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codeName="ThisWorkbook"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5659364D-B108-465D-8A93-BC3B9BF0A152}" xr6:coauthVersionLast="41" xr6:coauthVersionMax="41" xr10:uidLastSave="{00000000-0000-0000-0000-000000000000}"/>
  <bookViews>
    <workbookView xWindow="-108" yWindow="-108" windowWidth="23256" windowHeight="12576" firstSheet="30" activeTab="32" xr2:uid="{91F7D571-2146-AE4E-BA20-DDE522A878E8}"/>
  </bookViews>
  <sheets>
    <sheet name="Navigation" sheetId="44" r:id="rId1"/>
    <sheet name="Sheet1" sheetId="86" state="hidden" r:id="rId2"/>
    <sheet name="Int &amp; Inst Structure" sheetId="63" r:id="rId3"/>
    <sheet name="Int &amp; Inst  Dictionary" sheetId="82" r:id="rId4"/>
    <sheet name="BoE for Int &amp; Inst Tasks" sheetId="55" r:id="rId5"/>
    <sheet name="BoE for Int &amp; Inst Plans " sheetId="58" r:id="rId6"/>
    <sheet name="BoE for Infra Inst" sheetId="59" r:id="rId7"/>
    <sheet name="BoE for Cradle Inst" sheetId="61" r:id="rId8"/>
    <sheet name="BoE for Outer HCal Inst" sheetId="74" r:id="rId9"/>
    <sheet name="BoE for Magnet Inst" sheetId="62" r:id="rId10"/>
    <sheet name="BoE for Inner HCal Inst" sheetId="75" r:id="rId11"/>
    <sheet name="BoE for EMCal Inst" sheetId="76" r:id="rId12"/>
    <sheet name="BoE for TPC Inst" sheetId="77" r:id="rId13"/>
    <sheet name="BoE for INTT Inst" sheetId="78" r:id="rId14"/>
    <sheet name="BoE for MVTX Inst" sheetId="79" r:id="rId15"/>
    <sheet name="BoE for MBD Inst" sheetId="80" r:id="rId16"/>
    <sheet name="BoE for Full Detector Inst" sheetId="81" r:id="rId17"/>
    <sheet name="Milestones" sheetId="8" r:id="rId18"/>
    <sheet name="Reviews by Work Package" sheetId="40" r:id="rId19"/>
    <sheet name="Procurement $ by  Work Package" sheetId="45" r:id="rId20"/>
    <sheet name="Int &amp; Inst  Control Account" sheetId="33" r:id="rId21"/>
    <sheet name="Int &amp; Inst Plans Work Package" sheetId="47" r:id="rId22"/>
    <sheet name="Infra Inst Work Package" sheetId="49" r:id="rId23"/>
    <sheet name="Cradle Inst Work Package" sheetId="51" r:id="rId24"/>
    <sheet name="Outer HCal Inst Work Package" sheetId="64" r:id="rId25"/>
    <sheet name="Magnet Inst Work Package" sheetId="53" r:id="rId26"/>
    <sheet name="Inner HCal Inst Work Package" sheetId="65" r:id="rId27"/>
    <sheet name="EMCal Inst Work Package" sheetId="66" r:id="rId28"/>
    <sheet name="TPC Inst Work Package" sheetId="67" r:id="rId29"/>
    <sheet name="INTT Inst Work Package" sheetId="68" r:id="rId30"/>
    <sheet name="MVTX Inst Work Package" sheetId="69" r:id="rId31"/>
    <sheet name="MBD Inst Work Package" sheetId="70" r:id="rId32"/>
    <sheet name="Full Detector Inst Work Package" sheetId="71" r:id="rId33"/>
    <sheet name="Risk Codes" sheetId="84" r:id="rId34"/>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AZ16" i="71" l="1"/>
  <c r="AZ22" i="70"/>
  <c r="AZ22" i="69"/>
  <c r="AZ22" i="68"/>
  <c r="BX15" i="67"/>
  <c r="AP15" i="67"/>
  <c r="BO15" i="67" s="1"/>
  <c r="N15" i="67"/>
  <c r="BL15" i="67" s="1"/>
  <c r="H15" i="67"/>
  <c r="BK15" i="67" s="1"/>
  <c r="U15" i="67"/>
  <c r="BM15" i="67" s="1"/>
  <c r="AD15" i="67"/>
  <c r="BN15" i="67" s="1"/>
  <c r="BJ15" i="67"/>
  <c r="BP15" i="67"/>
  <c r="AZ23" i="67"/>
  <c r="AZ21" i="66"/>
  <c r="AZ25" i="65"/>
  <c r="AZ21" i="53"/>
  <c r="AZ23" i="64"/>
  <c r="AZ19" i="51"/>
  <c r="BP19" i="51"/>
  <c r="BP17" i="49"/>
  <c r="K24" i="49"/>
  <c r="K25" i="49"/>
  <c r="K26" i="49"/>
  <c r="K27" i="49"/>
  <c r="K28" i="49"/>
  <c r="K29" i="49"/>
  <c r="K30" i="49"/>
  <c r="K31" i="49"/>
  <c r="K32" i="49"/>
  <c r="K23" i="49"/>
  <c r="BK24" i="47"/>
  <c r="BL24" i="47"/>
  <c r="BM24" i="47"/>
  <c r="BN24" i="47"/>
  <c r="BO24" i="47"/>
  <c r="BP24" i="47"/>
  <c r="BJ24" i="47"/>
  <c r="BQ20" i="47"/>
  <c r="BL14" i="47"/>
  <c r="BJ14" i="47"/>
  <c r="BR14" i="47"/>
  <c r="H14" i="47"/>
  <c r="BK14" i="47"/>
  <c r="BS14" i="47"/>
  <c r="N14" i="47"/>
  <c r="U14" i="47"/>
  <c r="BM14" i="47" s="1"/>
  <c r="AD14" i="47"/>
  <c r="BN14" i="47"/>
  <c r="BV14" i="47"/>
  <c r="AP14" i="47"/>
  <c r="BO14" i="47" s="1"/>
  <c r="BP14" i="47"/>
  <c r="BX14" i="47"/>
  <c r="CB14" i="47"/>
  <c r="BU14" i="47" l="1"/>
  <c r="BW14" i="47"/>
  <c r="BX25" i="65" l="1"/>
  <c r="D19" i="45" l="1"/>
  <c r="H200" i="33"/>
  <c r="J190" i="33"/>
  <c r="AD7" i="71"/>
  <c r="BN7" i="71" s="1"/>
  <c r="AD8" i="71"/>
  <c r="BN8" i="71" s="1"/>
  <c r="H11" i="71"/>
  <c r="BK11" i="71" s="1"/>
  <c r="H13" i="71"/>
  <c r="BK13" i="71" s="1"/>
  <c r="BK179" i="33" s="1"/>
  <c r="H14" i="71"/>
  <c r="BK14" i="71" s="1"/>
  <c r="BK180" i="33" s="1"/>
  <c r="BP11" i="71"/>
  <c r="AD17" i="70"/>
  <c r="BN17" i="70" s="1"/>
  <c r="AP18" i="70"/>
  <c r="BO18" i="70" s="1"/>
  <c r="AD17" i="69"/>
  <c r="BN17" i="69" s="1"/>
  <c r="AD14" i="68"/>
  <c r="BN14" i="68" s="1"/>
  <c r="AD18" i="68"/>
  <c r="BN18" i="68" s="1"/>
  <c r="BN138" i="33" s="1"/>
  <c r="AD17" i="68"/>
  <c r="BN17" i="68" s="1"/>
  <c r="N17" i="68"/>
  <c r="BL17" i="68" s="1"/>
  <c r="BL137" i="33" s="1"/>
  <c r="U17" i="68"/>
  <c r="BM17" i="68" s="1"/>
  <c r="BM137" i="33" s="1"/>
  <c r="N7" i="67"/>
  <c r="BL7" i="67" s="1"/>
  <c r="BL111" i="33" s="1"/>
  <c r="N8" i="67"/>
  <c r="BL8" i="67" s="1"/>
  <c r="N9" i="67"/>
  <c r="BL9" i="67" s="1"/>
  <c r="N18" i="67"/>
  <c r="BL18" i="67" s="1"/>
  <c r="BL121" i="33" s="1"/>
  <c r="U9" i="67"/>
  <c r="BM9" i="67" s="1"/>
  <c r="BM113" i="33" s="1"/>
  <c r="U10" i="67"/>
  <c r="BM10" i="67" s="1"/>
  <c r="BM114" i="33" s="1"/>
  <c r="U18" i="67"/>
  <c r="BM18" i="67" s="1"/>
  <c r="BM121" i="33" s="1"/>
  <c r="U8" i="67"/>
  <c r="BM8" i="67" s="1"/>
  <c r="BN10" i="67"/>
  <c r="AD18" i="67"/>
  <c r="BN18" i="67" s="1"/>
  <c r="AD8" i="67"/>
  <c r="BN8" i="67" s="1"/>
  <c r="BN112" i="33" s="1"/>
  <c r="AP19" i="67"/>
  <c r="BO19" i="67" s="1"/>
  <c r="N9" i="66"/>
  <c r="BL9" i="66" s="1"/>
  <c r="BL98" i="33" s="1"/>
  <c r="N15" i="66"/>
  <c r="BL15" i="66" s="1"/>
  <c r="BL104" i="33" s="1"/>
  <c r="AP14" i="66"/>
  <c r="BO14" i="66" s="1"/>
  <c r="BO103" i="33" s="1"/>
  <c r="AD14" i="66"/>
  <c r="BN14" i="66" s="1"/>
  <c r="BN103" i="33" s="1"/>
  <c r="AD15" i="66"/>
  <c r="BN15" i="66" s="1"/>
  <c r="BN104" i="33" s="1"/>
  <c r="AD16" i="66"/>
  <c r="BN16" i="66" s="1"/>
  <c r="BP21" i="66" s="1"/>
  <c r="U15" i="66"/>
  <c r="BM15" i="66" s="1"/>
  <c r="BM104" i="33" s="1"/>
  <c r="AP21" i="65"/>
  <c r="BO21" i="65" s="1"/>
  <c r="AP9" i="53"/>
  <c r="BO9" i="53" s="1"/>
  <c r="AP18" i="53"/>
  <c r="BO18" i="53" s="1"/>
  <c r="AD19" i="53"/>
  <c r="BN19" i="53" s="1"/>
  <c r="BN74" i="33" s="1"/>
  <c r="N8" i="51"/>
  <c r="BL8" i="51" s="1"/>
  <c r="N14" i="49"/>
  <c r="BL14" i="49" s="1"/>
  <c r="BL28" i="33" s="1"/>
  <c r="AD14" i="49"/>
  <c r="BN14" i="49" s="1"/>
  <c r="H198" i="33"/>
  <c r="AD103" i="33"/>
  <c r="AD114" i="33"/>
  <c r="AD138" i="33"/>
  <c r="AD153" i="33"/>
  <c r="AD169" i="33"/>
  <c r="U114" i="33"/>
  <c r="U112" i="33"/>
  <c r="U137" i="33"/>
  <c r="H179" i="33"/>
  <c r="AX178" i="33"/>
  <c r="AP11" i="71"/>
  <c r="BO11" i="71" s="1"/>
  <c r="AX9" i="33"/>
  <c r="AX10" i="33"/>
  <c r="AX11" i="33"/>
  <c r="AX12" i="33"/>
  <c r="AX13" i="33"/>
  <c r="AX14" i="33"/>
  <c r="AX15" i="33"/>
  <c r="AX16" i="33"/>
  <c r="AX17" i="33"/>
  <c r="AX18" i="33"/>
  <c r="AX19" i="33"/>
  <c r="AX21" i="33"/>
  <c r="AX22" i="33"/>
  <c r="AX23" i="33"/>
  <c r="AX24" i="33"/>
  <c r="AX25" i="33"/>
  <c r="AX26" i="33"/>
  <c r="AX27" i="33"/>
  <c r="AX28" i="33"/>
  <c r="AX29" i="33"/>
  <c r="AX30" i="33"/>
  <c r="AX32" i="33"/>
  <c r="AX33" i="33"/>
  <c r="AX34" i="33"/>
  <c r="AX35" i="33"/>
  <c r="AX36" i="33"/>
  <c r="AX37" i="33"/>
  <c r="AX38" i="33"/>
  <c r="AX39" i="33"/>
  <c r="AX40" i="33"/>
  <c r="AX41" i="33"/>
  <c r="AX42" i="33"/>
  <c r="AX43" i="33"/>
  <c r="AX45" i="33"/>
  <c r="AX46" i="33"/>
  <c r="AX47" i="33"/>
  <c r="AX48" i="33"/>
  <c r="AX49" i="33"/>
  <c r="AX50" i="33"/>
  <c r="AX51" i="33"/>
  <c r="AX52" i="33"/>
  <c r="AX53" i="33"/>
  <c r="AX54" i="33"/>
  <c r="AX55" i="33"/>
  <c r="AX56" i="33"/>
  <c r="AX57" i="33"/>
  <c r="AX58" i="33"/>
  <c r="AX59" i="33"/>
  <c r="AX60" i="33"/>
  <c r="AX62" i="33"/>
  <c r="AX63" i="33"/>
  <c r="AX64" i="33"/>
  <c r="AX65" i="33"/>
  <c r="AX66" i="33"/>
  <c r="AX67" i="33"/>
  <c r="AX68" i="33"/>
  <c r="AX69" i="33"/>
  <c r="AX70" i="33"/>
  <c r="AX71" i="33"/>
  <c r="AX72" i="33"/>
  <c r="AX73" i="33"/>
  <c r="AX74" i="33"/>
  <c r="AX75" i="33"/>
  <c r="AX77" i="33"/>
  <c r="AX78" i="33"/>
  <c r="AX79" i="33"/>
  <c r="AX80" i="33"/>
  <c r="AX81" i="33"/>
  <c r="AX82" i="33"/>
  <c r="AX83" i="33"/>
  <c r="AX84" i="33"/>
  <c r="AX85" i="33"/>
  <c r="AX86" i="33"/>
  <c r="AX87" i="33"/>
  <c r="AX88" i="33"/>
  <c r="AX89" i="33"/>
  <c r="AX90" i="33"/>
  <c r="AX91" i="33"/>
  <c r="AX92" i="33"/>
  <c r="AX93" i="33"/>
  <c r="AX94" i="33"/>
  <c r="AX96" i="33"/>
  <c r="AX97" i="33"/>
  <c r="AX98" i="33"/>
  <c r="AX99" i="33"/>
  <c r="AX100" i="33"/>
  <c r="AX101" i="33"/>
  <c r="AX102" i="33"/>
  <c r="AX103" i="33"/>
  <c r="AX104" i="33"/>
  <c r="AX105" i="33"/>
  <c r="AX106" i="33"/>
  <c r="AX107" i="33"/>
  <c r="AX108" i="33"/>
  <c r="AX109" i="33"/>
  <c r="AX111" i="33"/>
  <c r="AX112" i="33"/>
  <c r="AX113" i="33"/>
  <c r="AX114" i="33"/>
  <c r="AX115" i="33"/>
  <c r="AX116" i="33"/>
  <c r="AX117" i="33"/>
  <c r="AX118" i="33"/>
  <c r="AX119" i="33"/>
  <c r="AX120" i="33"/>
  <c r="AX121" i="33"/>
  <c r="AX122" i="33"/>
  <c r="AX123" i="33"/>
  <c r="AX124" i="33"/>
  <c r="AX125" i="33"/>
  <c r="AX127" i="33"/>
  <c r="AX128" i="33"/>
  <c r="AX129" i="33"/>
  <c r="AX130" i="33"/>
  <c r="AX131" i="33"/>
  <c r="AX132" i="33"/>
  <c r="AX133" i="33"/>
  <c r="AX134" i="33"/>
  <c r="AX135" i="33"/>
  <c r="AX136" i="33"/>
  <c r="AX137" i="33"/>
  <c r="AX138" i="33"/>
  <c r="AX139" i="33"/>
  <c r="AX140" i="33"/>
  <c r="AX141" i="33"/>
  <c r="AX143" i="33"/>
  <c r="AX144" i="33"/>
  <c r="AX145" i="33"/>
  <c r="AX146" i="33"/>
  <c r="AX147" i="33"/>
  <c r="AX148" i="33"/>
  <c r="AX149" i="33"/>
  <c r="AX150" i="33"/>
  <c r="AX151" i="33"/>
  <c r="AX152" i="33"/>
  <c r="AX153" i="33"/>
  <c r="AX154" i="33"/>
  <c r="AX155" i="33"/>
  <c r="AX156" i="33"/>
  <c r="AX157" i="33"/>
  <c r="AX159" i="33"/>
  <c r="AX160" i="33"/>
  <c r="AX161" i="33"/>
  <c r="AX162" i="33"/>
  <c r="AX163" i="33"/>
  <c r="AX164" i="33"/>
  <c r="AX165" i="33"/>
  <c r="AX166" i="33"/>
  <c r="AX167" i="33"/>
  <c r="AX168" i="33"/>
  <c r="AX169" i="33"/>
  <c r="AX170" i="33"/>
  <c r="AX171" i="33"/>
  <c r="AX172" i="33"/>
  <c r="AX173" i="33"/>
  <c r="AX175" i="33"/>
  <c r="AX176" i="33"/>
  <c r="AX177" i="33"/>
  <c r="AX179" i="33"/>
  <c r="AX180" i="33"/>
  <c r="AX181" i="33"/>
  <c r="AV9" i="33"/>
  <c r="AV10" i="33"/>
  <c r="AV11" i="33"/>
  <c r="AV12" i="33"/>
  <c r="AV13" i="33"/>
  <c r="AV14" i="33"/>
  <c r="AV15" i="33"/>
  <c r="AV16" i="33"/>
  <c r="AV17" i="33"/>
  <c r="AV18" i="33"/>
  <c r="AV19" i="33"/>
  <c r="AV21" i="33"/>
  <c r="AV22" i="33"/>
  <c r="AV23" i="33"/>
  <c r="AV24" i="33"/>
  <c r="AV25" i="33"/>
  <c r="AV26" i="33"/>
  <c r="AV27" i="33"/>
  <c r="AV28" i="33"/>
  <c r="AV29" i="33"/>
  <c r="AV30" i="33"/>
  <c r="AV32" i="33"/>
  <c r="AV33" i="33"/>
  <c r="AV34" i="33"/>
  <c r="AV35" i="33"/>
  <c r="AV36" i="33"/>
  <c r="AV37" i="33"/>
  <c r="AV38" i="33"/>
  <c r="AV39" i="33"/>
  <c r="AV40" i="33"/>
  <c r="AV41" i="33"/>
  <c r="AV42" i="33"/>
  <c r="AV43" i="33"/>
  <c r="AV45" i="33"/>
  <c r="AV46" i="33"/>
  <c r="AV47" i="33"/>
  <c r="AV48" i="33"/>
  <c r="AV49" i="33"/>
  <c r="AV50" i="33"/>
  <c r="AV51" i="33"/>
  <c r="AV52" i="33"/>
  <c r="AV53" i="33"/>
  <c r="AV54" i="33"/>
  <c r="AV55" i="33"/>
  <c r="AV56" i="33"/>
  <c r="AV57" i="33"/>
  <c r="AV58" i="33"/>
  <c r="AV59" i="33"/>
  <c r="AV60" i="33"/>
  <c r="AV62" i="33"/>
  <c r="AV63" i="33"/>
  <c r="AV64" i="33"/>
  <c r="AV65" i="33"/>
  <c r="AV66" i="33"/>
  <c r="AV67" i="33"/>
  <c r="AV68" i="33"/>
  <c r="AV69" i="33"/>
  <c r="AV70" i="33"/>
  <c r="AV71" i="33"/>
  <c r="AV72" i="33"/>
  <c r="AV73" i="33"/>
  <c r="AV74" i="33"/>
  <c r="AV75" i="33"/>
  <c r="AV77" i="33"/>
  <c r="AV78" i="33"/>
  <c r="AV79" i="33"/>
  <c r="AV80" i="33"/>
  <c r="AV81" i="33"/>
  <c r="AV82" i="33"/>
  <c r="AV83" i="33"/>
  <c r="AV84" i="33"/>
  <c r="AV85" i="33"/>
  <c r="AV86" i="33"/>
  <c r="AV87" i="33"/>
  <c r="AV88" i="33"/>
  <c r="AV89" i="33"/>
  <c r="AV90" i="33"/>
  <c r="AV91" i="33"/>
  <c r="AV92" i="33"/>
  <c r="AV93" i="33"/>
  <c r="AV94" i="33"/>
  <c r="AV96" i="33"/>
  <c r="AV97" i="33"/>
  <c r="AV98" i="33"/>
  <c r="AV99" i="33"/>
  <c r="AV100" i="33"/>
  <c r="AV101" i="33"/>
  <c r="AV102" i="33"/>
  <c r="AV103" i="33"/>
  <c r="AV104" i="33"/>
  <c r="AV105" i="33"/>
  <c r="AV106" i="33"/>
  <c r="AV107" i="33"/>
  <c r="AV108" i="33"/>
  <c r="AV109" i="33"/>
  <c r="AV111" i="33"/>
  <c r="AV112" i="33"/>
  <c r="AV113" i="33"/>
  <c r="AV114" i="33"/>
  <c r="AV115" i="33"/>
  <c r="AV116" i="33"/>
  <c r="AV117" i="33"/>
  <c r="AV118" i="33"/>
  <c r="AV119" i="33"/>
  <c r="AV120" i="33"/>
  <c r="AV121" i="33"/>
  <c r="AV122" i="33"/>
  <c r="AV123" i="33"/>
  <c r="AV124" i="33"/>
  <c r="AV125" i="33"/>
  <c r="AV127" i="33"/>
  <c r="AV128" i="33"/>
  <c r="AV129" i="33"/>
  <c r="AV130" i="33"/>
  <c r="AV131" i="33"/>
  <c r="AV132" i="33"/>
  <c r="AV133" i="33"/>
  <c r="AV134" i="33"/>
  <c r="AV135" i="33"/>
  <c r="AV136" i="33"/>
  <c r="AV137" i="33"/>
  <c r="AV138" i="33"/>
  <c r="AV139" i="33"/>
  <c r="AV140" i="33"/>
  <c r="AV141" i="33"/>
  <c r="AV143" i="33"/>
  <c r="AV144" i="33"/>
  <c r="AV145" i="33"/>
  <c r="AV146" i="33"/>
  <c r="AV147" i="33"/>
  <c r="AV148" i="33"/>
  <c r="AV149" i="33"/>
  <c r="AV150" i="33"/>
  <c r="AV151" i="33"/>
  <c r="AV152" i="33"/>
  <c r="AV153" i="33"/>
  <c r="AV154" i="33"/>
  <c r="AV155" i="33"/>
  <c r="AV156" i="33"/>
  <c r="AV157" i="33"/>
  <c r="AV159" i="33"/>
  <c r="AV160" i="33"/>
  <c r="AV161" i="33"/>
  <c r="AV162" i="33"/>
  <c r="AV163" i="33"/>
  <c r="AV164" i="33"/>
  <c r="AV165" i="33"/>
  <c r="AV166" i="33"/>
  <c r="AV167" i="33"/>
  <c r="AV168" i="33"/>
  <c r="AV169" i="33"/>
  <c r="AV170" i="33"/>
  <c r="AV171" i="33"/>
  <c r="AV172" i="33"/>
  <c r="AV173" i="33"/>
  <c r="AV175" i="33"/>
  <c r="AV176" i="33"/>
  <c r="AV177" i="33"/>
  <c r="AV178" i="33"/>
  <c r="AV179" i="33"/>
  <c r="AV180" i="33"/>
  <c r="AV181" i="33"/>
  <c r="AU9" i="33"/>
  <c r="AU10" i="33"/>
  <c r="AU11" i="33"/>
  <c r="AU12" i="33"/>
  <c r="AU13" i="33"/>
  <c r="AU14" i="33"/>
  <c r="AU15" i="33"/>
  <c r="AU16" i="33"/>
  <c r="AU17" i="33"/>
  <c r="AU18" i="33"/>
  <c r="AU19" i="33"/>
  <c r="AU21" i="33"/>
  <c r="AU22" i="33"/>
  <c r="AU23" i="33"/>
  <c r="AU24" i="33"/>
  <c r="AU25" i="33"/>
  <c r="AU26" i="33"/>
  <c r="AU27" i="33"/>
  <c r="AU28" i="33"/>
  <c r="AU29" i="33"/>
  <c r="AU30" i="33"/>
  <c r="AU32" i="33"/>
  <c r="AU33" i="33"/>
  <c r="AU34" i="33"/>
  <c r="AU35" i="33"/>
  <c r="AU36" i="33"/>
  <c r="AU37" i="33"/>
  <c r="AU38" i="33"/>
  <c r="AU39" i="33"/>
  <c r="AU40" i="33"/>
  <c r="AU41" i="33"/>
  <c r="AU42" i="33"/>
  <c r="AU43" i="33"/>
  <c r="AU45" i="33"/>
  <c r="AU46" i="33"/>
  <c r="AU47" i="33"/>
  <c r="AU48" i="33"/>
  <c r="AU49" i="33"/>
  <c r="AU50" i="33"/>
  <c r="AU51" i="33"/>
  <c r="AU52" i="33"/>
  <c r="AU53" i="33"/>
  <c r="AU54" i="33"/>
  <c r="AU55" i="33"/>
  <c r="AU56" i="33"/>
  <c r="AU57" i="33"/>
  <c r="AU58" i="33"/>
  <c r="AU59" i="33"/>
  <c r="AU60" i="33"/>
  <c r="AU62" i="33"/>
  <c r="AU63" i="33"/>
  <c r="AU64" i="33"/>
  <c r="AU65" i="33"/>
  <c r="AU66" i="33"/>
  <c r="AU67" i="33"/>
  <c r="AU68" i="33"/>
  <c r="AU69" i="33"/>
  <c r="AU70" i="33"/>
  <c r="AU71" i="33"/>
  <c r="AU72" i="33"/>
  <c r="AU73" i="33"/>
  <c r="AU74" i="33"/>
  <c r="AU75" i="33"/>
  <c r="AU77" i="33"/>
  <c r="AU78" i="33"/>
  <c r="AU79" i="33"/>
  <c r="AU80" i="33"/>
  <c r="AU81" i="33"/>
  <c r="AU82" i="33"/>
  <c r="AU83" i="33"/>
  <c r="AU84" i="33"/>
  <c r="AU85" i="33"/>
  <c r="AU86" i="33"/>
  <c r="AU87" i="33"/>
  <c r="AU88" i="33"/>
  <c r="AU89" i="33"/>
  <c r="AU90" i="33"/>
  <c r="AU91" i="33"/>
  <c r="AU92" i="33"/>
  <c r="AU93" i="33"/>
  <c r="AU94" i="33"/>
  <c r="AU96" i="33"/>
  <c r="AU97" i="33"/>
  <c r="AU98" i="33"/>
  <c r="AU99" i="33"/>
  <c r="AU100" i="33"/>
  <c r="AU101" i="33"/>
  <c r="AU102" i="33"/>
  <c r="AU103" i="33"/>
  <c r="AU104" i="33"/>
  <c r="AU105" i="33"/>
  <c r="AU106" i="33"/>
  <c r="AU107" i="33"/>
  <c r="AU108" i="33"/>
  <c r="AU109" i="33"/>
  <c r="AU111" i="33"/>
  <c r="AU112" i="33"/>
  <c r="AU113" i="33"/>
  <c r="AU114" i="33"/>
  <c r="AU115" i="33"/>
  <c r="AU116" i="33"/>
  <c r="AU117" i="33"/>
  <c r="AU118" i="33"/>
  <c r="AU119" i="33"/>
  <c r="AU120" i="33"/>
  <c r="AU121" i="33"/>
  <c r="AU122" i="33"/>
  <c r="AU123" i="33"/>
  <c r="AU124" i="33"/>
  <c r="AU125" i="33"/>
  <c r="AU127" i="33"/>
  <c r="AU128" i="33"/>
  <c r="AU129" i="33"/>
  <c r="AU130" i="33"/>
  <c r="AU131" i="33"/>
  <c r="AU132" i="33"/>
  <c r="AU133" i="33"/>
  <c r="AU134" i="33"/>
  <c r="AU135" i="33"/>
  <c r="AU136" i="33"/>
  <c r="AU137" i="33"/>
  <c r="AU138" i="33"/>
  <c r="AU139" i="33"/>
  <c r="AU140" i="33"/>
  <c r="AU141" i="33"/>
  <c r="AU143" i="33"/>
  <c r="AU144" i="33"/>
  <c r="AU145" i="33"/>
  <c r="AU146" i="33"/>
  <c r="AU147" i="33"/>
  <c r="AU148" i="33"/>
  <c r="AU149" i="33"/>
  <c r="AU150" i="33"/>
  <c r="AU151" i="33"/>
  <c r="AU152" i="33"/>
  <c r="AU153" i="33"/>
  <c r="AU154" i="33"/>
  <c r="AU155" i="33"/>
  <c r="AU156" i="33"/>
  <c r="AU157" i="33"/>
  <c r="AU159" i="33"/>
  <c r="AU160" i="33"/>
  <c r="AU161" i="33"/>
  <c r="AU162" i="33"/>
  <c r="AU163" i="33"/>
  <c r="AU164" i="33"/>
  <c r="AU165" i="33"/>
  <c r="AU166" i="33"/>
  <c r="AU167" i="33"/>
  <c r="AU168" i="33"/>
  <c r="AU169" i="33"/>
  <c r="AU170" i="33"/>
  <c r="AU171" i="33"/>
  <c r="AU172" i="33"/>
  <c r="AU173" i="33"/>
  <c r="AU175" i="33"/>
  <c r="AU176" i="33"/>
  <c r="AU177" i="33"/>
  <c r="AU178" i="33"/>
  <c r="AU179" i="33"/>
  <c r="AU180" i="33"/>
  <c r="AU181" i="33"/>
  <c r="AT9" i="33"/>
  <c r="AT10" i="33"/>
  <c r="AT11" i="33"/>
  <c r="AT12" i="33"/>
  <c r="AT13" i="33"/>
  <c r="AT14" i="33"/>
  <c r="AT15" i="33"/>
  <c r="AT16" i="33"/>
  <c r="AT17" i="33"/>
  <c r="AT18" i="33"/>
  <c r="AT19" i="33"/>
  <c r="AT21" i="33"/>
  <c r="AT22" i="33"/>
  <c r="AT23" i="33"/>
  <c r="AT24" i="33"/>
  <c r="AT25" i="33"/>
  <c r="AT26" i="33"/>
  <c r="AT27" i="33"/>
  <c r="AT28" i="33"/>
  <c r="AT29" i="33"/>
  <c r="AT30" i="33"/>
  <c r="AT32" i="33"/>
  <c r="AT33" i="33"/>
  <c r="AT34" i="33"/>
  <c r="AT35" i="33"/>
  <c r="AT36" i="33"/>
  <c r="AT37" i="33"/>
  <c r="AT38" i="33"/>
  <c r="AT39" i="33"/>
  <c r="AT40" i="33"/>
  <c r="AT41" i="33"/>
  <c r="AT42" i="33"/>
  <c r="AT43" i="33"/>
  <c r="AT45" i="33"/>
  <c r="AT46" i="33"/>
  <c r="AT47" i="33"/>
  <c r="AT48" i="33"/>
  <c r="AT49" i="33"/>
  <c r="AT50" i="33"/>
  <c r="AT51" i="33"/>
  <c r="AT52" i="33"/>
  <c r="AT53" i="33"/>
  <c r="AT54" i="33"/>
  <c r="AT55" i="33"/>
  <c r="AT56" i="33"/>
  <c r="AT57" i="33"/>
  <c r="AT58" i="33"/>
  <c r="AT59" i="33"/>
  <c r="AT60" i="33"/>
  <c r="AT62" i="33"/>
  <c r="AT63" i="33"/>
  <c r="AT64" i="33"/>
  <c r="AT65" i="33"/>
  <c r="AT66" i="33"/>
  <c r="AT67" i="33"/>
  <c r="AT68" i="33"/>
  <c r="AT69" i="33"/>
  <c r="AT70" i="33"/>
  <c r="AT71" i="33"/>
  <c r="AT72" i="33"/>
  <c r="AT73" i="33"/>
  <c r="AT74" i="33"/>
  <c r="AT75" i="33"/>
  <c r="AT77" i="33"/>
  <c r="AT78" i="33"/>
  <c r="AT79" i="33"/>
  <c r="AT80" i="33"/>
  <c r="AT81" i="33"/>
  <c r="AT82" i="33"/>
  <c r="AT83" i="33"/>
  <c r="AT84" i="33"/>
  <c r="AT85" i="33"/>
  <c r="AT86" i="33"/>
  <c r="AT87" i="33"/>
  <c r="AT88" i="33"/>
  <c r="AT89" i="33"/>
  <c r="AT90" i="33"/>
  <c r="AT91" i="33"/>
  <c r="AT92" i="33"/>
  <c r="AT93" i="33"/>
  <c r="AT94" i="33"/>
  <c r="AT96" i="33"/>
  <c r="AT97" i="33"/>
  <c r="AT98" i="33"/>
  <c r="AT99" i="33"/>
  <c r="AT100" i="33"/>
  <c r="AT101" i="33"/>
  <c r="AT102" i="33"/>
  <c r="AT103" i="33"/>
  <c r="AT104" i="33"/>
  <c r="AT105" i="33"/>
  <c r="AT106" i="33"/>
  <c r="AT107" i="33"/>
  <c r="AT108" i="33"/>
  <c r="AT109" i="33"/>
  <c r="AT111" i="33"/>
  <c r="AT112" i="33"/>
  <c r="AT113" i="33"/>
  <c r="AT114" i="33"/>
  <c r="AT115" i="33"/>
  <c r="AT116" i="33"/>
  <c r="AT117" i="33"/>
  <c r="AT118" i="33"/>
  <c r="AT119" i="33"/>
  <c r="AT120" i="33"/>
  <c r="AT121" i="33"/>
  <c r="AT122" i="33"/>
  <c r="AT123" i="33"/>
  <c r="AT124" i="33"/>
  <c r="AT125" i="33"/>
  <c r="AT127" i="33"/>
  <c r="AT128" i="33"/>
  <c r="AT129" i="33"/>
  <c r="AT130" i="33"/>
  <c r="AT131" i="33"/>
  <c r="AT132" i="33"/>
  <c r="AT133" i="33"/>
  <c r="AT134" i="33"/>
  <c r="AT135" i="33"/>
  <c r="AT136" i="33"/>
  <c r="AT137" i="33"/>
  <c r="AT138" i="33"/>
  <c r="AT139" i="33"/>
  <c r="AT140" i="33"/>
  <c r="AT141" i="33"/>
  <c r="AT143" i="33"/>
  <c r="AT144" i="33"/>
  <c r="AT145" i="33"/>
  <c r="AT146" i="33"/>
  <c r="AT147" i="33"/>
  <c r="AT148" i="33"/>
  <c r="AT149" i="33"/>
  <c r="AT150" i="33"/>
  <c r="AT151" i="33"/>
  <c r="AT152" i="33"/>
  <c r="AT153" i="33"/>
  <c r="AT154" i="33"/>
  <c r="AT155" i="33"/>
  <c r="AT156" i="33"/>
  <c r="AT157" i="33"/>
  <c r="AT159" i="33"/>
  <c r="AT160" i="33"/>
  <c r="AT161" i="33"/>
  <c r="AT162" i="33"/>
  <c r="AT163" i="33"/>
  <c r="AT164" i="33"/>
  <c r="AT165" i="33"/>
  <c r="AT166" i="33"/>
  <c r="AT167" i="33"/>
  <c r="AT168" i="33"/>
  <c r="AT169" i="33"/>
  <c r="AT170" i="33"/>
  <c r="AT171" i="33"/>
  <c r="AT172" i="33"/>
  <c r="AT173" i="33"/>
  <c r="AT175" i="33"/>
  <c r="AT176" i="33"/>
  <c r="AT177" i="33"/>
  <c r="AT178" i="33"/>
  <c r="AT179" i="33"/>
  <c r="AT180" i="33"/>
  <c r="AT181" i="33"/>
  <c r="AS9" i="33"/>
  <c r="AS10" i="33"/>
  <c r="AS11" i="33"/>
  <c r="AS12" i="33"/>
  <c r="AS13" i="33"/>
  <c r="AS14" i="33"/>
  <c r="AS15" i="33"/>
  <c r="AS16" i="33"/>
  <c r="AS17" i="33"/>
  <c r="AS18" i="33"/>
  <c r="AS19" i="33"/>
  <c r="AS21" i="33"/>
  <c r="AS22" i="33"/>
  <c r="AS23" i="33"/>
  <c r="AS24" i="33"/>
  <c r="AS25" i="33"/>
  <c r="AS26" i="33"/>
  <c r="AS27" i="33"/>
  <c r="AS28" i="33"/>
  <c r="AS29" i="33"/>
  <c r="AS30" i="33"/>
  <c r="AS32" i="33"/>
  <c r="AS33" i="33"/>
  <c r="AS34" i="33"/>
  <c r="AS35" i="33"/>
  <c r="AS36" i="33"/>
  <c r="AS37" i="33"/>
  <c r="AS38" i="33"/>
  <c r="AS39" i="33"/>
  <c r="AS40" i="33"/>
  <c r="AS41" i="33"/>
  <c r="AS42" i="33"/>
  <c r="AS43" i="33"/>
  <c r="AS45" i="33"/>
  <c r="AS46" i="33"/>
  <c r="AS47" i="33"/>
  <c r="AS48" i="33"/>
  <c r="AS49" i="33"/>
  <c r="AS50" i="33"/>
  <c r="AS51" i="33"/>
  <c r="AS52" i="33"/>
  <c r="AS53" i="33"/>
  <c r="AS54" i="33"/>
  <c r="AS55" i="33"/>
  <c r="AS56" i="33"/>
  <c r="AS57" i="33"/>
  <c r="AS58" i="33"/>
  <c r="AS59" i="33"/>
  <c r="AS60" i="33"/>
  <c r="AS62" i="33"/>
  <c r="AS63" i="33"/>
  <c r="AS64" i="33"/>
  <c r="AS65" i="33"/>
  <c r="AS66" i="33"/>
  <c r="AS67" i="33"/>
  <c r="AS68" i="33"/>
  <c r="AS69" i="33"/>
  <c r="AS70" i="33"/>
  <c r="AS71" i="33"/>
  <c r="AS72" i="33"/>
  <c r="AS73" i="33"/>
  <c r="AS74" i="33"/>
  <c r="AS75" i="33"/>
  <c r="AS77" i="33"/>
  <c r="AS78" i="33"/>
  <c r="AS79" i="33"/>
  <c r="AS80" i="33"/>
  <c r="AS81" i="33"/>
  <c r="AS82" i="33"/>
  <c r="AS83" i="33"/>
  <c r="AS84" i="33"/>
  <c r="AS85" i="33"/>
  <c r="AS86" i="33"/>
  <c r="AS87" i="33"/>
  <c r="AS88" i="33"/>
  <c r="AS89" i="33"/>
  <c r="AS90" i="33"/>
  <c r="AS91" i="33"/>
  <c r="AS92" i="33"/>
  <c r="AS93" i="33"/>
  <c r="AS94" i="33"/>
  <c r="AS96" i="33"/>
  <c r="AS97" i="33"/>
  <c r="AS98" i="33"/>
  <c r="AS99" i="33"/>
  <c r="AS100" i="33"/>
  <c r="AS101" i="33"/>
  <c r="AS102" i="33"/>
  <c r="AS103" i="33"/>
  <c r="AS104" i="33"/>
  <c r="AS105" i="33"/>
  <c r="AS106" i="33"/>
  <c r="AS107" i="33"/>
  <c r="AS108" i="33"/>
  <c r="AS109" i="33"/>
  <c r="AS111" i="33"/>
  <c r="AS112" i="33"/>
  <c r="AS113" i="33"/>
  <c r="AS114" i="33"/>
  <c r="AS115" i="33"/>
  <c r="AS116" i="33"/>
  <c r="AS117" i="33"/>
  <c r="AS118" i="33"/>
  <c r="AS119" i="33"/>
  <c r="AS120" i="33"/>
  <c r="AS121" i="33"/>
  <c r="AS122" i="33"/>
  <c r="AS123" i="33"/>
  <c r="AS124" i="33"/>
  <c r="AS125" i="33"/>
  <c r="AS127" i="33"/>
  <c r="AS128" i="33"/>
  <c r="AS129" i="33"/>
  <c r="AS130" i="33"/>
  <c r="AS131" i="33"/>
  <c r="AS132" i="33"/>
  <c r="AS133" i="33"/>
  <c r="AS134" i="33"/>
  <c r="AS135" i="33"/>
  <c r="AS136" i="33"/>
  <c r="AS137" i="33"/>
  <c r="AS138" i="33"/>
  <c r="AS139" i="33"/>
  <c r="AS140" i="33"/>
  <c r="AS141" i="33"/>
  <c r="AS143" i="33"/>
  <c r="AS144" i="33"/>
  <c r="AS145" i="33"/>
  <c r="AS146" i="33"/>
  <c r="AS147" i="33"/>
  <c r="AS148" i="33"/>
  <c r="AS149" i="33"/>
  <c r="AS150" i="33"/>
  <c r="AS151" i="33"/>
  <c r="AS152" i="33"/>
  <c r="AS153" i="33"/>
  <c r="AS154" i="33"/>
  <c r="AS155" i="33"/>
  <c r="AS156" i="33"/>
  <c r="AS157" i="33"/>
  <c r="AS159" i="33"/>
  <c r="AS160" i="33"/>
  <c r="AS161" i="33"/>
  <c r="AS162" i="33"/>
  <c r="AS163" i="33"/>
  <c r="AS164" i="33"/>
  <c r="AS165" i="33"/>
  <c r="AS166" i="33"/>
  <c r="AS167" i="33"/>
  <c r="AS168" i="33"/>
  <c r="AS169" i="33"/>
  <c r="AS170" i="33"/>
  <c r="AS171" i="33"/>
  <c r="AS172" i="33"/>
  <c r="AS173" i="33"/>
  <c r="AS175" i="33"/>
  <c r="AS176" i="33"/>
  <c r="AS177" i="33"/>
  <c r="AS178" i="33"/>
  <c r="AS179" i="33"/>
  <c r="AS180" i="33"/>
  <c r="AS181" i="33"/>
  <c r="AR9" i="33"/>
  <c r="AR10" i="33"/>
  <c r="AR11" i="33"/>
  <c r="AR12" i="33"/>
  <c r="AR13" i="33"/>
  <c r="AR14" i="33"/>
  <c r="AR15" i="33"/>
  <c r="AR16" i="33"/>
  <c r="AR17" i="33"/>
  <c r="AR18" i="33"/>
  <c r="AR19" i="33"/>
  <c r="AR21" i="33"/>
  <c r="AR22" i="33"/>
  <c r="AR23" i="33"/>
  <c r="AR24" i="33"/>
  <c r="AR25" i="33"/>
  <c r="AR26" i="33"/>
  <c r="AR27" i="33"/>
  <c r="AR28" i="33"/>
  <c r="AR29" i="33"/>
  <c r="AR30" i="33"/>
  <c r="AR32" i="33"/>
  <c r="AR33" i="33"/>
  <c r="AR34" i="33"/>
  <c r="AR35" i="33"/>
  <c r="AR36" i="33"/>
  <c r="AR37" i="33"/>
  <c r="AR38" i="33"/>
  <c r="AR39" i="33"/>
  <c r="AR40" i="33"/>
  <c r="AR41" i="33"/>
  <c r="AR42" i="33"/>
  <c r="AR43" i="33"/>
  <c r="AR45" i="33"/>
  <c r="AR46" i="33"/>
  <c r="AR47" i="33"/>
  <c r="AR48" i="33"/>
  <c r="AR49" i="33"/>
  <c r="AR50" i="33"/>
  <c r="AR51" i="33"/>
  <c r="AR52" i="33"/>
  <c r="AR53" i="33"/>
  <c r="AR54" i="33"/>
  <c r="AR55" i="33"/>
  <c r="AR56" i="33"/>
  <c r="AR57" i="33"/>
  <c r="AR58" i="33"/>
  <c r="AR59" i="33"/>
  <c r="AR60" i="33"/>
  <c r="AR62" i="33"/>
  <c r="AR63" i="33"/>
  <c r="AR64" i="33"/>
  <c r="AR65" i="33"/>
  <c r="AR66" i="33"/>
  <c r="AR67" i="33"/>
  <c r="AR68" i="33"/>
  <c r="AR69" i="33"/>
  <c r="AR70" i="33"/>
  <c r="AR71" i="33"/>
  <c r="AR72" i="33"/>
  <c r="AR73" i="33"/>
  <c r="AR74" i="33"/>
  <c r="AR75" i="33"/>
  <c r="AR77" i="33"/>
  <c r="AR78" i="33"/>
  <c r="AR79" i="33"/>
  <c r="AR80" i="33"/>
  <c r="AR81" i="33"/>
  <c r="AR82" i="33"/>
  <c r="AR83" i="33"/>
  <c r="AR84" i="33"/>
  <c r="AR85" i="33"/>
  <c r="AR86" i="33"/>
  <c r="AR87" i="33"/>
  <c r="AR88" i="33"/>
  <c r="AR89" i="33"/>
  <c r="AR90" i="33"/>
  <c r="AR91" i="33"/>
  <c r="AR92" i="33"/>
  <c r="AR93" i="33"/>
  <c r="AR94" i="33"/>
  <c r="AR96" i="33"/>
  <c r="AR97" i="33"/>
  <c r="AR98" i="33"/>
  <c r="AR99" i="33"/>
  <c r="AR100" i="33"/>
  <c r="AR101" i="33"/>
  <c r="AR102" i="33"/>
  <c r="AR103" i="33"/>
  <c r="AR104" i="33"/>
  <c r="AR105" i="33"/>
  <c r="AR106" i="33"/>
  <c r="AR107" i="33"/>
  <c r="AR108" i="33"/>
  <c r="AR109" i="33"/>
  <c r="AR111" i="33"/>
  <c r="AR112" i="33"/>
  <c r="AR113" i="33"/>
  <c r="AR114" i="33"/>
  <c r="AR115" i="33"/>
  <c r="AR116" i="33"/>
  <c r="AR117" i="33"/>
  <c r="AR118" i="33"/>
  <c r="AR119" i="33"/>
  <c r="AR120" i="33"/>
  <c r="AR121" i="33"/>
  <c r="AR122" i="33"/>
  <c r="AR123" i="33"/>
  <c r="AR124" i="33"/>
  <c r="AR125" i="33"/>
  <c r="AR127" i="33"/>
  <c r="AR128" i="33"/>
  <c r="AR129" i="33"/>
  <c r="AR130" i="33"/>
  <c r="AR131" i="33"/>
  <c r="AR132" i="33"/>
  <c r="AR133" i="33"/>
  <c r="AR134" i="33"/>
  <c r="AR135" i="33"/>
  <c r="AR136" i="33"/>
  <c r="AR137" i="33"/>
  <c r="AR138" i="33"/>
  <c r="AR139" i="33"/>
  <c r="AR140" i="33"/>
  <c r="AR141" i="33"/>
  <c r="AR143" i="33"/>
  <c r="AR144" i="33"/>
  <c r="AR145" i="33"/>
  <c r="AR146" i="33"/>
  <c r="AR147" i="33"/>
  <c r="AR148" i="33"/>
  <c r="AR149" i="33"/>
  <c r="AR150" i="33"/>
  <c r="AR151" i="33"/>
  <c r="AR152" i="33"/>
  <c r="AR153" i="33"/>
  <c r="AR154" i="33"/>
  <c r="AR155" i="33"/>
  <c r="AR156" i="33"/>
  <c r="AR157" i="33"/>
  <c r="AR159" i="33"/>
  <c r="AR160" i="33"/>
  <c r="AR161" i="33"/>
  <c r="AR162" i="33"/>
  <c r="AR163" i="33"/>
  <c r="AR164" i="33"/>
  <c r="AR165" i="33"/>
  <c r="AR166" i="33"/>
  <c r="AR167" i="33"/>
  <c r="AR168" i="33"/>
  <c r="AR169" i="33"/>
  <c r="AR170" i="33"/>
  <c r="AR171" i="33"/>
  <c r="AR172" i="33"/>
  <c r="AR173" i="33"/>
  <c r="AR175" i="33"/>
  <c r="AR176" i="33"/>
  <c r="AR177" i="33"/>
  <c r="AR178" i="33"/>
  <c r="AR179" i="33"/>
  <c r="AR180" i="33"/>
  <c r="AR181" i="33"/>
  <c r="AN9" i="33"/>
  <c r="AN10" i="33"/>
  <c r="AN11" i="33"/>
  <c r="AN12" i="33"/>
  <c r="AN13" i="33"/>
  <c r="AN14" i="33"/>
  <c r="AN15" i="33"/>
  <c r="AN16" i="33"/>
  <c r="AN17" i="33"/>
  <c r="AN18" i="33"/>
  <c r="AN19" i="33"/>
  <c r="AN21" i="33"/>
  <c r="AN22" i="33"/>
  <c r="AN23" i="33"/>
  <c r="AN24" i="33"/>
  <c r="AN25" i="33"/>
  <c r="AN26" i="33"/>
  <c r="AN27" i="33"/>
  <c r="AN28" i="33"/>
  <c r="AN29" i="33"/>
  <c r="AN30" i="33"/>
  <c r="AN32" i="33"/>
  <c r="AN33" i="33"/>
  <c r="AN34" i="33"/>
  <c r="AN35" i="33"/>
  <c r="AN36" i="33"/>
  <c r="AN37" i="33"/>
  <c r="AN38" i="33"/>
  <c r="AN39" i="33"/>
  <c r="AN40" i="33"/>
  <c r="AN41" i="33"/>
  <c r="AN42" i="33"/>
  <c r="AN43" i="33"/>
  <c r="AN45" i="33"/>
  <c r="AN46" i="33"/>
  <c r="AN47" i="33"/>
  <c r="AN48" i="33"/>
  <c r="AN49" i="33"/>
  <c r="AN50" i="33"/>
  <c r="AN51" i="33"/>
  <c r="AN52" i="33"/>
  <c r="AN53" i="33"/>
  <c r="AN54" i="33"/>
  <c r="AN55" i="33"/>
  <c r="AN56" i="33"/>
  <c r="AN57" i="33"/>
  <c r="AN58" i="33"/>
  <c r="AN59" i="33"/>
  <c r="AN60" i="33"/>
  <c r="AN62" i="33"/>
  <c r="AN63" i="33"/>
  <c r="AN64" i="33"/>
  <c r="AN65" i="33"/>
  <c r="AN66" i="33"/>
  <c r="AN67" i="33"/>
  <c r="AN68" i="33"/>
  <c r="AN69" i="33"/>
  <c r="AN70" i="33"/>
  <c r="AN71" i="33"/>
  <c r="AN72" i="33"/>
  <c r="AN73" i="33"/>
  <c r="AN74" i="33"/>
  <c r="AN75" i="33"/>
  <c r="AN77" i="33"/>
  <c r="AN78" i="33"/>
  <c r="AN79" i="33"/>
  <c r="AN80" i="33"/>
  <c r="AN81" i="33"/>
  <c r="AN82" i="33"/>
  <c r="AN83" i="33"/>
  <c r="AN84" i="33"/>
  <c r="AN85" i="33"/>
  <c r="AN86" i="33"/>
  <c r="AN87" i="33"/>
  <c r="AN88" i="33"/>
  <c r="AN89" i="33"/>
  <c r="AN90" i="33"/>
  <c r="AN91" i="33"/>
  <c r="AN92" i="33"/>
  <c r="AN93" i="33"/>
  <c r="AN94" i="33"/>
  <c r="AN96" i="33"/>
  <c r="AN97" i="33"/>
  <c r="AN98" i="33"/>
  <c r="AN99" i="33"/>
  <c r="AN100" i="33"/>
  <c r="AN101" i="33"/>
  <c r="AN102" i="33"/>
  <c r="AN103" i="33"/>
  <c r="AN104" i="33"/>
  <c r="AN105" i="33"/>
  <c r="AN106" i="33"/>
  <c r="AN107" i="33"/>
  <c r="AN108" i="33"/>
  <c r="AN109" i="33"/>
  <c r="AN111" i="33"/>
  <c r="AN112" i="33"/>
  <c r="AN113" i="33"/>
  <c r="AN114" i="33"/>
  <c r="AN115" i="33"/>
  <c r="AN116" i="33"/>
  <c r="AN117" i="33"/>
  <c r="AN118" i="33"/>
  <c r="AN119" i="33"/>
  <c r="AN120" i="33"/>
  <c r="AN121" i="33"/>
  <c r="AN122" i="33"/>
  <c r="AN123" i="33"/>
  <c r="AN124" i="33"/>
  <c r="AN125" i="33"/>
  <c r="AN127" i="33"/>
  <c r="AN128" i="33"/>
  <c r="AN129" i="33"/>
  <c r="AN130" i="33"/>
  <c r="AN131" i="33"/>
  <c r="AN132" i="33"/>
  <c r="AN133" i="33"/>
  <c r="AN134" i="33"/>
  <c r="AN135" i="33"/>
  <c r="AN136" i="33"/>
  <c r="AN137" i="33"/>
  <c r="AN138" i="33"/>
  <c r="AN139" i="33"/>
  <c r="AN140" i="33"/>
  <c r="AN141" i="33"/>
  <c r="AN143" i="33"/>
  <c r="AN144" i="33"/>
  <c r="AN145" i="33"/>
  <c r="AN146" i="33"/>
  <c r="AN147" i="33"/>
  <c r="AN148" i="33"/>
  <c r="AN149" i="33"/>
  <c r="AN150" i="33"/>
  <c r="AN151" i="33"/>
  <c r="AN152" i="33"/>
  <c r="AN153" i="33"/>
  <c r="AN154" i="33"/>
  <c r="AN155" i="33"/>
  <c r="AN156" i="33"/>
  <c r="AN157" i="33"/>
  <c r="AN159" i="33"/>
  <c r="AN160" i="33"/>
  <c r="AN161" i="33"/>
  <c r="AN162" i="33"/>
  <c r="AN163" i="33"/>
  <c r="AN164" i="33"/>
  <c r="AN165" i="33"/>
  <c r="AN166" i="33"/>
  <c r="AN167" i="33"/>
  <c r="AN168" i="33"/>
  <c r="AN169" i="33"/>
  <c r="AN170" i="33"/>
  <c r="AN171" i="33"/>
  <c r="AN172" i="33"/>
  <c r="AN173" i="33"/>
  <c r="AN175" i="33"/>
  <c r="AN176" i="33"/>
  <c r="AN177" i="33"/>
  <c r="AN178" i="33"/>
  <c r="AN179" i="33"/>
  <c r="AN180" i="33"/>
  <c r="AN181" i="33"/>
  <c r="AM9" i="33"/>
  <c r="AM10" i="33"/>
  <c r="AM11" i="33"/>
  <c r="AM12" i="33"/>
  <c r="AM13" i="33"/>
  <c r="AM14" i="33"/>
  <c r="AM15" i="33"/>
  <c r="AM16" i="33"/>
  <c r="AM17" i="33"/>
  <c r="AM18" i="33"/>
  <c r="AM19" i="33"/>
  <c r="AM21" i="33"/>
  <c r="AM22" i="33"/>
  <c r="AM23" i="33"/>
  <c r="AM24" i="33"/>
  <c r="AM25" i="33"/>
  <c r="AM26" i="33"/>
  <c r="AM27" i="33"/>
  <c r="AM28" i="33"/>
  <c r="AM29" i="33"/>
  <c r="AM30" i="33"/>
  <c r="AM32" i="33"/>
  <c r="AM33" i="33"/>
  <c r="AM34" i="33"/>
  <c r="AM35" i="33"/>
  <c r="AM36" i="33"/>
  <c r="AM37" i="33"/>
  <c r="AM38" i="33"/>
  <c r="AM39" i="33"/>
  <c r="AM40" i="33"/>
  <c r="AM41" i="33"/>
  <c r="AM42" i="33"/>
  <c r="AM43" i="33"/>
  <c r="AM45" i="33"/>
  <c r="AM46" i="33"/>
  <c r="AM47" i="33"/>
  <c r="AM48" i="33"/>
  <c r="AM49" i="33"/>
  <c r="AM50" i="33"/>
  <c r="AM51" i="33"/>
  <c r="AM52" i="33"/>
  <c r="AM53" i="33"/>
  <c r="AM54" i="33"/>
  <c r="AM55" i="33"/>
  <c r="AM56" i="33"/>
  <c r="AM57" i="33"/>
  <c r="AM58" i="33"/>
  <c r="AM59" i="33"/>
  <c r="AM60" i="33"/>
  <c r="AM62" i="33"/>
  <c r="AM63" i="33"/>
  <c r="AM64" i="33"/>
  <c r="AM65" i="33"/>
  <c r="AM66" i="33"/>
  <c r="AM67" i="33"/>
  <c r="AM68" i="33"/>
  <c r="AM69" i="33"/>
  <c r="AM70" i="33"/>
  <c r="AM71" i="33"/>
  <c r="AM72" i="33"/>
  <c r="AM73" i="33"/>
  <c r="AM74" i="33"/>
  <c r="AM75" i="33"/>
  <c r="AM77" i="33"/>
  <c r="AM78" i="33"/>
  <c r="AM79" i="33"/>
  <c r="AM80" i="33"/>
  <c r="AM81" i="33"/>
  <c r="AM82" i="33"/>
  <c r="AM83" i="33"/>
  <c r="AM84" i="33"/>
  <c r="AM85" i="33"/>
  <c r="AM86" i="33"/>
  <c r="AM87" i="33"/>
  <c r="AM88" i="33"/>
  <c r="AM89" i="33"/>
  <c r="AM90" i="33"/>
  <c r="AM91" i="33"/>
  <c r="AM92" i="33"/>
  <c r="AM93" i="33"/>
  <c r="AM94" i="33"/>
  <c r="AM96" i="33"/>
  <c r="AM97" i="33"/>
  <c r="AM98" i="33"/>
  <c r="AM99" i="33"/>
  <c r="AM100" i="33"/>
  <c r="AM101" i="33"/>
  <c r="AM102" i="33"/>
  <c r="AM103" i="33"/>
  <c r="AM104" i="33"/>
  <c r="AM105" i="33"/>
  <c r="AM106" i="33"/>
  <c r="AM107" i="33"/>
  <c r="AM108" i="33"/>
  <c r="AM109" i="33"/>
  <c r="AM111" i="33"/>
  <c r="AM112" i="33"/>
  <c r="AM113" i="33"/>
  <c r="AM114" i="33"/>
  <c r="AM115" i="33"/>
  <c r="AM116" i="33"/>
  <c r="AM117" i="33"/>
  <c r="AM118" i="33"/>
  <c r="AM119" i="33"/>
  <c r="AM120" i="33"/>
  <c r="AM121" i="33"/>
  <c r="AM122" i="33"/>
  <c r="AM123" i="33"/>
  <c r="AM124" i="33"/>
  <c r="AM125" i="33"/>
  <c r="AM127" i="33"/>
  <c r="AM128" i="33"/>
  <c r="AM129" i="33"/>
  <c r="AM130" i="33"/>
  <c r="AM131" i="33"/>
  <c r="AM132" i="33"/>
  <c r="AM133" i="33"/>
  <c r="AM134" i="33"/>
  <c r="AM135" i="33"/>
  <c r="AM136" i="33"/>
  <c r="AM137" i="33"/>
  <c r="AM138" i="33"/>
  <c r="AM139" i="33"/>
  <c r="AM140" i="33"/>
  <c r="AM141" i="33"/>
  <c r="AM143" i="33"/>
  <c r="AM144" i="33"/>
  <c r="AM145" i="33"/>
  <c r="AM146" i="33"/>
  <c r="AM147" i="33"/>
  <c r="AM148" i="33"/>
  <c r="AM149" i="33"/>
  <c r="AM150" i="33"/>
  <c r="AM151" i="33"/>
  <c r="AM152" i="33"/>
  <c r="AM153" i="33"/>
  <c r="AM154" i="33"/>
  <c r="AM155" i="33"/>
  <c r="AM156" i="33"/>
  <c r="AM157" i="33"/>
  <c r="AM159" i="33"/>
  <c r="AM160" i="33"/>
  <c r="AM161" i="33"/>
  <c r="AM162" i="33"/>
  <c r="AM163" i="33"/>
  <c r="AM164" i="33"/>
  <c r="AM165" i="33"/>
  <c r="AM166" i="33"/>
  <c r="AM167" i="33"/>
  <c r="AM168" i="33"/>
  <c r="AM169" i="33"/>
  <c r="AM170" i="33"/>
  <c r="AM171" i="33"/>
  <c r="AM172" i="33"/>
  <c r="AM173" i="33"/>
  <c r="AM175" i="33"/>
  <c r="AM176" i="33"/>
  <c r="AM177" i="33"/>
  <c r="AM178" i="33"/>
  <c r="AM179" i="33"/>
  <c r="AM180" i="33"/>
  <c r="AM181" i="33"/>
  <c r="AL9" i="33"/>
  <c r="AL10" i="33"/>
  <c r="AL11" i="33"/>
  <c r="AL12" i="33"/>
  <c r="AL13" i="33"/>
  <c r="AL14" i="33"/>
  <c r="AL15" i="33"/>
  <c r="AL16" i="33"/>
  <c r="AL17" i="33"/>
  <c r="AL18" i="33"/>
  <c r="AL19" i="33"/>
  <c r="AL21" i="33"/>
  <c r="AL22" i="33"/>
  <c r="AL23" i="33"/>
  <c r="AL24" i="33"/>
  <c r="AL25" i="33"/>
  <c r="AL26" i="33"/>
  <c r="AL27" i="33"/>
  <c r="AL28" i="33"/>
  <c r="AL29" i="33"/>
  <c r="AL30" i="33"/>
  <c r="AL32" i="33"/>
  <c r="AL33" i="33"/>
  <c r="AL34" i="33"/>
  <c r="AL35" i="33"/>
  <c r="AL36" i="33"/>
  <c r="AL37" i="33"/>
  <c r="AL38" i="33"/>
  <c r="AL39" i="33"/>
  <c r="AL40" i="33"/>
  <c r="AL41" i="33"/>
  <c r="AL42" i="33"/>
  <c r="AL43" i="33"/>
  <c r="AL45" i="33"/>
  <c r="AL46" i="33"/>
  <c r="AL47" i="33"/>
  <c r="AL48" i="33"/>
  <c r="AL49" i="33"/>
  <c r="AL50" i="33"/>
  <c r="AL51" i="33"/>
  <c r="AL52" i="33"/>
  <c r="AL53" i="33"/>
  <c r="AL54" i="33"/>
  <c r="AL55" i="33"/>
  <c r="AL56" i="33"/>
  <c r="AL57" i="33"/>
  <c r="AL58" i="33"/>
  <c r="AL59" i="33"/>
  <c r="AL60" i="33"/>
  <c r="AL62" i="33"/>
  <c r="AL63" i="33"/>
  <c r="AL64" i="33"/>
  <c r="AL65" i="33"/>
  <c r="AL66" i="33"/>
  <c r="AL67" i="33"/>
  <c r="AL68" i="33"/>
  <c r="AL69" i="33"/>
  <c r="AL70" i="33"/>
  <c r="AL71" i="33"/>
  <c r="AL72" i="33"/>
  <c r="AL73" i="33"/>
  <c r="AL74" i="33"/>
  <c r="AL75" i="33"/>
  <c r="AL77" i="33"/>
  <c r="AL78" i="33"/>
  <c r="AL79" i="33"/>
  <c r="AL80" i="33"/>
  <c r="AL81" i="33"/>
  <c r="AL82" i="33"/>
  <c r="AL83" i="33"/>
  <c r="AL84" i="33"/>
  <c r="AL85" i="33"/>
  <c r="AL86" i="33"/>
  <c r="AL87" i="33"/>
  <c r="AL88" i="33"/>
  <c r="AL89" i="33"/>
  <c r="AL90" i="33"/>
  <c r="AL91" i="33"/>
  <c r="AL92" i="33"/>
  <c r="AL93" i="33"/>
  <c r="AL94" i="33"/>
  <c r="AL96" i="33"/>
  <c r="AL97" i="33"/>
  <c r="AL98" i="33"/>
  <c r="AL99" i="33"/>
  <c r="AL100" i="33"/>
  <c r="AL101" i="33"/>
  <c r="AL102" i="33"/>
  <c r="AL103" i="33"/>
  <c r="AL104" i="33"/>
  <c r="AL105" i="33"/>
  <c r="AL106" i="33"/>
  <c r="AL107" i="33"/>
  <c r="AL108" i="33"/>
  <c r="AL109" i="33"/>
  <c r="AL111" i="33"/>
  <c r="AL112" i="33"/>
  <c r="AL113" i="33"/>
  <c r="AL114" i="33"/>
  <c r="AL115" i="33"/>
  <c r="AL116" i="33"/>
  <c r="AL117" i="33"/>
  <c r="AL118" i="33"/>
  <c r="AL119" i="33"/>
  <c r="AL120" i="33"/>
  <c r="AL121" i="33"/>
  <c r="AL122" i="33"/>
  <c r="AL123" i="33"/>
  <c r="AL124" i="33"/>
  <c r="AL125" i="33"/>
  <c r="AL127" i="33"/>
  <c r="AL128" i="33"/>
  <c r="AL129" i="33"/>
  <c r="AL130" i="33"/>
  <c r="AL131" i="33"/>
  <c r="AL132" i="33"/>
  <c r="AL133" i="33"/>
  <c r="AL134" i="33"/>
  <c r="AL135" i="33"/>
  <c r="AL136" i="33"/>
  <c r="AL137" i="33"/>
  <c r="AL138" i="33"/>
  <c r="AL139" i="33"/>
  <c r="AL140" i="33"/>
  <c r="AL141" i="33"/>
  <c r="AL143" i="33"/>
  <c r="AL144" i="33"/>
  <c r="AL145" i="33"/>
  <c r="AL146" i="33"/>
  <c r="AL147" i="33"/>
  <c r="AL148" i="33"/>
  <c r="AL149" i="33"/>
  <c r="AL150" i="33"/>
  <c r="AL151" i="33"/>
  <c r="AL152" i="33"/>
  <c r="AL153" i="33"/>
  <c r="AL154" i="33"/>
  <c r="AL155" i="33"/>
  <c r="AL156" i="33"/>
  <c r="AL157" i="33"/>
  <c r="AL159" i="33"/>
  <c r="AL160" i="33"/>
  <c r="AL161" i="33"/>
  <c r="AL162" i="33"/>
  <c r="AL163" i="33"/>
  <c r="AL164" i="33"/>
  <c r="AL165" i="33"/>
  <c r="AL166" i="33"/>
  <c r="AL167" i="33"/>
  <c r="AL168" i="33"/>
  <c r="AL169" i="33"/>
  <c r="AL170" i="33"/>
  <c r="AL171" i="33"/>
  <c r="AL172" i="33"/>
  <c r="AL173" i="33"/>
  <c r="AL175" i="33"/>
  <c r="AL176" i="33"/>
  <c r="AL177" i="33"/>
  <c r="AL178" i="33"/>
  <c r="AL179" i="33"/>
  <c r="AL180" i="33"/>
  <c r="AL181" i="33"/>
  <c r="AK9" i="33"/>
  <c r="AK10" i="33"/>
  <c r="AK11" i="33"/>
  <c r="AK12" i="33"/>
  <c r="AK13" i="33"/>
  <c r="AK14" i="33"/>
  <c r="AK15" i="33"/>
  <c r="AK16" i="33"/>
  <c r="AK17" i="33"/>
  <c r="AK18" i="33"/>
  <c r="AK19" i="33"/>
  <c r="AK21" i="33"/>
  <c r="AK22" i="33"/>
  <c r="AK23" i="33"/>
  <c r="AK24" i="33"/>
  <c r="AK25" i="33"/>
  <c r="AK26" i="33"/>
  <c r="AK27" i="33"/>
  <c r="AK28" i="33"/>
  <c r="AK29" i="33"/>
  <c r="AK30" i="33"/>
  <c r="AK32" i="33"/>
  <c r="AK33" i="33"/>
  <c r="AK34" i="33"/>
  <c r="AK35" i="33"/>
  <c r="AK36" i="33"/>
  <c r="AK37" i="33"/>
  <c r="AK38" i="33"/>
  <c r="AK39" i="33"/>
  <c r="AK40" i="33"/>
  <c r="AK41" i="33"/>
  <c r="AK42" i="33"/>
  <c r="AK43" i="33"/>
  <c r="AK45" i="33"/>
  <c r="AK46" i="33"/>
  <c r="AK47" i="33"/>
  <c r="AK48" i="33"/>
  <c r="AK49" i="33"/>
  <c r="AK50" i="33"/>
  <c r="AK51" i="33"/>
  <c r="AK52" i="33"/>
  <c r="AK53" i="33"/>
  <c r="AK54" i="33"/>
  <c r="AK55" i="33"/>
  <c r="AK56" i="33"/>
  <c r="AK57" i="33"/>
  <c r="AK58" i="33"/>
  <c r="AK59" i="33"/>
  <c r="AK60" i="33"/>
  <c r="AK62" i="33"/>
  <c r="AK63" i="33"/>
  <c r="AK64" i="33"/>
  <c r="AK65" i="33"/>
  <c r="AK66" i="33"/>
  <c r="AK67" i="33"/>
  <c r="AK68" i="33"/>
  <c r="AK69" i="33"/>
  <c r="AK70" i="33"/>
  <c r="AK71" i="33"/>
  <c r="AK72" i="33"/>
  <c r="AK73" i="33"/>
  <c r="AK74" i="33"/>
  <c r="AK75" i="33"/>
  <c r="AK77" i="33"/>
  <c r="AK78" i="33"/>
  <c r="AK79" i="33"/>
  <c r="AK80" i="33"/>
  <c r="AK81" i="33"/>
  <c r="AK82" i="33"/>
  <c r="AK83" i="33"/>
  <c r="AK84" i="33"/>
  <c r="AK85" i="33"/>
  <c r="AK86" i="33"/>
  <c r="AK87" i="33"/>
  <c r="AK88" i="33"/>
  <c r="AK89" i="33"/>
  <c r="AK90" i="33"/>
  <c r="AK91" i="33"/>
  <c r="AK92" i="33"/>
  <c r="AK93" i="33"/>
  <c r="AK94" i="33"/>
  <c r="AK96" i="33"/>
  <c r="AK97" i="33"/>
  <c r="AK98" i="33"/>
  <c r="AK99" i="33"/>
  <c r="AK100" i="33"/>
  <c r="AK101" i="33"/>
  <c r="AK102" i="33"/>
  <c r="AK103" i="33"/>
  <c r="AK104" i="33"/>
  <c r="AK105" i="33"/>
  <c r="AK106" i="33"/>
  <c r="AK107" i="33"/>
  <c r="AK108" i="33"/>
  <c r="AK109" i="33"/>
  <c r="AK111" i="33"/>
  <c r="AK112" i="33"/>
  <c r="AK113" i="33"/>
  <c r="AK114" i="33"/>
  <c r="AK115" i="33"/>
  <c r="AK116" i="33"/>
  <c r="AK117" i="33"/>
  <c r="AK118" i="33"/>
  <c r="AK119" i="33"/>
  <c r="AK120" i="33"/>
  <c r="AK121" i="33"/>
  <c r="AK122" i="33"/>
  <c r="AK123" i="33"/>
  <c r="AK124" i="33"/>
  <c r="AK125" i="33"/>
  <c r="AK127" i="33"/>
  <c r="AK128" i="33"/>
  <c r="AK129" i="33"/>
  <c r="AK130" i="33"/>
  <c r="AK131" i="33"/>
  <c r="AK132" i="33"/>
  <c r="AK133" i="33"/>
  <c r="AK134" i="33"/>
  <c r="AK135" i="33"/>
  <c r="AK136" i="33"/>
  <c r="AK137" i="33"/>
  <c r="AK138" i="33"/>
  <c r="AK139" i="33"/>
  <c r="AK140" i="33"/>
  <c r="AK141" i="33"/>
  <c r="AK143" i="33"/>
  <c r="AK144" i="33"/>
  <c r="AK145" i="33"/>
  <c r="AK146" i="33"/>
  <c r="AK147" i="33"/>
  <c r="AK148" i="33"/>
  <c r="AK149" i="33"/>
  <c r="AK150" i="33"/>
  <c r="AK151" i="33"/>
  <c r="AK152" i="33"/>
  <c r="AK153" i="33"/>
  <c r="AK154" i="33"/>
  <c r="AK155" i="33"/>
  <c r="AK156" i="33"/>
  <c r="AK157" i="33"/>
  <c r="AK159" i="33"/>
  <c r="AK160" i="33"/>
  <c r="AK161" i="33"/>
  <c r="AK162" i="33"/>
  <c r="AK163" i="33"/>
  <c r="AK164" i="33"/>
  <c r="AK165" i="33"/>
  <c r="AK166" i="33"/>
  <c r="AK167" i="33"/>
  <c r="AK168" i="33"/>
  <c r="AK169" i="33"/>
  <c r="AK170" i="33"/>
  <c r="AK171" i="33"/>
  <c r="AK172" i="33"/>
  <c r="AK173" i="33"/>
  <c r="AK175" i="33"/>
  <c r="AK176" i="33"/>
  <c r="AK177" i="33"/>
  <c r="AK178" i="33"/>
  <c r="AK179" i="33"/>
  <c r="AK180" i="33"/>
  <c r="AK181" i="33"/>
  <c r="AJ9" i="33"/>
  <c r="AJ10" i="33"/>
  <c r="AJ11" i="33"/>
  <c r="AJ12" i="33"/>
  <c r="AJ13" i="33"/>
  <c r="AJ14" i="33"/>
  <c r="AJ15" i="33"/>
  <c r="AJ16" i="33"/>
  <c r="AJ17" i="33"/>
  <c r="AJ18" i="33"/>
  <c r="AJ19" i="33"/>
  <c r="AJ21" i="33"/>
  <c r="AJ22" i="33"/>
  <c r="AJ23" i="33"/>
  <c r="AJ24" i="33"/>
  <c r="AJ25" i="33"/>
  <c r="AJ26" i="33"/>
  <c r="AJ27" i="33"/>
  <c r="AJ28" i="33"/>
  <c r="AJ29" i="33"/>
  <c r="AJ30" i="33"/>
  <c r="AJ32" i="33"/>
  <c r="AJ33" i="33"/>
  <c r="AJ34" i="33"/>
  <c r="AJ35" i="33"/>
  <c r="AJ36" i="33"/>
  <c r="AJ37" i="33"/>
  <c r="AJ38" i="33"/>
  <c r="AJ39" i="33"/>
  <c r="AJ40" i="33"/>
  <c r="AJ41" i="33"/>
  <c r="AJ42" i="33"/>
  <c r="AJ43" i="33"/>
  <c r="AJ45" i="33"/>
  <c r="AJ46" i="33"/>
  <c r="AJ47" i="33"/>
  <c r="AJ48" i="33"/>
  <c r="AJ49" i="33"/>
  <c r="AJ50" i="33"/>
  <c r="AJ51" i="33"/>
  <c r="AJ52" i="33"/>
  <c r="AJ53" i="33"/>
  <c r="AJ54" i="33"/>
  <c r="AJ55" i="33"/>
  <c r="AJ56" i="33"/>
  <c r="AJ57" i="33"/>
  <c r="AJ58" i="33"/>
  <c r="AJ59" i="33"/>
  <c r="AJ60" i="33"/>
  <c r="AJ62" i="33"/>
  <c r="AJ63" i="33"/>
  <c r="AJ64" i="33"/>
  <c r="AJ65" i="33"/>
  <c r="AJ66" i="33"/>
  <c r="AJ67" i="33"/>
  <c r="AJ68" i="33"/>
  <c r="AJ69" i="33"/>
  <c r="AJ70" i="33"/>
  <c r="AJ71" i="33"/>
  <c r="AJ72" i="33"/>
  <c r="AJ73" i="33"/>
  <c r="AJ74" i="33"/>
  <c r="AJ75" i="33"/>
  <c r="AJ77" i="33"/>
  <c r="AJ78" i="33"/>
  <c r="AJ79" i="33"/>
  <c r="AJ80" i="33"/>
  <c r="AJ81" i="33"/>
  <c r="AJ82" i="33"/>
  <c r="AJ83" i="33"/>
  <c r="AJ84" i="33"/>
  <c r="AJ85" i="33"/>
  <c r="AJ86" i="33"/>
  <c r="AJ87" i="33"/>
  <c r="AJ88" i="33"/>
  <c r="AJ89" i="33"/>
  <c r="AJ90" i="33"/>
  <c r="AJ91" i="33"/>
  <c r="AJ92" i="33"/>
  <c r="AJ93" i="33"/>
  <c r="AJ94" i="33"/>
  <c r="AJ96" i="33"/>
  <c r="AJ97" i="33"/>
  <c r="AJ98" i="33"/>
  <c r="AJ99" i="33"/>
  <c r="AJ100" i="33"/>
  <c r="AJ101" i="33"/>
  <c r="AJ102" i="33"/>
  <c r="AJ103" i="33"/>
  <c r="AJ104" i="33"/>
  <c r="AJ105" i="33"/>
  <c r="AJ106" i="33"/>
  <c r="AJ107" i="33"/>
  <c r="AJ108" i="33"/>
  <c r="AJ109" i="33"/>
  <c r="AJ111" i="33"/>
  <c r="AJ112" i="33"/>
  <c r="AJ113" i="33"/>
  <c r="AJ114" i="33"/>
  <c r="AJ115" i="33"/>
  <c r="AJ116" i="33"/>
  <c r="AJ117" i="33"/>
  <c r="AJ118" i="33"/>
  <c r="AJ119" i="33"/>
  <c r="AJ120" i="33"/>
  <c r="AJ121" i="33"/>
  <c r="AJ122" i="33"/>
  <c r="AJ123" i="33"/>
  <c r="AJ124" i="33"/>
  <c r="AJ125" i="33"/>
  <c r="AJ127" i="33"/>
  <c r="AJ128" i="33"/>
  <c r="AJ129" i="33"/>
  <c r="AJ130" i="33"/>
  <c r="AJ131" i="33"/>
  <c r="AJ132" i="33"/>
  <c r="AJ133" i="33"/>
  <c r="AJ134" i="33"/>
  <c r="AJ135" i="33"/>
  <c r="AJ136" i="33"/>
  <c r="AJ137" i="33"/>
  <c r="AJ138" i="33"/>
  <c r="AJ139" i="33"/>
  <c r="AJ140" i="33"/>
  <c r="AJ141" i="33"/>
  <c r="AJ143" i="33"/>
  <c r="AJ144" i="33"/>
  <c r="AJ145" i="33"/>
  <c r="AJ146" i="33"/>
  <c r="AJ147" i="33"/>
  <c r="AJ148" i="33"/>
  <c r="AJ149" i="33"/>
  <c r="AJ150" i="33"/>
  <c r="AJ151" i="33"/>
  <c r="AJ152" i="33"/>
  <c r="AJ153" i="33"/>
  <c r="AJ154" i="33"/>
  <c r="AJ155" i="33"/>
  <c r="AJ156" i="33"/>
  <c r="AJ157" i="33"/>
  <c r="AJ159" i="33"/>
  <c r="AJ160" i="33"/>
  <c r="AJ161" i="33"/>
  <c r="AJ162" i="33"/>
  <c r="AJ163" i="33"/>
  <c r="AJ164" i="33"/>
  <c r="AJ165" i="33"/>
  <c r="AJ166" i="33"/>
  <c r="AJ167" i="33"/>
  <c r="AJ168" i="33"/>
  <c r="AJ169" i="33"/>
  <c r="AJ170" i="33"/>
  <c r="AJ171" i="33"/>
  <c r="AJ172" i="33"/>
  <c r="AJ173" i="33"/>
  <c r="AJ175" i="33"/>
  <c r="AJ176" i="33"/>
  <c r="AJ177" i="33"/>
  <c r="AJ178" i="33"/>
  <c r="AJ179" i="33"/>
  <c r="AJ180" i="33"/>
  <c r="AJ181" i="33"/>
  <c r="AI9" i="33"/>
  <c r="AI10" i="33"/>
  <c r="AI11" i="33"/>
  <c r="AI12" i="33"/>
  <c r="AI13" i="33"/>
  <c r="AI14" i="33"/>
  <c r="AI15" i="33"/>
  <c r="AI16" i="33"/>
  <c r="AI17" i="33"/>
  <c r="AI18" i="33"/>
  <c r="AI19" i="33"/>
  <c r="AI21" i="33"/>
  <c r="AI22" i="33"/>
  <c r="AI23" i="33"/>
  <c r="AI24" i="33"/>
  <c r="AI25" i="33"/>
  <c r="AI26" i="33"/>
  <c r="AI27" i="33"/>
  <c r="AI28" i="33"/>
  <c r="AI29" i="33"/>
  <c r="AI30" i="33"/>
  <c r="AI32" i="33"/>
  <c r="AI33" i="33"/>
  <c r="AI34" i="33"/>
  <c r="AI35" i="33"/>
  <c r="AI36" i="33"/>
  <c r="AI37" i="33"/>
  <c r="AI38" i="33"/>
  <c r="AI39" i="33"/>
  <c r="AI40" i="33"/>
  <c r="AI41" i="33"/>
  <c r="AI42" i="33"/>
  <c r="AI43" i="33"/>
  <c r="AI45" i="33"/>
  <c r="AI46" i="33"/>
  <c r="AI47" i="33"/>
  <c r="AI48" i="33"/>
  <c r="AI49" i="33"/>
  <c r="AI50" i="33"/>
  <c r="AI51" i="33"/>
  <c r="AI52" i="33"/>
  <c r="AI53" i="33"/>
  <c r="AI54" i="33"/>
  <c r="AI55" i="33"/>
  <c r="AI56" i="33"/>
  <c r="AI57" i="33"/>
  <c r="AI58" i="33"/>
  <c r="AI59" i="33"/>
  <c r="AI60" i="33"/>
  <c r="AI62" i="33"/>
  <c r="AI63" i="33"/>
  <c r="AI64" i="33"/>
  <c r="AI65" i="33"/>
  <c r="AI66" i="33"/>
  <c r="AI67" i="33"/>
  <c r="AI68" i="33"/>
  <c r="AI69" i="33"/>
  <c r="AI70" i="33"/>
  <c r="AI71" i="33"/>
  <c r="AI72" i="33"/>
  <c r="AI73" i="33"/>
  <c r="AI74" i="33"/>
  <c r="AI75" i="33"/>
  <c r="AI77" i="33"/>
  <c r="AI78" i="33"/>
  <c r="AI79" i="33"/>
  <c r="AI80" i="33"/>
  <c r="AI81" i="33"/>
  <c r="AI82" i="33"/>
  <c r="AI83" i="33"/>
  <c r="AI84" i="33"/>
  <c r="AI85" i="33"/>
  <c r="AI86" i="33"/>
  <c r="AI87" i="33"/>
  <c r="AI88" i="33"/>
  <c r="AI89" i="33"/>
  <c r="AI90" i="33"/>
  <c r="AI91" i="33"/>
  <c r="AI92" i="33"/>
  <c r="AI93" i="33"/>
  <c r="AI94" i="33"/>
  <c r="AI96" i="33"/>
  <c r="AI97" i="33"/>
  <c r="AI98" i="33"/>
  <c r="AI99" i="33"/>
  <c r="AI100" i="33"/>
  <c r="AI101" i="33"/>
  <c r="AI102" i="33"/>
  <c r="AI103" i="33"/>
  <c r="AI104" i="33"/>
  <c r="AI105" i="33"/>
  <c r="AI106" i="33"/>
  <c r="AI107" i="33"/>
  <c r="AI108" i="33"/>
  <c r="AI109" i="33"/>
  <c r="AI111" i="33"/>
  <c r="AI112" i="33"/>
  <c r="AI113" i="33"/>
  <c r="AI114" i="33"/>
  <c r="AI115" i="33"/>
  <c r="AI116" i="33"/>
  <c r="AI117" i="33"/>
  <c r="AI118" i="33"/>
  <c r="AI119" i="33"/>
  <c r="AI120" i="33"/>
  <c r="AI121" i="33"/>
  <c r="AI122" i="33"/>
  <c r="AI123" i="33"/>
  <c r="AI124" i="33"/>
  <c r="AI125" i="33"/>
  <c r="AI127" i="33"/>
  <c r="AI128" i="33"/>
  <c r="AI129" i="33"/>
  <c r="AI130" i="33"/>
  <c r="AI131" i="33"/>
  <c r="AI132" i="33"/>
  <c r="AI133" i="33"/>
  <c r="AI134" i="33"/>
  <c r="AI135" i="33"/>
  <c r="AI136" i="33"/>
  <c r="AI137" i="33"/>
  <c r="AI138" i="33"/>
  <c r="AI139" i="33"/>
  <c r="AI140" i="33"/>
  <c r="AI141" i="33"/>
  <c r="AI143" i="33"/>
  <c r="AI144" i="33"/>
  <c r="AI145" i="33"/>
  <c r="AI146" i="33"/>
  <c r="AI147" i="33"/>
  <c r="AI148" i="33"/>
  <c r="AI149" i="33"/>
  <c r="AI150" i="33"/>
  <c r="AI151" i="33"/>
  <c r="AI152" i="33"/>
  <c r="AI153" i="33"/>
  <c r="AI154" i="33"/>
  <c r="AI155" i="33"/>
  <c r="AI156" i="33"/>
  <c r="AI157" i="33"/>
  <c r="AI159" i="33"/>
  <c r="AI160" i="33"/>
  <c r="AI161" i="33"/>
  <c r="AI162" i="33"/>
  <c r="AI163" i="33"/>
  <c r="AI164" i="33"/>
  <c r="AI165" i="33"/>
  <c r="AI166" i="33"/>
  <c r="AI167" i="33"/>
  <c r="AI168" i="33"/>
  <c r="AI169" i="33"/>
  <c r="AI170" i="33"/>
  <c r="AI171" i="33"/>
  <c r="AI172" i="33"/>
  <c r="AI173" i="33"/>
  <c r="AI175" i="33"/>
  <c r="AI176" i="33"/>
  <c r="AI177" i="33"/>
  <c r="AI178" i="33"/>
  <c r="AI179" i="33"/>
  <c r="AI180" i="33"/>
  <c r="AI181" i="33"/>
  <c r="AH9" i="33"/>
  <c r="AH10" i="33"/>
  <c r="AH11" i="33"/>
  <c r="AH12" i="33"/>
  <c r="AH13" i="33"/>
  <c r="AH14" i="33"/>
  <c r="AH15" i="33"/>
  <c r="AH16" i="33"/>
  <c r="AH17" i="33"/>
  <c r="AH18" i="33"/>
  <c r="AH19" i="33"/>
  <c r="AH21" i="33"/>
  <c r="AH22" i="33"/>
  <c r="AH23" i="33"/>
  <c r="AH24" i="33"/>
  <c r="AH25" i="33"/>
  <c r="AH26" i="33"/>
  <c r="AH27" i="33"/>
  <c r="AH28" i="33"/>
  <c r="AH29" i="33"/>
  <c r="AH30" i="33"/>
  <c r="AH32" i="33"/>
  <c r="AH33" i="33"/>
  <c r="AH34" i="33"/>
  <c r="AH35" i="33"/>
  <c r="AH36" i="33"/>
  <c r="AH37" i="33"/>
  <c r="AH38" i="33"/>
  <c r="AH39" i="33"/>
  <c r="AH40" i="33"/>
  <c r="AH41" i="33"/>
  <c r="AH42" i="33"/>
  <c r="AH43" i="33"/>
  <c r="AH45" i="33"/>
  <c r="AH46" i="33"/>
  <c r="AH47" i="33"/>
  <c r="AH48" i="33"/>
  <c r="AH49" i="33"/>
  <c r="AH50" i="33"/>
  <c r="AH51" i="33"/>
  <c r="AH52" i="33"/>
  <c r="AH53" i="33"/>
  <c r="AH54" i="33"/>
  <c r="AH55" i="33"/>
  <c r="AH56" i="33"/>
  <c r="AH57" i="33"/>
  <c r="AH58" i="33"/>
  <c r="AH59" i="33"/>
  <c r="AH60" i="33"/>
  <c r="AH62" i="33"/>
  <c r="AH63" i="33"/>
  <c r="AH64" i="33"/>
  <c r="AH65" i="33"/>
  <c r="AH66" i="33"/>
  <c r="AH67" i="33"/>
  <c r="AH68" i="33"/>
  <c r="AH69" i="33"/>
  <c r="AH70" i="33"/>
  <c r="AH71" i="33"/>
  <c r="AH72" i="33"/>
  <c r="AH73" i="33"/>
  <c r="AH74" i="33"/>
  <c r="AH75" i="33"/>
  <c r="AH77" i="33"/>
  <c r="AH78" i="33"/>
  <c r="AH79" i="33"/>
  <c r="AH80" i="33"/>
  <c r="AH81" i="33"/>
  <c r="AH82" i="33"/>
  <c r="AH83" i="33"/>
  <c r="AH84" i="33"/>
  <c r="AH85" i="33"/>
  <c r="AH86" i="33"/>
  <c r="AH87" i="33"/>
  <c r="AH88" i="33"/>
  <c r="AH89" i="33"/>
  <c r="AH90" i="33"/>
  <c r="AH91" i="33"/>
  <c r="AH92" i="33"/>
  <c r="AH93" i="33"/>
  <c r="AH94" i="33"/>
  <c r="AH96" i="33"/>
  <c r="AH97" i="33"/>
  <c r="AH98" i="33"/>
  <c r="AH99" i="33"/>
  <c r="AH100" i="33"/>
  <c r="AH101" i="33"/>
  <c r="AH102" i="33"/>
  <c r="AH103" i="33"/>
  <c r="AH104" i="33"/>
  <c r="AH105" i="33"/>
  <c r="AH106" i="33"/>
  <c r="AH107" i="33"/>
  <c r="AH108" i="33"/>
  <c r="AH109" i="33"/>
  <c r="AH111" i="33"/>
  <c r="AH112" i="33"/>
  <c r="AH113" i="33"/>
  <c r="AH114" i="33"/>
  <c r="AH115" i="33"/>
  <c r="AH116" i="33"/>
  <c r="AH117" i="33"/>
  <c r="AH118" i="33"/>
  <c r="AH119" i="33"/>
  <c r="AH120" i="33"/>
  <c r="AH121" i="33"/>
  <c r="AH122" i="33"/>
  <c r="AH123" i="33"/>
  <c r="AH124" i="33"/>
  <c r="AH125" i="33"/>
  <c r="AH127" i="33"/>
  <c r="AH128" i="33"/>
  <c r="AH129" i="33"/>
  <c r="AH130" i="33"/>
  <c r="AH131" i="33"/>
  <c r="AH132" i="33"/>
  <c r="AH133" i="33"/>
  <c r="AH134" i="33"/>
  <c r="AH135" i="33"/>
  <c r="AH136" i="33"/>
  <c r="AH137" i="33"/>
  <c r="AH138" i="33"/>
  <c r="AH139" i="33"/>
  <c r="AH140" i="33"/>
  <c r="AH141" i="33"/>
  <c r="AH143" i="33"/>
  <c r="AH144" i="33"/>
  <c r="AH145" i="33"/>
  <c r="AH146" i="33"/>
  <c r="AH147" i="33"/>
  <c r="AH148" i="33"/>
  <c r="AH149" i="33"/>
  <c r="AH150" i="33"/>
  <c r="AH151" i="33"/>
  <c r="AH152" i="33"/>
  <c r="AH153" i="33"/>
  <c r="AH154" i="33"/>
  <c r="AH155" i="33"/>
  <c r="AH156" i="33"/>
  <c r="AH157" i="33"/>
  <c r="AH159" i="33"/>
  <c r="AH160" i="33"/>
  <c r="AH161" i="33"/>
  <c r="AH162" i="33"/>
  <c r="AH163" i="33"/>
  <c r="AH164" i="33"/>
  <c r="AH165" i="33"/>
  <c r="AH166" i="33"/>
  <c r="AH167" i="33"/>
  <c r="AH168" i="33"/>
  <c r="AH169" i="33"/>
  <c r="AH170" i="33"/>
  <c r="AH171" i="33"/>
  <c r="AH172" i="33"/>
  <c r="AH173" i="33"/>
  <c r="AH175" i="33"/>
  <c r="AH176" i="33"/>
  <c r="AH177" i="33"/>
  <c r="AH178" i="33"/>
  <c r="AH179" i="33"/>
  <c r="AH180" i="33"/>
  <c r="AH181" i="33"/>
  <c r="AG9" i="33"/>
  <c r="AG10" i="33"/>
  <c r="AG11" i="33"/>
  <c r="AG12" i="33"/>
  <c r="AG13" i="33"/>
  <c r="AG14" i="33"/>
  <c r="AG15" i="33"/>
  <c r="AG16" i="33"/>
  <c r="AG17" i="33"/>
  <c r="AG18" i="33"/>
  <c r="AG19" i="33"/>
  <c r="AG21" i="33"/>
  <c r="AG22" i="33"/>
  <c r="AG23" i="33"/>
  <c r="AG24" i="33"/>
  <c r="AG25" i="33"/>
  <c r="AG26" i="33"/>
  <c r="AG27" i="33"/>
  <c r="AG28" i="33"/>
  <c r="AG29" i="33"/>
  <c r="AG30" i="33"/>
  <c r="AG32" i="33"/>
  <c r="AG33" i="33"/>
  <c r="AG34" i="33"/>
  <c r="AG35" i="33"/>
  <c r="AG36" i="33"/>
  <c r="AG37" i="33"/>
  <c r="AG38" i="33"/>
  <c r="AG39" i="33"/>
  <c r="AG40" i="33"/>
  <c r="AG41" i="33"/>
  <c r="AG42" i="33"/>
  <c r="AG43" i="33"/>
  <c r="AG45" i="33"/>
  <c r="AG46" i="33"/>
  <c r="AG47" i="33"/>
  <c r="AG48" i="33"/>
  <c r="AG49" i="33"/>
  <c r="AG50" i="33"/>
  <c r="AG51" i="33"/>
  <c r="AG52" i="33"/>
  <c r="AG53" i="33"/>
  <c r="AG54" i="33"/>
  <c r="AG55" i="33"/>
  <c r="AG56" i="33"/>
  <c r="AG57" i="33"/>
  <c r="AG58" i="33"/>
  <c r="AG59" i="33"/>
  <c r="AG60" i="33"/>
  <c r="AG62" i="33"/>
  <c r="AG63" i="33"/>
  <c r="AG64" i="33"/>
  <c r="AG65" i="33"/>
  <c r="AG66" i="33"/>
  <c r="AG67" i="33"/>
  <c r="AG68" i="33"/>
  <c r="AG69" i="33"/>
  <c r="AG70" i="33"/>
  <c r="AG71" i="33"/>
  <c r="AG72" i="33"/>
  <c r="AG73" i="33"/>
  <c r="AG74" i="33"/>
  <c r="AG75" i="33"/>
  <c r="AG77" i="33"/>
  <c r="AG78" i="33"/>
  <c r="AG79" i="33"/>
  <c r="AG80" i="33"/>
  <c r="AG81" i="33"/>
  <c r="AG82" i="33"/>
  <c r="AG83" i="33"/>
  <c r="AG84" i="33"/>
  <c r="AG85" i="33"/>
  <c r="AG86" i="33"/>
  <c r="AG87" i="33"/>
  <c r="AG88" i="33"/>
  <c r="AG89" i="33"/>
  <c r="AG90" i="33"/>
  <c r="AG91" i="33"/>
  <c r="AG92" i="33"/>
  <c r="AG93" i="33"/>
  <c r="AG94" i="33"/>
  <c r="AG96" i="33"/>
  <c r="AG97" i="33"/>
  <c r="AG98" i="33"/>
  <c r="AG99" i="33"/>
  <c r="AG100" i="33"/>
  <c r="AG101" i="33"/>
  <c r="AG102" i="33"/>
  <c r="AG103" i="33"/>
  <c r="AG104" i="33"/>
  <c r="AG105" i="33"/>
  <c r="AG106" i="33"/>
  <c r="AG107" i="33"/>
  <c r="AG108" i="33"/>
  <c r="AG109" i="33"/>
  <c r="AG111" i="33"/>
  <c r="AG112" i="33"/>
  <c r="AG113" i="33"/>
  <c r="AG114" i="33"/>
  <c r="AG115" i="33"/>
  <c r="AG116" i="33"/>
  <c r="AG117" i="33"/>
  <c r="AG118" i="33"/>
  <c r="AG119" i="33"/>
  <c r="AG120" i="33"/>
  <c r="AG121" i="33"/>
  <c r="AG122" i="33"/>
  <c r="AG123" i="33"/>
  <c r="AG124" i="33"/>
  <c r="AG125" i="33"/>
  <c r="AG127" i="33"/>
  <c r="AG128" i="33"/>
  <c r="AG129" i="33"/>
  <c r="AG130" i="33"/>
  <c r="AG131" i="33"/>
  <c r="AG132" i="33"/>
  <c r="AG133" i="33"/>
  <c r="AG134" i="33"/>
  <c r="AG135" i="33"/>
  <c r="AG136" i="33"/>
  <c r="AG137" i="33"/>
  <c r="AG138" i="33"/>
  <c r="AG139" i="33"/>
  <c r="AG140" i="33"/>
  <c r="AG141" i="33"/>
  <c r="AG143" i="33"/>
  <c r="AG144" i="33"/>
  <c r="AG145" i="33"/>
  <c r="AG146" i="33"/>
  <c r="AG147" i="33"/>
  <c r="AG148" i="33"/>
  <c r="AG149" i="33"/>
  <c r="AG150" i="33"/>
  <c r="AG151" i="33"/>
  <c r="AG152" i="33"/>
  <c r="AG153" i="33"/>
  <c r="AG154" i="33"/>
  <c r="AG155" i="33"/>
  <c r="AG156" i="33"/>
  <c r="AG157" i="33"/>
  <c r="AG159" i="33"/>
  <c r="AG160" i="33"/>
  <c r="AG161" i="33"/>
  <c r="AG162" i="33"/>
  <c r="AG163" i="33"/>
  <c r="AG164" i="33"/>
  <c r="AG165" i="33"/>
  <c r="AG166" i="33"/>
  <c r="AG167" i="33"/>
  <c r="AG168" i="33"/>
  <c r="AG169" i="33"/>
  <c r="AG170" i="33"/>
  <c r="AG171" i="33"/>
  <c r="AG172" i="33"/>
  <c r="AG173" i="33"/>
  <c r="AG175" i="33"/>
  <c r="AG176" i="33"/>
  <c r="AG177" i="33"/>
  <c r="AG178" i="33"/>
  <c r="AG179" i="33"/>
  <c r="AG180" i="33"/>
  <c r="AG181" i="33"/>
  <c r="AF9" i="33"/>
  <c r="AF10" i="33"/>
  <c r="AF11" i="33"/>
  <c r="AF12" i="33"/>
  <c r="AF13" i="33"/>
  <c r="AF14" i="33"/>
  <c r="AF15" i="33"/>
  <c r="AF16" i="33"/>
  <c r="AF17" i="33"/>
  <c r="AF18" i="33"/>
  <c r="AF19" i="33"/>
  <c r="AF21" i="33"/>
  <c r="AF22" i="33"/>
  <c r="AF23" i="33"/>
  <c r="AF24" i="33"/>
  <c r="AF25" i="33"/>
  <c r="AF26" i="33"/>
  <c r="AF27" i="33"/>
  <c r="AF28" i="33"/>
  <c r="AF29" i="33"/>
  <c r="AF30" i="33"/>
  <c r="AF32" i="33"/>
  <c r="AF33" i="33"/>
  <c r="AF34" i="33"/>
  <c r="AF35" i="33"/>
  <c r="AF36" i="33"/>
  <c r="AF37" i="33"/>
  <c r="AF38" i="33"/>
  <c r="AF39" i="33"/>
  <c r="AF40" i="33"/>
  <c r="AF41" i="33"/>
  <c r="AF42" i="33"/>
  <c r="AF43" i="33"/>
  <c r="AF45" i="33"/>
  <c r="AF46" i="33"/>
  <c r="AF47" i="33"/>
  <c r="AF48" i="33"/>
  <c r="AF49" i="33"/>
  <c r="AF50" i="33"/>
  <c r="AF51" i="33"/>
  <c r="AF52" i="33"/>
  <c r="AF53" i="33"/>
  <c r="AF54" i="33"/>
  <c r="AF55" i="33"/>
  <c r="AF56" i="33"/>
  <c r="AF57" i="33"/>
  <c r="AF58" i="33"/>
  <c r="AF59" i="33"/>
  <c r="AF60" i="33"/>
  <c r="AF62" i="33"/>
  <c r="AF63" i="33"/>
  <c r="AF64" i="33"/>
  <c r="AF65" i="33"/>
  <c r="AF66" i="33"/>
  <c r="AF67" i="33"/>
  <c r="AF68" i="33"/>
  <c r="AF69" i="33"/>
  <c r="AF70" i="33"/>
  <c r="AF71" i="33"/>
  <c r="AF72" i="33"/>
  <c r="AF73" i="33"/>
  <c r="AF74" i="33"/>
  <c r="AF75" i="33"/>
  <c r="AF77" i="33"/>
  <c r="AF78" i="33"/>
  <c r="AF79" i="33"/>
  <c r="AF80" i="33"/>
  <c r="AF81" i="33"/>
  <c r="AF82" i="33"/>
  <c r="AF83" i="33"/>
  <c r="AF84" i="33"/>
  <c r="AF85" i="33"/>
  <c r="AF86" i="33"/>
  <c r="AF87" i="33"/>
  <c r="AF88" i="33"/>
  <c r="AF89" i="33"/>
  <c r="AF90" i="33"/>
  <c r="AF91" i="33"/>
  <c r="AF92" i="33"/>
  <c r="AF93" i="33"/>
  <c r="AF94" i="33"/>
  <c r="AF96" i="33"/>
  <c r="AF97" i="33"/>
  <c r="AF98" i="33"/>
  <c r="AF99" i="33"/>
  <c r="AF100" i="33"/>
  <c r="AF101" i="33"/>
  <c r="AF102" i="33"/>
  <c r="AF103" i="33"/>
  <c r="AF104" i="33"/>
  <c r="AF105" i="33"/>
  <c r="AF106" i="33"/>
  <c r="AF107" i="33"/>
  <c r="AF108" i="33"/>
  <c r="AF109" i="33"/>
  <c r="AF111" i="33"/>
  <c r="AF112" i="33"/>
  <c r="AF113" i="33"/>
  <c r="AF114" i="33"/>
  <c r="AF115" i="33"/>
  <c r="AF116" i="33"/>
  <c r="AF117" i="33"/>
  <c r="AF118" i="33"/>
  <c r="AF119" i="33"/>
  <c r="AF120" i="33"/>
  <c r="AF121" i="33"/>
  <c r="AF122" i="33"/>
  <c r="AF123" i="33"/>
  <c r="AF124" i="33"/>
  <c r="AF125" i="33"/>
  <c r="AF127" i="33"/>
  <c r="AF128" i="33"/>
  <c r="AF129" i="33"/>
  <c r="AF130" i="33"/>
  <c r="AF131" i="33"/>
  <c r="AF132" i="33"/>
  <c r="AF133" i="33"/>
  <c r="AF134" i="33"/>
  <c r="AF135" i="33"/>
  <c r="AF136" i="33"/>
  <c r="AF137" i="33"/>
  <c r="AF138" i="33"/>
  <c r="AF139" i="33"/>
  <c r="AF140" i="33"/>
  <c r="AF141" i="33"/>
  <c r="AF143" i="33"/>
  <c r="AF144" i="33"/>
  <c r="AF145" i="33"/>
  <c r="AF146" i="33"/>
  <c r="AF147" i="33"/>
  <c r="AF148" i="33"/>
  <c r="AF149" i="33"/>
  <c r="AF150" i="33"/>
  <c r="AF151" i="33"/>
  <c r="AF152" i="33"/>
  <c r="AF153" i="33"/>
  <c r="AF154" i="33"/>
  <c r="AF155" i="33"/>
  <c r="AF156" i="33"/>
  <c r="AF157" i="33"/>
  <c r="AF159" i="33"/>
  <c r="AF160" i="33"/>
  <c r="AF161" i="33"/>
  <c r="AF162" i="33"/>
  <c r="AF163" i="33"/>
  <c r="AF164" i="33"/>
  <c r="AF165" i="33"/>
  <c r="AF166" i="33"/>
  <c r="AF167" i="33"/>
  <c r="AF168" i="33"/>
  <c r="AF169" i="33"/>
  <c r="AF170" i="33"/>
  <c r="AF171" i="33"/>
  <c r="AF172" i="33"/>
  <c r="AF173" i="33"/>
  <c r="AF175" i="33"/>
  <c r="AF176" i="33"/>
  <c r="AF177" i="33"/>
  <c r="AF178" i="33"/>
  <c r="AF179" i="33"/>
  <c r="AF180" i="33"/>
  <c r="AF181" i="33"/>
  <c r="AB9" i="33"/>
  <c r="AB10" i="33"/>
  <c r="AB11" i="33"/>
  <c r="AB12" i="33"/>
  <c r="AB13" i="33"/>
  <c r="AB14" i="33"/>
  <c r="AB15" i="33"/>
  <c r="AB16" i="33"/>
  <c r="AB17" i="33"/>
  <c r="AB18" i="33"/>
  <c r="AB19" i="33"/>
  <c r="AB21" i="33"/>
  <c r="AB22" i="33"/>
  <c r="AB23" i="33"/>
  <c r="AB24" i="33"/>
  <c r="AB25" i="33"/>
  <c r="AB26" i="33"/>
  <c r="AB27" i="33"/>
  <c r="AB28" i="33"/>
  <c r="AB29" i="33"/>
  <c r="AB30" i="33"/>
  <c r="AB32" i="33"/>
  <c r="AB33" i="33"/>
  <c r="AB34" i="33"/>
  <c r="AB35" i="33"/>
  <c r="AB36" i="33"/>
  <c r="AB37" i="33"/>
  <c r="AB38" i="33"/>
  <c r="AB39" i="33"/>
  <c r="AB40" i="33"/>
  <c r="AB41" i="33"/>
  <c r="AB42" i="33"/>
  <c r="AB43" i="33"/>
  <c r="AB45" i="33"/>
  <c r="AB46" i="33"/>
  <c r="AB47" i="33"/>
  <c r="AB48" i="33"/>
  <c r="AB49" i="33"/>
  <c r="AB50" i="33"/>
  <c r="AB51" i="33"/>
  <c r="AB52" i="33"/>
  <c r="AB53" i="33"/>
  <c r="AB54" i="33"/>
  <c r="AB55" i="33"/>
  <c r="AB56" i="33"/>
  <c r="AB57" i="33"/>
  <c r="AB58" i="33"/>
  <c r="AB59" i="33"/>
  <c r="AB60" i="33"/>
  <c r="AB62" i="33"/>
  <c r="AB63" i="33"/>
  <c r="AB64" i="33"/>
  <c r="AB65" i="33"/>
  <c r="AB66" i="33"/>
  <c r="AB67" i="33"/>
  <c r="AB68" i="33"/>
  <c r="AB69" i="33"/>
  <c r="AB70" i="33"/>
  <c r="AB71" i="33"/>
  <c r="AB72" i="33"/>
  <c r="AB73" i="33"/>
  <c r="AB74" i="33"/>
  <c r="AB75" i="33"/>
  <c r="AB77" i="33"/>
  <c r="AB78" i="33"/>
  <c r="AB79" i="33"/>
  <c r="AB80" i="33"/>
  <c r="AB81" i="33"/>
  <c r="AB82" i="33"/>
  <c r="AB83" i="33"/>
  <c r="AB84" i="33"/>
  <c r="AB85" i="33"/>
  <c r="AB86" i="33"/>
  <c r="AB87" i="33"/>
  <c r="AB88" i="33"/>
  <c r="AB89" i="33"/>
  <c r="AB90" i="33"/>
  <c r="AB91" i="33"/>
  <c r="AB92" i="33"/>
  <c r="AB93" i="33"/>
  <c r="AB94" i="33"/>
  <c r="AB96" i="33"/>
  <c r="AB97" i="33"/>
  <c r="AB98" i="33"/>
  <c r="AB99" i="33"/>
  <c r="AB100" i="33"/>
  <c r="AB101" i="33"/>
  <c r="AB102" i="33"/>
  <c r="AB103" i="33"/>
  <c r="AB104" i="33"/>
  <c r="AB105" i="33"/>
  <c r="AB106" i="33"/>
  <c r="AB107" i="33"/>
  <c r="AB108" i="33"/>
  <c r="AB109" i="33"/>
  <c r="AB111" i="33"/>
  <c r="AB112" i="33"/>
  <c r="AB113" i="33"/>
  <c r="AB114" i="33"/>
  <c r="AB115" i="33"/>
  <c r="AB116" i="33"/>
  <c r="AB117" i="33"/>
  <c r="AB118" i="33"/>
  <c r="AB119" i="33"/>
  <c r="AB120" i="33"/>
  <c r="AB121" i="33"/>
  <c r="AB122" i="33"/>
  <c r="AB123" i="33"/>
  <c r="AB124" i="33"/>
  <c r="AB125" i="33"/>
  <c r="AB127" i="33"/>
  <c r="AB128" i="33"/>
  <c r="AB129" i="33"/>
  <c r="AB130" i="33"/>
  <c r="AB131" i="33"/>
  <c r="AB132" i="33"/>
  <c r="AB133" i="33"/>
  <c r="AB134" i="33"/>
  <c r="AB135" i="33"/>
  <c r="AB136" i="33"/>
  <c r="AB137" i="33"/>
  <c r="AB138" i="33"/>
  <c r="AB139" i="33"/>
  <c r="AB140" i="33"/>
  <c r="AB141" i="33"/>
  <c r="AB143" i="33"/>
  <c r="AB144" i="33"/>
  <c r="AB145" i="33"/>
  <c r="AB146" i="33"/>
  <c r="AB147" i="33"/>
  <c r="AB148" i="33"/>
  <c r="AB149" i="33"/>
  <c r="AB150" i="33"/>
  <c r="AB151" i="33"/>
  <c r="AB152" i="33"/>
  <c r="AB153" i="33"/>
  <c r="AB154" i="33"/>
  <c r="AB155" i="33"/>
  <c r="AB156" i="33"/>
  <c r="AB157" i="33"/>
  <c r="AB159" i="33"/>
  <c r="AB160" i="33"/>
  <c r="AB161" i="33"/>
  <c r="AB162" i="33"/>
  <c r="AB163" i="33"/>
  <c r="AB164" i="33"/>
  <c r="AB165" i="33"/>
  <c r="AB166" i="33"/>
  <c r="AB167" i="33"/>
  <c r="AB168" i="33"/>
  <c r="AB169" i="33"/>
  <c r="AB170" i="33"/>
  <c r="AB171" i="33"/>
  <c r="AB172" i="33"/>
  <c r="AB173" i="33"/>
  <c r="AB175" i="33"/>
  <c r="AB176" i="33"/>
  <c r="AB177" i="33"/>
  <c r="AB178" i="33"/>
  <c r="AB179" i="33"/>
  <c r="AB180" i="33"/>
  <c r="AB181" i="33"/>
  <c r="AA9" i="33"/>
  <c r="AA10" i="33"/>
  <c r="AA11" i="33"/>
  <c r="AA12" i="33"/>
  <c r="AA13" i="33"/>
  <c r="AA14" i="33"/>
  <c r="AA15" i="33"/>
  <c r="AA16" i="33"/>
  <c r="AA17" i="33"/>
  <c r="AA18" i="33"/>
  <c r="AA19" i="33"/>
  <c r="AA21" i="33"/>
  <c r="AA22" i="33"/>
  <c r="AA23" i="33"/>
  <c r="AA24" i="33"/>
  <c r="AA25" i="33"/>
  <c r="AA26" i="33"/>
  <c r="AA27" i="33"/>
  <c r="AA28" i="33"/>
  <c r="AA29" i="33"/>
  <c r="AA30" i="33"/>
  <c r="AA32" i="33"/>
  <c r="AA33" i="33"/>
  <c r="AA34" i="33"/>
  <c r="AA35" i="33"/>
  <c r="AA36" i="33"/>
  <c r="AA37" i="33"/>
  <c r="AA38" i="33"/>
  <c r="AA39" i="33"/>
  <c r="AA40" i="33"/>
  <c r="AA41" i="33"/>
  <c r="AA42" i="33"/>
  <c r="AA43" i="33"/>
  <c r="AA45" i="33"/>
  <c r="AA46" i="33"/>
  <c r="AA47" i="33"/>
  <c r="AA48" i="33"/>
  <c r="AA49" i="33"/>
  <c r="AA50" i="33"/>
  <c r="AA51" i="33"/>
  <c r="AA52" i="33"/>
  <c r="AA53" i="33"/>
  <c r="AA54" i="33"/>
  <c r="AA55" i="33"/>
  <c r="AA56" i="33"/>
  <c r="AA57" i="33"/>
  <c r="AA58" i="33"/>
  <c r="AA59" i="33"/>
  <c r="AA60" i="33"/>
  <c r="AA62" i="33"/>
  <c r="AA63" i="33"/>
  <c r="AA64" i="33"/>
  <c r="AA65" i="33"/>
  <c r="AA66" i="33"/>
  <c r="AA67" i="33"/>
  <c r="AA68" i="33"/>
  <c r="AA69" i="33"/>
  <c r="AA70" i="33"/>
  <c r="AA71" i="33"/>
  <c r="AA72" i="33"/>
  <c r="AA73" i="33"/>
  <c r="AA74" i="33"/>
  <c r="AA75" i="33"/>
  <c r="AA77" i="33"/>
  <c r="AA78" i="33"/>
  <c r="AA79" i="33"/>
  <c r="AA80" i="33"/>
  <c r="AA81" i="33"/>
  <c r="AA82" i="33"/>
  <c r="AA83" i="33"/>
  <c r="AA84" i="33"/>
  <c r="AA85" i="33"/>
  <c r="AA86" i="33"/>
  <c r="AA87" i="33"/>
  <c r="AA88" i="33"/>
  <c r="AA89" i="33"/>
  <c r="AA90" i="33"/>
  <c r="AA91" i="33"/>
  <c r="AA92" i="33"/>
  <c r="AA93" i="33"/>
  <c r="AA94" i="33"/>
  <c r="AA96" i="33"/>
  <c r="AA97" i="33"/>
  <c r="AA98" i="33"/>
  <c r="AA99" i="33"/>
  <c r="AA100" i="33"/>
  <c r="AA101" i="33"/>
  <c r="AA102" i="33"/>
  <c r="AA103" i="33"/>
  <c r="AA104" i="33"/>
  <c r="AA105" i="33"/>
  <c r="AA106" i="33"/>
  <c r="AA107" i="33"/>
  <c r="AA108" i="33"/>
  <c r="AA109" i="33"/>
  <c r="AA111" i="33"/>
  <c r="AA112" i="33"/>
  <c r="AA113" i="33"/>
  <c r="AA114" i="33"/>
  <c r="AA115" i="33"/>
  <c r="AA116" i="33"/>
  <c r="AA117" i="33"/>
  <c r="AA118" i="33"/>
  <c r="AA119" i="33"/>
  <c r="AA120" i="33"/>
  <c r="AA121" i="33"/>
  <c r="AA122" i="33"/>
  <c r="AA123" i="33"/>
  <c r="AA124" i="33"/>
  <c r="AA125" i="33"/>
  <c r="AA127" i="33"/>
  <c r="AA128" i="33"/>
  <c r="AA129" i="33"/>
  <c r="AA130" i="33"/>
  <c r="AA131" i="33"/>
  <c r="AA132" i="33"/>
  <c r="AA133" i="33"/>
  <c r="AA134" i="33"/>
  <c r="AA135" i="33"/>
  <c r="AA136" i="33"/>
  <c r="AA137" i="33"/>
  <c r="AA138" i="33"/>
  <c r="AA139" i="33"/>
  <c r="AA140" i="33"/>
  <c r="AA141" i="33"/>
  <c r="AA143" i="33"/>
  <c r="AA144" i="33"/>
  <c r="AA145" i="33"/>
  <c r="AA146" i="33"/>
  <c r="AA147" i="33"/>
  <c r="AA148" i="33"/>
  <c r="AA149" i="33"/>
  <c r="AA150" i="33"/>
  <c r="AA151" i="33"/>
  <c r="AA152" i="33"/>
  <c r="AA153" i="33"/>
  <c r="AA154" i="33"/>
  <c r="AA155" i="33"/>
  <c r="AA156" i="33"/>
  <c r="AA157" i="33"/>
  <c r="AA159" i="33"/>
  <c r="AA160" i="33"/>
  <c r="AA161" i="33"/>
  <c r="AA162" i="33"/>
  <c r="AA163" i="33"/>
  <c r="AA164" i="33"/>
  <c r="AA165" i="33"/>
  <c r="AA166" i="33"/>
  <c r="AA167" i="33"/>
  <c r="AA168" i="33"/>
  <c r="AA169" i="33"/>
  <c r="AA170" i="33"/>
  <c r="AA171" i="33"/>
  <c r="AA172" i="33"/>
  <c r="AA173" i="33"/>
  <c r="AA175" i="33"/>
  <c r="AA176" i="33"/>
  <c r="AA177" i="33"/>
  <c r="AA178" i="33"/>
  <c r="AA179" i="33"/>
  <c r="AA180" i="33"/>
  <c r="AA181" i="33"/>
  <c r="Z9" i="33"/>
  <c r="Z10" i="33"/>
  <c r="Z11" i="33"/>
  <c r="Z12" i="33"/>
  <c r="Z13" i="33"/>
  <c r="Z14" i="33"/>
  <c r="Z15" i="33"/>
  <c r="Z16" i="33"/>
  <c r="Z17" i="33"/>
  <c r="Z18" i="33"/>
  <c r="Z19" i="33"/>
  <c r="Z21" i="33"/>
  <c r="Z22" i="33"/>
  <c r="Z23" i="33"/>
  <c r="Z24" i="33"/>
  <c r="Z25" i="33"/>
  <c r="Z26" i="33"/>
  <c r="Z27" i="33"/>
  <c r="Z28" i="33"/>
  <c r="Z29" i="33"/>
  <c r="Z30" i="33"/>
  <c r="Z32" i="33"/>
  <c r="Z33" i="33"/>
  <c r="Z34" i="33"/>
  <c r="Z35" i="33"/>
  <c r="Z36" i="33"/>
  <c r="Z37" i="33"/>
  <c r="Z38" i="33"/>
  <c r="Z39" i="33"/>
  <c r="Z40" i="33"/>
  <c r="Z41" i="33"/>
  <c r="Z42" i="33"/>
  <c r="Z43" i="33"/>
  <c r="Z45" i="33"/>
  <c r="Z46" i="33"/>
  <c r="Z47" i="33"/>
  <c r="Z48" i="33"/>
  <c r="Z49" i="33"/>
  <c r="Z50" i="33"/>
  <c r="Z51" i="33"/>
  <c r="Z52" i="33"/>
  <c r="Z53" i="33"/>
  <c r="Z54" i="33"/>
  <c r="Z55" i="33"/>
  <c r="Z56" i="33"/>
  <c r="Z57" i="33"/>
  <c r="Z58" i="33"/>
  <c r="Z59" i="33"/>
  <c r="Z60" i="33"/>
  <c r="Z62" i="33"/>
  <c r="Z63" i="33"/>
  <c r="Z64" i="33"/>
  <c r="Z65" i="33"/>
  <c r="Z66" i="33"/>
  <c r="Z67" i="33"/>
  <c r="Z68" i="33"/>
  <c r="Z69" i="33"/>
  <c r="Z70" i="33"/>
  <c r="Z71" i="33"/>
  <c r="Z72" i="33"/>
  <c r="Z73" i="33"/>
  <c r="Z74" i="33"/>
  <c r="Z75" i="33"/>
  <c r="Z77" i="33"/>
  <c r="Z78" i="33"/>
  <c r="Z79" i="33"/>
  <c r="Z80" i="33"/>
  <c r="Z81" i="33"/>
  <c r="Z82" i="33"/>
  <c r="Z83" i="33"/>
  <c r="Z84" i="33"/>
  <c r="Z85" i="33"/>
  <c r="Z86" i="33"/>
  <c r="Z87" i="33"/>
  <c r="Z88" i="33"/>
  <c r="Z89" i="33"/>
  <c r="Z90" i="33"/>
  <c r="Z91" i="33"/>
  <c r="Z92" i="33"/>
  <c r="Z93" i="33"/>
  <c r="Z94" i="33"/>
  <c r="Z96" i="33"/>
  <c r="Z97" i="33"/>
  <c r="Z98" i="33"/>
  <c r="Z99" i="33"/>
  <c r="Z100" i="33"/>
  <c r="Z101" i="33"/>
  <c r="Z102" i="33"/>
  <c r="Z103" i="33"/>
  <c r="Z104" i="33"/>
  <c r="Z105" i="33"/>
  <c r="Z106" i="33"/>
  <c r="Z107" i="33"/>
  <c r="Z108" i="33"/>
  <c r="Z109" i="33"/>
  <c r="Z111" i="33"/>
  <c r="Z112" i="33"/>
  <c r="Z113" i="33"/>
  <c r="Z114" i="33"/>
  <c r="Z115" i="33"/>
  <c r="Z116" i="33"/>
  <c r="Z117" i="33"/>
  <c r="Z118" i="33"/>
  <c r="Z119" i="33"/>
  <c r="Z120" i="33"/>
  <c r="Z121" i="33"/>
  <c r="Z122" i="33"/>
  <c r="Z123" i="33"/>
  <c r="Z124" i="33"/>
  <c r="Z125" i="33"/>
  <c r="Z127" i="33"/>
  <c r="Z128" i="33"/>
  <c r="Z129" i="33"/>
  <c r="Z130" i="33"/>
  <c r="Z131" i="33"/>
  <c r="Z132" i="33"/>
  <c r="Z133" i="33"/>
  <c r="Z134" i="33"/>
  <c r="Z135" i="33"/>
  <c r="Z136" i="33"/>
  <c r="Z137" i="33"/>
  <c r="Z138" i="33"/>
  <c r="Z139" i="33"/>
  <c r="Z140" i="33"/>
  <c r="Z141" i="33"/>
  <c r="Z143" i="33"/>
  <c r="Z144" i="33"/>
  <c r="Z145" i="33"/>
  <c r="Z146" i="33"/>
  <c r="Z147" i="33"/>
  <c r="Z148" i="33"/>
  <c r="Z149" i="33"/>
  <c r="Z150" i="33"/>
  <c r="Z151" i="33"/>
  <c r="Z152" i="33"/>
  <c r="Z153" i="33"/>
  <c r="Z154" i="33"/>
  <c r="Z155" i="33"/>
  <c r="Z156" i="33"/>
  <c r="Z157" i="33"/>
  <c r="Z159" i="33"/>
  <c r="Z160" i="33"/>
  <c r="Z161" i="33"/>
  <c r="Z162" i="33"/>
  <c r="Z163" i="33"/>
  <c r="Z164" i="33"/>
  <c r="Z165" i="33"/>
  <c r="Z166" i="33"/>
  <c r="Z167" i="33"/>
  <c r="Z168" i="33"/>
  <c r="Z169" i="33"/>
  <c r="Z170" i="33"/>
  <c r="Z171" i="33"/>
  <c r="Z172" i="33"/>
  <c r="Z173" i="33"/>
  <c r="Z175" i="33"/>
  <c r="Z176" i="33"/>
  <c r="Z177" i="33"/>
  <c r="Z178" i="33"/>
  <c r="Z179" i="33"/>
  <c r="Z180" i="33"/>
  <c r="Z181" i="33"/>
  <c r="Y9" i="33"/>
  <c r="Y10" i="33"/>
  <c r="Y11" i="33"/>
  <c r="Y12" i="33"/>
  <c r="Y13" i="33"/>
  <c r="Y14" i="33"/>
  <c r="Y15" i="33"/>
  <c r="Y16" i="33"/>
  <c r="Y17" i="33"/>
  <c r="Y18" i="33"/>
  <c r="Y19" i="33"/>
  <c r="Y21" i="33"/>
  <c r="Y22" i="33"/>
  <c r="Y23" i="33"/>
  <c r="Y24" i="33"/>
  <c r="Y25" i="33"/>
  <c r="Y26" i="33"/>
  <c r="Y27" i="33"/>
  <c r="Y28" i="33"/>
  <c r="Y29" i="33"/>
  <c r="Y30" i="33"/>
  <c r="Y32" i="33"/>
  <c r="Y33" i="33"/>
  <c r="Y34" i="33"/>
  <c r="Y35" i="33"/>
  <c r="Y36" i="33"/>
  <c r="Y37" i="33"/>
  <c r="Y38" i="33"/>
  <c r="Y39" i="33"/>
  <c r="Y40" i="33"/>
  <c r="Y41" i="33"/>
  <c r="Y42" i="33"/>
  <c r="Y43" i="33"/>
  <c r="Y45" i="33"/>
  <c r="Y46" i="33"/>
  <c r="Y47" i="33"/>
  <c r="Y48" i="33"/>
  <c r="Y49" i="33"/>
  <c r="Y50" i="33"/>
  <c r="Y51" i="33"/>
  <c r="Y52" i="33"/>
  <c r="Y53" i="33"/>
  <c r="Y54" i="33"/>
  <c r="Y55" i="33"/>
  <c r="Y56" i="33"/>
  <c r="Y57" i="33"/>
  <c r="Y58" i="33"/>
  <c r="Y59" i="33"/>
  <c r="Y60" i="33"/>
  <c r="Y62" i="33"/>
  <c r="Y63" i="33"/>
  <c r="Y64" i="33"/>
  <c r="Y65" i="33"/>
  <c r="Y66" i="33"/>
  <c r="Y67" i="33"/>
  <c r="Y68" i="33"/>
  <c r="Y69" i="33"/>
  <c r="Y70" i="33"/>
  <c r="Y71" i="33"/>
  <c r="Y72" i="33"/>
  <c r="Y73" i="33"/>
  <c r="Y74" i="33"/>
  <c r="Y75" i="33"/>
  <c r="Y77" i="33"/>
  <c r="Y78" i="33"/>
  <c r="Y79" i="33"/>
  <c r="Y80" i="33"/>
  <c r="Y81" i="33"/>
  <c r="Y82" i="33"/>
  <c r="Y83" i="33"/>
  <c r="Y84" i="33"/>
  <c r="Y85" i="33"/>
  <c r="Y86" i="33"/>
  <c r="Y87" i="33"/>
  <c r="Y88" i="33"/>
  <c r="Y89" i="33"/>
  <c r="Y90" i="33"/>
  <c r="Y91" i="33"/>
  <c r="Y92" i="33"/>
  <c r="Y93" i="33"/>
  <c r="Y94" i="33"/>
  <c r="Y96" i="33"/>
  <c r="Y97" i="33"/>
  <c r="Y98" i="33"/>
  <c r="Y99" i="33"/>
  <c r="Y100" i="33"/>
  <c r="Y101" i="33"/>
  <c r="Y102" i="33"/>
  <c r="Y103" i="33"/>
  <c r="Y104" i="33"/>
  <c r="Y105" i="33"/>
  <c r="Y106" i="33"/>
  <c r="Y107" i="33"/>
  <c r="Y108" i="33"/>
  <c r="Y109" i="33"/>
  <c r="Y111" i="33"/>
  <c r="Y112" i="33"/>
  <c r="Y113" i="33"/>
  <c r="Y114" i="33"/>
  <c r="Y115" i="33"/>
  <c r="Y116" i="33"/>
  <c r="Y117" i="33"/>
  <c r="Y118" i="33"/>
  <c r="Y119" i="33"/>
  <c r="Y120" i="33"/>
  <c r="Y121" i="33"/>
  <c r="Y122" i="33"/>
  <c r="Y123" i="33"/>
  <c r="Y124" i="33"/>
  <c r="Y125" i="33"/>
  <c r="Y127" i="33"/>
  <c r="Y128" i="33"/>
  <c r="Y129" i="33"/>
  <c r="Y130" i="33"/>
  <c r="Y131" i="33"/>
  <c r="Y132" i="33"/>
  <c r="Y133" i="33"/>
  <c r="Y134" i="33"/>
  <c r="Y135" i="33"/>
  <c r="Y136" i="33"/>
  <c r="Y137" i="33"/>
  <c r="Y138" i="33"/>
  <c r="Y139" i="33"/>
  <c r="Y140" i="33"/>
  <c r="Y141" i="33"/>
  <c r="Y143" i="33"/>
  <c r="Y144" i="33"/>
  <c r="Y145" i="33"/>
  <c r="Y146" i="33"/>
  <c r="Y147" i="33"/>
  <c r="Y148" i="33"/>
  <c r="Y149" i="33"/>
  <c r="Y150" i="33"/>
  <c r="Y151" i="33"/>
  <c r="Y152" i="33"/>
  <c r="Y153" i="33"/>
  <c r="Y154" i="33"/>
  <c r="Y155" i="33"/>
  <c r="Y156" i="33"/>
  <c r="Y157" i="33"/>
  <c r="Y159" i="33"/>
  <c r="Y160" i="33"/>
  <c r="Y161" i="33"/>
  <c r="Y162" i="33"/>
  <c r="Y163" i="33"/>
  <c r="Y164" i="33"/>
  <c r="Y165" i="33"/>
  <c r="Y166" i="33"/>
  <c r="Y167" i="33"/>
  <c r="Y168" i="33"/>
  <c r="Y169" i="33"/>
  <c r="Y170" i="33"/>
  <c r="Y171" i="33"/>
  <c r="Y172" i="33"/>
  <c r="Y173" i="33"/>
  <c r="Y175" i="33"/>
  <c r="Y176" i="33"/>
  <c r="Y177" i="33"/>
  <c r="Y178" i="33"/>
  <c r="Y179" i="33"/>
  <c r="Y180" i="33"/>
  <c r="Y181" i="33"/>
  <c r="X9" i="33"/>
  <c r="X10" i="33"/>
  <c r="X11" i="33"/>
  <c r="X12" i="33"/>
  <c r="X13" i="33"/>
  <c r="X14" i="33"/>
  <c r="X15" i="33"/>
  <c r="X16" i="33"/>
  <c r="X17" i="33"/>
  <c r="X18" i="33"/>
  <c r="X19" i="33"/>
  <c r="X21" i="33"/>
  <c r="X22" i="33"/>
  <c r="X23" i="33"/>
  <c r="X24" i="33"/>
  <c r="X25" i="33"/>
  <c r="X26" i="33"/>
  <c r="X27" i="33"/>
  <c r="X28" i="33"/>
  <c r="X29" i="33"/>
  <c r="X30" i="33"/>
  <c r="X32" i="33"/>
  <c r="X33" i="33"/>
  <c r="X34" i="33"/>
  <c r="X35" i="33"/>
  <c r="X36" i="33"/>
  <c r="X37" i="33"/>
  <c r="X38" i="33"/>
  <c r="X39" i="33"/>
  <c r="X40" i="33"/>
  <c r="X41" i="33"/>
  <c r="X42" i="33"/>
  <c r="X43" i="33"/>
  <c r="X45" i="33"/>
  <c r="X46" i="33"/>
  <c r="X47" i="33"/>
  <c r="X48" i="33"/>
  <c r="X49" i="33"/>
  <c r="X50" i="33"/>
  <c r="X51" i="33"/>
  <c r="X52" i="33"/>
  <c r="X53" i="33"/>
  <c r="X54" i="33"/>
  <c r="X55" i="33"/>
  <c r="X56" i="33"/>
  <c r="X57" i="33"/>
  <c r="X58" i="33"/>
  <c r="X59" i="33"/>
  <c r="X60" i="33"/>
  <c r="X62" i="33"/>
  <c r="X63" i="33"/>
  <c r="X64" i="33"/>
  <c r="X65" i="33"/>
  <c r="X66" i="33"/>
  <c r="X67" i="33"/>
  <c r="X68" i="33"/>
  <c r="X69" i="33"/>
  <c r="X70" i="33"/>
  <c r="X71" i="33"/>
  <c r="X72" i="33"/>
  <c r="X73" i="33"/>
  <c r="X74" i="33"/>
  <c r="X75" i="33"/>
  <c r="X77" i="33"/>
  <c r="X78" i="33"/>
  <c r="X79" i="33"/>
  <c r="X80" i="33"/>
  <c r="X81" i="33"/>
  <c r="X82" i="33"/>
  <c r="X83" i="33"/>
  <c r="X84" i="33"/>
  <c r="X85" i="33"/>
  <c r="X86" i="33"/>
  <c r="X87" i="33"/>
  <c r="X88" i="33"/>
  <c r="X89" i="33"/>
  <c r="X90" i="33"/>
  <c r="X91" i="33"/>
  <c r="X92" i="33"/>
  <c r="X93" i="33"/>
  <c r="X94" i="33"/>
  <c r="X96" i="33"/>
  <c r="X97" i="33"/>
  <c r="X98" i="33"/>
  <c r="X99" i="33"/>
  <c r="X100" i="33"/>
  <c r="X101" i="33"/>
  <c r="X102" i="33"/>
  <c r="X103" i="33"/>
  <c r="X104" i="33"/>
  <c r="X105" i="33"/>
  <c r="X106" i="33"/>
  <c r="X107" i="33"/>
  <c r="X108" i="33"/>
  <c r="X109" i="33"/>
  <c r="X111" i="33"/>
  <c r="X112" i="33"/>
  <c r="X113" i="33"/>
  <c r="X114" i="33"/>
  <c r="X115" i="33"/>
  <c r="X116" i="33"/>
  <c r="X117" i="33"/>
  <c r="X118" i="33"/>
  <c r="X119" i="33"/>
  <c r="X120" i="33"/>
  <c r="X121" i="33"/>
  <c r="X122" i="33"/>
  <c r="X123" i="33"/>
  <c r="X124" i="33"/>
  <c r="X125" i="33"/>
  <c r="X127" i="33"/>
  <c r="X128" i="33"/>
  <c r="X129" i="33"/>
  <c r="X130" i="33"/>
  <c r="X131" i="33"/>
  <c r="X132" i="33"/>
  <c r="X133" i="33"/>
  <c r="X134" i="33"/>
  <c r="X135" i="33"/>
  <c r="X136" i="33"/>
  <c r="X137" i="33"/>
  <c r="X138" i="33"/>
  <c r="X139" i="33"/>
  <c r="X140" i="33"/>
  <c r="X141" i="33"/>
  <c r="X143" i="33"/>
  <c r="X144" i="33"/>
  <c r="X145" i="33"/>
  <c r="X146" i="33"/>
  <c r="X147" i="33"/>
  <c r="X148" i="33"/>
  <c r="X149" i="33"/>
  <c r="X150" i="33"/>
  <c r="X151" i="33"/>
  <c r="X152" i="33"/>
  <c r="X153" i="33"/>
  <c r="X154" i="33"/>
  <c r="X155" i="33"/>
  <c r="X156" i="33"/>
  <c r="X157" i="33"/>
  <c r="X159" i="33"/>
  <c r="X160" i="33"/>
  <c r="X161" i="33"/>
  <c r="X162" i="33"/>
  <c r="X163" i="33"/>
  <c r="X164" i="33"/>
  <c r="X165" i="33"/>
  <c r="X166" i="33"/>
  <c r="X167" i="33"/>
  <c r="X168" i="33"/>
  <c r="X169" i="33"/>
  <c r="X170" i="33"/>
  <c r="X171" i="33"/>
  <c r="X172" i="33"/>
  <c r="X173" i="33"/>
  <c r="X175" i="33"/>
  <c r="X176" i="33"/>
  <c r="X177" i="33"/>
  <c r="X178" i="33"/>
  <c r="X179" i="33"/>
  <c r="X180" i="33"/>
  <c r="X181" i="33"/>
  <c r="W9" i="33"/>
  <c r="W10" i="33"/>
  <c r="W11" i="33"/>
  <c r="W12" i="33"/>
  <c r="W13" i="33"/>
  <c r="W14" i="33"/>
  <c r="W15" i="33"/>
  <c r="W16" i="33"/>
  <c r="W17" i="33"/>
  <c r="W18" i="33"/>
  <c r="W19" i="33"/>
  <c r="W21" i="33"/>
  <c r="W22" i="33"/>
  <c r="W23" i="33"/>
  <c r="W24" i="33"/>
  <c r="W25" i="33"/>
  <c r="W26" i="33"/>
  <c r="W27" i="33"/>
  <c r="W28" i="33"/>
  <c r="W29" i="33"/>
  <c r="W30" i="33"/>
  <c r="W32" i="33"/>
  <c r="W33" i="33"/>
  <c r="W34" i="33"/>
  <c r="W35" i="33"/>
  <c r="W36" i="33"/>
  <c r="W37" i="33"/>
  <c r="W38" i="33"/>
  <c r="W39" i="33"/>
  <c r="W40" i="33"/>
  <c r="W41" i="33"/>
  <c r="W42" i="33"/>
  <c r="W43" i="33"/>
  <c r="W45" i="33"/>
  <c r="W46" i="33"/>
  <c r="W47" i="33"/>
  <c r="W48" i="33"/>
  <c r="W49" i="33"/>
  <c r="W50" i="33"/>
  <c r="W51" i="33"/>
  <c r="W52" i="33"/>
  <c r="W53" i="33"/>
  <c r="W54" i="33"/>
  <c r="W55" i="33"/>
  <c r="W56" i="33"/>
  <c r="W57" i="33"/>
  <c r="W58" i="33"/>
  <c r="W59" i="33"/>
  <c r="W60" i="33"/>
  <c r="W62" i="33"/>
  <c r="W63" i="33"/>
  <c r="W64" i="33"/>
  <c r="W65" i="33"/>
  <c r="W66" i="33"/>
  <c r="W67" i="33"/>
  <c r="W68" i="33"/>
  <c r="W69" i="33"/>
  <c r="W70" i="33"/>
  <c r="W71" i="33"/>
  <c r="W72" i="33"/>
  <c r="W73" i="33"/>
  <c r="W74" i="33"/>
  <c r="W75" i="33"/>
  <c r="W77" i="33"/>
  <c r="W78" i="33"/>
  <c r="W79" i="33"/>
  <c r="W80" i="33"/>
  <c r="W81" i="33"/>
  <c r="W82" i="33"/>
  <c r="W83" i="33"/>
  <c r="W84" i="33"/>
  <c r="W85" i="33"/>
  <c r="W86" i="33"/>
  <c r="W87" i="33"/>
  <c r="W88" i="33"/>
  <c r="W89" i="33"/>
  <c r="W90" i="33"/>
  <c r="W91" i="33"/>
  <c r="W92" i="33"/>
  <c r="W93" i="33"/>
  <c r="W94" i="33"/>
  <c r="W96" i="33"/>
  <c r="W97" i="33"/>
  <c r="W98" i="33"/>
  <c r="W99" i="33"/>
  <c r="W100" i="33"/>
  <c r="W101" i="33"/>
  <c r="W102" i="33"/>
  <c r="W103" i="33"/>
  <c r="W104" i="33"/>
  <c r="W105" i="33"/>
  <c r="W106" i="33"/>
  <c r="W107" i="33"/>
  <c r="W108" i="33"/>
  <c r="W109" i="33"/>
  <c r="W111" i="33"/>
  <c r="W112" i="33"/>
  <c r="W113" i="33"/>
  <c r="W114" i="33"/>
  <c r="W115" i="33"/>
  <c r="W116" i="33"/>
  <c r="W117" i="33"/>
  <c r="W118" i="33"/>
  <c r="W119" i="33"/>
  <c r="W120" i="33"/>
  <c r="W121" i="33"/>
  <c r="W122" i="33"/>
  <c r="W123" i="33"/>
  <c r="W124" i="33"/>
  <c r="W125" i="33"/>
  <c r="W127" i="33"/>
  <c r="W128" i="33"/>
  <c r="W129" i="33"/>
  <c r="W130" i="33"/>
  <c r="W131" i="33"/>
  <c r="W132" i="33"/>
  <c r="W133" i="33"/>
  <c r="W134" i="33"/>
  <c r="W135" i="33"/>
  <c r="W136" i="33"/>
  <c r="W137" i="33"/>
  <c r="W138" i="33"/>
  <c r="W139" i="33"/>
  <c r="W140" i="33"/>
  <c r="W141" i="33"/>
  <c r="W143" i="33"/>
  <c r="W144" i="33"/>
  <c r="W145" i="33"/>
  <c r="W146" i="33"/>
  <c r="W147" i="33"/>
  <c r="W148" i="33"/>
  <c r="W149" i="33"/>
  <c r="W150" i="33"/>
  <c r="W151" i="33"/>
  <c r="W152" i="33"/>
  <c r="W153" i="33"/>
  <c r="W154" i="33"/>
  <c r="W155" i="33"/>
  <c r="W156" i="33"/>
  <c r="W157" i="33"/>
  <c r="W159" i="33"/>
  <c r="W160" i="33"/>
  <c r="W161" i="33"/>
  <c r="W162" i="33"/>
  <c r="W163" i="33"/>
  <c r="W164" i="33"/>
  <c r="W165" i="33"/>
  <c r="W166" i="33"/>
  <c r="W167" i="33"/>
  <c r="W168" i="33"/>
  <c r="W169" i="33"/>
  <c r="W170" i="33"/>
  <c r="W171" i="33"/>
  <c r="W172" i="33"/>
  <c r="W173" i="33"/>
  <c r="W175" i="33"/>
  <c r="W176" i="33"/>
  <c r="W177" i="33"/>
  <c r="W178" i="33"/>
  <c r="W179" i="33"/>
  <c r="W180" i="33"/>
  <c r="W181" i="33"/>
  <c r="S9" i="33"/>
  <c r="S10" i="33"/>
  <c r="S11" i="33"/>
  <c r="S12" i="33"/>
  <c r="S13" i="33"/>
  <c r="S14" i="33"/>
  <c r="S15" i="33"/>
  <c r="S16" i="33"/>
  <c r="S17" i="33"/>
  <c r="S18" i="33"/>
  <c r="S19" i="33"/>
  <c r="S21" i="33"/>
  <c r="S22" i="33"/>
  <c r="S23" i="33"/>
  <c r="S24" i="33"/>
  <c r="S25" i="33"/>
  <c r="S26" i="33"/>
  <c r="S27" i="33"/>
  <c r="S28" i="33"/>
  <c r="S29" i="33"/>
  <c r="S30" i="33"/>
  <c r="S32" i="33"/>
  <c r="S33" i="33"/>
  <c r="S34" i="33"/>
  <c r="S35" i="33"/>
  <c r="S36" i="33"/>
  <c r="S37" i="33"/>
  <c r="S38" i="33"/>
  <c r="S39" i="33"/>
  <c r="S40" i="33"/>
  <c r="S41" i="33"/>
  <c r="S42" i="33"/>
  <c r="S43" i="33"/>
  <c r="S45" i="33"/>
  <c r="S46" i="33"/>
  <c r="S47" i="33"/>
  <c r="S48" i="33"/>
  <c r="S49" i="33"/>
  <c r="S50" i="33"/>
  <c r="S51" i="33"/>
  <c r="S52" i="33"/>
  <c r="S53" i="33"/>
  <c r="S54" i="33"/>
  <c r="S55" i="33"/>
  <c r="S56" i="33"/>
  <c r="S57" i="33"/>
  <c r="S58" i="33"/>
  <c r="S59" i="33"/>
  <c r="S60" i="33"/>
  <c r="S62" i="33"/>
  <c r="S63" i="33"/>
  <c r="S64" i="33"/>
  <c r="S65" i="33"/>
  <c r="S66" i="33"/>
  <c r="S67" i="33"/>
  <c r="S68" i="33"/>
  <c r="S69" i="33"/>
  <c r="S70" i="33"/>
  <c r="S71" i="33"/>
  <c r="S72" i="33"/>
  <c r="S73" i="33"/>
  <c r="S74" i="33"/>
  <c r="S75" i="33"/>
  <c r="S77" i="33"/>
  <c r="S78" i="33"/>
  <c r="S79" i="33"/>
  <c r="S80" i="33"/>
  <c r="S81" i="33"/>
  <c r="S82" i="33"/>
  <c r="S83" i="33"/>
  <c r="S84" i="33"/>
  <c r="S85" i="33"/>
  <c r="S86" i="33"/>
  <c r="S87" i="33"/>
  <c r="S88" i="33"/>
  <c r="S89" i="33"/>
  <c r="S90" i="33"/>
  <c r="S91" i="33"/>
  <c r="S92" i="33"/>
  <c r="S93" i="33"/>
  <c r="S94" i="33"/>
  <c r="S96" i="33"/>
  <c r="S97" i="33"/>
  <c r="S98" i="33"/>
  <c r="S99" i="33"/>
  <c r="S100" i="33"/>
  <c r="S101" i="33"/>
  <c r="S102" i="33"/>
  <c r="S103" i="33"/>
  <c r="S104" i="33"/>
  <c r="S105" i="33"/>
  <c r="S106" i="33"/>
  <c r="S107" i="33"/>
  <c r="S108" i="33"/>
  <c r="S109" i="33"/>
  <c r="S111" i="33"/>
  <c r="S112" i="33"/>
  <c r="S113" i="33"/>
  <c r="S114" i="33"/>
  <c r="S115" i="33"/>
  <c r="S116" i="33"/>
  <c r="S117" i="33"/>
  <c r="S118" i="33"/>
  <c r="S119" i="33"/>
  <c r="S120" i="33"/>
  <c r="S121" i="33"/>
  <c r="S122" i="33"/>
  <c r="S123" i="33"/>
  <c r="S124" i="33"/>
  <c r="S125" i="33"/>
  <c r="S127" i="33"/>
  <c r="S128" i="33"/>
  <c r="S129" i="33"/>
  <c r="S130" i="33"/>
  <c r="S131" i="33"/>
  <c r="S132" i="33"/>
  <c r="S133" i="33"/>
  <c r="S134" i="33"/>
  <c r="S135" i="33"/>
  <c r="S136" i="33"/>
  <c r="S137" i="33"/>
  <c r="S138" i="33"/>
  <c r="S139" i="33"/>
  <c r="S140" i="33"/>
  <c r="S141" i="33"/>
  <c r="S143" i="33"/>
  <c r="S144" i="33"/>
  <c r="S145" i="33"/>
  <c r="S146" i="33"/>
  <c r="S147" i="33"/>
  <c r="S148" i="33"/>
  <c r="S149" i="33"/>
  <c r="S150" i="33"/>
  <c r="S151" i="33"/>
  <c r="S152" i="33"/>
  <c r="S153" i="33"/>
  <c r="S154" i="33"/>
  <c r="S155" i="33"/>
  <c r="S156" i="33"/>
  <c r="S157" i="33"/>
  <c r="S159" i="33"/>
  <c r="S160" i="33"/>
  <c r="S161" i="33"/>
  <c r="S162" i="33"/>
  <c r="S163" i="33"/>
  <c r="S164" i="33"/>
  <c r="S165" i="33"/>
  <c r="S166" i="33"/>
  <c r="S167" i="33"/>
  <c r="S168" i="33"/>
  <c r="S169" i="33"/>
  <c r="S170" i="33"/>
  <c r="S171" i="33"/>
  <c r="S172" i="33"/>
  <c r="S173" i="33"/>
  <c r="S175" i="33"/>
  <c r="S176" i="33"/>
  <c r="S177" i="33"/>
  <c r="S178" i="33"/>
  <c r="S179" i="33"/>
  <c r="S180" i="33"/>
  <c r="S181" i="33"/>
  <c r="R9" i="33"/>
  <c r="R10" i="33"/>
  <c r="R11" i="33"/>
  <c r="R12" i="33"/>
  <c r="R13" i="33"/>
  <c r="R14" i="33"/>
  <c r="R15" i="33"/>
  <c r="R16" i="33"/>
  <c r="R17" i="33"/>
  <c r="R18" i="33"/>
  <c r="R19" i="33"/>
  <c r="R21" i="33"/>
  <c r="R22" i="33"/>
  <c r="R23" i="33"/>
  <c r="R24" i="33"/>
  <c r="R25" i="33"/>
  <c r="R26" i="33"/>
  <c r="R27" i="33"/>
  <c r="R28" i="33"/>
  <c r="R29" i="33"/>
  <c r="R30" i="33"/>
  <c r="R32" i="33"/>
  <c r="R33" i="33"/>
  <c r="R34" i="33"/>
  <c r="R35" i="33"/>
  <c r="R36" i="33"/>
  <c r="R37" i="33"/>
  <c r="R38" i="33"/>
  <c r="R39" i="33"/>
  <c r="R40" i="33"/>
  <c r="R41" i="33"/>
  <c r="R42" i="33"/>
  <c r="R43" i="33"/>
  <c r="R45" i="33"/>
  <c r="R46" i="33"/>
  <c r="R47" i="33"/>
  <c r="R48" i="33"/>
  <c r="R49" i="33"/>
  <c r="R50" i="33"/>
  <c r="R51" i="33"/>
  <c r="R52" i="33"/>
  <c r="R53" i="33"/>
  <c r="R54" i="33"/>
  <c r="R55" i="33"/>
  <c r="R56" i="33"/>
  <c r="R57" i="33"/>
  <c r="R58" i="33"/>
  <c r="R59" i="33"/>
  <c r="R60" i="33"/>
  <c r="R62" i="33"/>
  <c r="R63" i="33"/>
  <c r="R64" i="33"/>
  <c r="R65" i="33"/>
  <c r="R66" i="33"/>
  <c r="R67" i="33"/>
  <c r="R68" i="33"/>
  <c r="R69" i="33"/>
  <c r="R70" i="33"/>
  <c r="R71" i="33"/>
  <c r="R72" i="33"/>
  <c r="R73" i="33"/>
  <c r="R74" i="33"/>
  <c r="R75" i="33"/>
  <c r="R77" i="33"/>
  <c r="R78" i="33"/>
  <c r="R79" i="33"/>
  <c r="R80" i="33"/>
  <c r="R81" i="33"/>
  <c r="R82" i="33"/>
  <c r="R83" i="33"/>
  <c r="R84" i="33"/>
  <c r="R85" i="33"/>
  <c r="R86" i="33"/>
  <c r="R87" i="33"/>
  <c r="R88" i="33"/>
  <c r="R89" i="33"/>
  <c r="R90" i="33"/>
  <c r="R91" i="33"/>
  <c r="R92" i="33"/>
  <c r="R93" i="33"/>
  <c r="R94" i="33"/>
  <c r="R96" i="33"/>
  <c r="R97" i="33"/>
  <c r="R98" i="33"/>
  <c r="R99" i="33"/>
  <c r="R100" i="33"/>
  <c r="R101" i="33"/>
  <c r="R102" i="33"/>
  <c r="R103" i="33"/>
  <c r="R104" i="33"/>
  <c r="R105" i="33"/>
  <c r="R106" i="33"/>
  <c r="R107" i="33"/>
  <c r="R108" i="33"/>
  <c r="R109" i="33"/>
  <c r="R111" i="33"/>
  <c r="R112" i="33"/>
  <c r="R113" i="33"/>
  <c r="R114" i="33"/>
  <c r="R115" i="33"/>
  <c r="R116" i="33"/>
  <c r="R117" i="33"/>
  <c r="R118" i="33"/>
  <c r="R119" i="33"/>
  <c r="R120" i="33"/>
  <c r="R121" i="33"/>
  <c r="R122" i="33"/>
  <c r="R123" i="33"/>
  <c r="R124" i="33"/>
  <c r="R125" i="33"/>
  <c r="R127" i="33"/>
  <c r="R128" i="33"/>
  <c r="R129" i="33"/>
  <c r="R130" i="33"/>
  <c r="R131" i="33"/>
  <c r="R132" i="33"/>
  <c r="R133" i="33"/>
  <c r="R134" i="33"/>
  <c r="R135" i="33"/>
  <c r="R136" i="33"/>
  <c r="R137" i="33"/>
  <c r="R138" i="33"/>
  <c r="R139" i="33"/>
  <c r="R140" i="33"/>
  <c r="R141" i="33"/>
  <c r="R143" i="33"/>
  <c r="R144" i="33"/>
  <c r="R145" i="33"/>
  <c r="R146" i="33"/>
  <c r="R147" i="33"/>
  <c r="R148" i="33"/>
  <c r="R149" i="33"/>
  <c r="R150" i="33"/>
  <c r="R151" i="33"/>
  <c r="R152" i="33"/>
  <c r="R153" i="33"/>
  <c r="R154" i="33"/>
  <c r="R155" i="33"/>
  <c r="R156" i="33"/>
  <c r="R157" i="33"/>
  <c r="R159" i="33"/>
  <c r="R160" i="33"/>
  <c r="R161" i="33"/>
  <c r="R162" i="33"/>
  <c r="R163" i="33"/>
  <c r="R164" i="33"/>
  <c r="R165" i="33"/>
  <c r="R166" i="33"/>
  <c r="R167" i="33"/>
  <c r="R168" i="33"/>
  <c r="R169" i="33"/>
  <c r="R170" i="33"/>
  <c r="R171" i="33"/>
  <c r="R172" i="33"/>
  <c r="R173" i="33"/>
  <c r="R175" i="33"/>
  <c r="R176" i="33"/>
  <c r="R177" i="33"/>
  <c r="R178" i="33"/>
  <c r="R179" i="33"/>
  <c r="R180" i="33"/>
  <c r="R181" i="33"/>
  <c r="Q9" i="33"/>
  <c r="Q10" i="33"/>
  <c r="Q11" i="33"/>
  <c r="Q12" i="33"/>
  <c r="Q13" i="33"/>
  <c r="Q14" i="33"/>
  <c r="Q15" i="33"/>
  <c r="Q16" i="33"/>
  <c r="Q17" i="33"/>
  <c r="Q18" i="33"/>
  <c r="Q19" i="33"/>
  <c r="Q21" i="33"/>
  <c r="Q22" i="33"/>
  <c r="Q23" i="33"/>
  <c r="Q24" i="33"/>
  <c r="Q25" i="33"/>
  <c r="Q26" i="33"/>
  <c r="Q27" i="33"/>
  <c r="Q28" i="33"/>
  <c r="Q29" i="33"/>
  <c r="Q30" i="33"/>
  <c r="Q32" i="33"/>
  <c r="Q33" i="33"/>
  <c r="Q34" i="33"/>
  <c r="Q35" i="33"/>
  <c r="Q36" i="33"/>
  <c r="Q37" i="33"/>
  <c r="Q38" i="33"/>
  <c r="Q39" i="33"/>
  <c r="Q40" i="33"/>
  <c r="Q41" i="33"/>
  <c r="Q42" i="33"/>
  <c r="Q43" i="33"/>
  <c r="Q45" i="33"/>
  <c r="Q46" i="33"/>
  <c r="Q47" i="33"/>
  <c r="Q48" i="33"/>
  <c r="Q49" i="33"/>
  <c r="Q50" i="33"/>
  <c r="Q51" i="33"/>
  <c r="Q52" i="33"/>
  <c r="Q53" i="33"/>
  <c r="Q54" i="33"/>
  <c r="Q55" i="33"/>
  <c r="Q56" i="33"/>
  <c r="Q57" i="33"/>
  <c r="Q58" i="33"/>
  <c r="Q59" i="33"/>
  <c r="Q60" i="33"/>
  <c r="Q62" i="33"/>
  <c r="Q63" i="33"/>
  <c r="Q64" i="33"/>
  <c r="Q65" i="33"/>
  <c r="Q66" i="33"/>
  <c r="Q67" i="33"/>
  <c r="Q68" i="33"/>
  <c r="Q69" i="33"/>
  <c r="Q70" i="33"/>
  <c r="Q71" i="33"/>
  <c r="Q72" i="33"/>
  <c r="Q73" i="33"/>
  <c r="Q74" i="33"/>
  <c r="Q75" i="33"/>
  <c r="Q77" i="33"/>
  <c r="Q78" i="33"/>
  <c r="Q79" i="33"/>
  <c r="Q80" i="33"/>
  <c r="Q81" i="33"/>
  <c r="Q82" i="33"/>
  <c r="Q83" i="33"/>
  <c r="Q84" i="33"/>
  <c r="Q85" i="33"/>
  <c r="Q86" i="33"/>
  <c r="Q87" i="33"/>
  <c r="Q88" i="33"/>
  <c r="Q89" i="33"/>
  <c r="Q90" i="33"/>
  <c r="Q91" i="33"/>
  <c r="Q92" i="33"/>
  <c r="Q93" i="33"/>
  <c r="Q94" i="33"/>
  <c r="Q96" i="33"/>
  <c r="Q97" i="33"/>
  <c r="Q98" i="33"/>
  <c r="Q99" i="33"/>
  <c r="Q100" i="33"/>
  <c r="Q101" i="33"/>
  <c r="Q102" i="33"/>
  <c r="Q103" i="33"/>
  <c r="Q104" i="33"/>
  <c r="Q105" i="33"/>
  <c r="Q106" i="33"/>
  <c r="Q107" i="33"/>
  <c r="Q108" i="33"/>
  <c r="Q109" i="33"/>
  <c r="Q111" i="33"/>
  <c r="Q112" i="33"/>
  <c r="Q113" i="33"/>
  <c r="Q114" i="33"/>
  <c r="Q115" i="33"/>
  <c r="Q116" i="33"/>
  <c r="Q117" i="33"/>
  <c r="Q118" i="33"/>
  <c r="Q119" i="33"/>
  <c r="Q120" i="33"/>
  <c r="Q121" i="33"/>
  <c r="Q122" i="33"/>
  <c r="Q123" i="33"/>
  <c r="Q124" i="33"/>
  <c r="Q125" i="33"/>
  <c r="Q127" i="33"/>
  <c r="Q128" i="33"/>
  <c r="Q129" i="33"/>
  <c r="Q130" i="33"/>
  <c r="Q131" i="33"/>
  <c r="Q132" i="33"/>
  <c r="Q133" i="33"/>
  <c r="Q134" i="33"/>
  <c r="Q135" i="33"/>
  <c r="Q136" i="33"/>
  <c r="Q137" i="33"/>
  <c r="Q138" i="33"/>
  <c r="Q139" i="33"/>
  <c r="Q140" i="33"/>
  <c r="Q141" i="33"/>
  <c r="Q143" i="33"/>
  <c r="Q144" i="33"/>
  <c r="Q145" i="33"/>
  <c r="Q146" i="33"/>
  <c r="Q147" i="33"/>
  <c r="Q148" i="33"/>
  <c r="Q149" i="33"/>
  <c r="Q150" i="33"/>
  <c r="Q151" i="33"/>
  <c r="Q152" i="33"/>
  <c r="Q153" i="33"/>
  <c r="Q154" i="33"/>
  <c r="Q155" i="33"/>
  <c r="Q156" i="33"/>
  <c r="Q157" i="33"/>
  <c r="Q159" i="33"/>
  <c r="Q160" i="33"/>
  <c r="Q161" i="33"/>
  <c r="Q162" i="33"/>
  <c r="Q163" i="33"/>
  <c r="Q164" i="33"/>
  <c r="Q165" i="33"/>
  <c r="Q166" i="33"/>
  <c r="Q167" i="33"/>
  <c r="Q168" i="33"/>
  <c r="Q169" i="33"/>
  <c r="Q170" i="33"/>
  <c r="Q171" i="33"/>
  <c r="Q172" i="33"/>
  <c r="Q173" i="33"/>
  <c r="Q175" i="33"/>
  <c r="Q176" i="33"/>
  <c r="Q177" i="33"/>
  <c r="Q178" i="33"/>
  <c r="Q179" i="33"/>
  <c r="Q180" i="33"/>
  <c r="Q181" i="33"/>
  <c r="P9" i="33"/>
  <c r="P10" i="33"/>
  <c r="P11" i="33"/>
  <c r="P12" i="33"/>
  <c r="P13" i="33"/>
  <c r="P14" i="33"/>
  <c r="P15" i="33"/>
  <c r="P16" i="33"/>
  <c r="P17" i="33"/>
  <c r="P18" i="33"/>
  <c r="P19" i="33"/>
  <c r="P21" i="33"/>
  <c r="P22" i="33"/>
  <c r="P23" i="33"/>
  <c r="P24" i="33"/>
  <c r="P25" i="33"/>
  <c r="P26" i="33"/>
  <c r="P27" i="33"/>
  <c r="P28" i="33"/>
  <c r="P29" i="33"/>
  <c r="P30" i="33"/>
  <c r="P32" i="33"/>
  <c r="P33" i="33"/>
  <c r="P34" i="33"/>
  <c r="P35" i="33"/>
  <c r="P36" i="33"/>
  <c r="P37" i="33"/>
  <c r="P38" i="33"/>
  <c r="P39" i="33"/>
  <c r="P40" i="33"/>
  <c r="P41" i="33"/>
  <c r="P42" i="33"/>
  <c r="P43" i="33"/>
  <c r="P45" i="33"/>
  <c r="P46" i="33"/>
  <c r="P47" i="33"/>
  <c r="P48" i="33"/>
  <c r="P49" i="33"/>
  <c r="P50" i="33"/>
  <c r="P51" i="33"/>
  <c r="P52" i="33"/>
  <c r="P53" i="33"/>
  <c r="P54" i="33"/>
  <c r="P55" i="33"/>
  <c r="P56" i="33"/>
  <c r="P57" i="33"/>
  <c r="P58" i="33"/>
  <c r="P59" i="33"/>
  <c r="P60" i="33"/>
  <c r="P62" i="33"/>
  <c r="P63" i="33"/>
  <c r="P64" i="33"/>
  <c r="P65" i="33"/>
  <c r="P66" i="33"/>
  <c r="P67" i="33"/>
  <c r="P68" i="33"/>
  <c r="P69" i="33"/>
  <c r="P70" i="33"/>
  <c r="P71" i="33"/>
  <c r="P72" i="33"/>
  <c r="P73" i="33"/>
  <c r="P74" i="33"/>
  <c r="P75" i="33"/>
  <c r="P77" i="33"/>
  <c r="P78" i="33"/>
  <c r="P79" i="33"/>
  <c r="P80" i="33"/>
  <c r="P81" i="33"/>
  <c r="P82" i="33"/>
  <c r="P83" i="33"/>
  <c r="P84" i="33"/>
  <c r="P85" i="33"/>
  <c r="P86" i="33"/>
  <c r="P87" i="33"/>
  <c r="P88" i="33"/>
  <c r="P89" i="33"/>
  <c r="P90" i="33"/>
  <c r="P91" i="33"/>
  <c r="P92" i="33"/>
  <c r="P93" i="33"/>
  <c r="P94" i="33"/>
  <c r="P96" i="33"/>
  <c r="P97" i="33"/>
  <c r="P98" i="33"/>
  <c r="P99" i="33"/>
  <c r="P100" i="33"/>
  <c r="P101" i="33"/>
  <c r="P102" i="33"/>
  <c r="P103" i="33"/>
  <c r="P104" i="33"/>
  <c r="P105" i="33"/>
  <c r="P106" i="33"/>
  <c r="P107" i="33"/>
  <c r="P108" i="33"/>
  <c r="P109" i="33"/>
  <c r="P111" i="33"/>
  <c r="P112" i="33"/>
  <c r="P113" i="33"/>
  <c r="P114" i="33"/>
  <c r="P115" i="33"/>
  <c r="P116" i="33"/>
  <c r="P117" i="33"/>
  <c r="P118" i="33"/>
  <c r="P119" i="33"/>
  <c r="P120" i="33"/>
  <c r="P121" i="33"/>
  <c r="P122" i="33"/>
  <c r="P123" i="33"/>
  <c r="P124" i="33"/>
  <c r="P125" i="33"/>
  <c r="P127" i="33"/>
  <c r="P128" i="33"/>
  <c r="P129" i="33"/>
  <c r="P130" i="33"/>
  <c r="P131" i="33"/>
  <c r="P132" i="33"/>
  <c r="P133" i="33"/>
  <c r="P134" i="33"/>
  <c r="P135" i="33"/>
  <c r="P136" i="33"/>
  <c r="P137" i="33"/>
  <c r="P138" i="33"/>
  <c r="P139" i="33"/>
  <c r="P140" i="33"/>
  <c r="P141" i="33"/>
  <c r="P143" i="33"/>
  <c r="P144" i="33"/>
  <c r="P145" i="33"/>
  <c r="P146" i="33"/>
  <c r="P147" i="33"/>
  <c r="P148" i="33"/>
  <c r="P149" i="33"/>
  <c r="P150" i="33"/>
  <c r="P151" i="33"/>
  <c r="P152" i="33"/>
  <c r="P153" i="33"/>
  <c r="P154" i="33"/>
  <c r="P155" i="33"/>
  <c r="P156" i="33"/>
  <c r="P157" i="33"/>
  <c r="P159" i="33"/>
  <c r="P160" i="33"/>
  <c r="P161" i="33"/>
  <c r="P162" i="33"/>
  <c r="P163" i="33"/>
  <c r="P164" i="33"/>
  <c r="P165" i="33"/>
  <c r="P166" i="33"/>
  <c r="P167" i="33"/>
  <c r="P168" i="33"/>
  <c r="P169" i="33"/>
  <c r="P170" i="33"/>
  <c r="P171" i="33"/>
  <c r="P172" i="33"/>
  <c r="P173" i="33"/>
  <c r="P175" i="33"/>
  <c r="P176" i="33"/>
  <c r="P177" i="33"/>
  <c r="P178" i="33"/>
  <c r="P179" i="33"/>
  <c r="P180" i="33"/>
  <c r="P181" i="33"/>
  <c r="L9" i="33"/>
  <c r="L10" i="33"/>
  <c r="L11" i="33"/>
  <c r="L12" i="33"/>
  <c r="L13" i="33"/>
  <c r="L14" i="33"/>
  <c r="L15" i="33"/>
  <c r="L16" i="33"/>
  <c r="L17" i="33"/>
  <c r="L18" i="33"/>
  <c r="L19" i="33"/>
  <c r="L21" i="33"/>
  <c r="L22" i="33"/>
  <c r="L23" i="33"/>
  <c r="L24" i="33"/>
  <c r="L25" i="33"/>
  <c r="L26" i="33"/>
  <c r="L27" i="33"/>
  <c r="L28" i="33"/>
  <c r="L29" i="33"/>
  <c r="L30" i="33"/>
  <c r="L32" i="33"/>
  <c r="L33" i="33"/>
  <c r="L34" i="33"/>
  <c r="L35" i="33"/>
  <c r="L36" i="33"/>
  <c r="L37" i="33"/>
  <c r="L38" i="33"/>
  <c r="L39" i="33"/>
  <c r="L40" i="33"/>
  <c r="L41" i="33"/>
  <c r="L42" i="33"/>
  <c r="L43" i="33"/>
  <c r="L45" i="33"/>
  <c r="L46" i="33"/>
  <c r="L47" i="33"/>
  <c r="L48" i="33"/>
  <c r="L49" i="33"/>
  <c r="L50" i="33"/>
  <c r="L51" i="33"/>
  <c r="L52" i="33"/>
  <c r="L53" i="33"/>
  <c r="L54" i="33"/>
  <c r="L55" i="33"/>
  <c r="L56" i="33"/>
  <c r="L57" i="33"/>
  <c r="L58" i="33"/>
  <c r="L59" i="33"/>
  <c r="L60" i="33"/>
  <c r="L62" i="33"/>
  <c r="L63" i="33"/>
  <c r="L64" i="33"/>
  <c r="L65" i="33"/>
  <c r="L66" i="33"/>
  <c r="L67" i="33"/>
  <c r="L68" i="33"/>
  <c r="L69" i="33"/>
  <c r="L70" i="33"/>
  <c r="L71" i="33"/>
  <c r="L72" i="33"/>
  <c r="L73" i="33"/>
  <c r="L74" i="33"/>
  <c r="L75" i="33"/>
  <c r="L77" i="33"/>
  <c r="L78" i="33"/>
  <c r="L79" i="33"/>
  <c r="L80" i="33"/>
  <c r="L81" i="33"/>
  <c r="L82" i="33"/>
  <c r="L83" i="33"/>
  <c r="L84" i="33"/>
  <c r="L85" i="33"/>
  <c r="L86" i="33"/>
  <c r="L87" i="33"/>
  <c r="L88" i="33"/>
  <c r="L89" i="33"/>
  <c r="L90" i="33"/>
  <c r="L91" i="33"/>
  <c r="L92" i="33"/>
  <c r="L93" i="33"/>
  <c r="L94" i="33"/>
  <c r="L96" i="33"/>
  <c r="L97" i="33"/>
  <c r="L98" i="33"/>
  <c r="L99" i="33"/>
  <c r="L100" i="33"/>
  <c r="L101" i="33"/>
  <c r="L102" i="33"/>
  <c r="L103" i="33"/>
  <c r="L104" i="33"/>
  <c r="L105" i="33"/>
  <c r="L106" i="33"/>
  <c r="L107" i="33"/>
  <c r="L108" i="33"/>
  <c r="L109" i="33"/>
  <c r="L111" i="33"/>
  <c r="L112" i="33"/>
  <c r="L113" i="33"/>
  <c r="L114" i="33"/>
  <c r="L115" i="33"/>
  <c r="L116" i="33"/>
  <c r="L117" i="33"/>
  <c r="L118" i="33"/>
  <c r="L119" i="33"/>
  <c r="L120" i="33"/>
  <c r="L121" i="33"/>
  <c r="L122" i="33"/>
  <c r="L123" i="33"/>
  <c r="L124" i="33"/>
  <c r="L125" i="33"/>
  <c r="L127" i="33"/>
  <c r="L128" i="33"/>
  <c r="L129" i="33"/>
  <c r="L130" i="33"/>
  <c r="L131" i="33"/>
  <c r="L132" i="33"/>
  <c r="L133" i="33"/>
  <c r="L134" i="33"/>
  <c r="L135" i="33"/>
  <c r="L136" i="33"/>
  <c r="L137" i="33"/>
  <c r="L138" i="33"/>
  <c r="L139" i="33"/>
  <c r="L140" i="33"/>
  <c r="L141" i="33"/>
  <c r="L143" i="33"/>
  <c r="L144" i="33"/>
  <c r="L145" i="33"/>
  <c r="L146" i="33"/>
  <c r="L147" i="33"/>
  <c r="L148" i="33"/>
  <c r="L149" i="33"/>
  <c r="L150" i="33"/>
  <c r="L151" i="33"/>
  <c r="L152" i="33"/>
  <c r="L153" i="33"/>
  <c r="L154" i="33"/>
  <c r="L155" i="33"/>
  <c r="L156" i="33"/>
  <c r="L157" i="33"/>
  <c r="L159" i="33"/>
  <c r="L160" i="33"/>
  <c r="L161" i="33"/>
  <c r="L162" i="33"/>
  <c r="L163" i="33"/>
  <c r="L164" i="33"/>
  <c r="L165" i="33"/>
  <c r="L166" i="33"/>
  <c r="L167" i="33"/>
  <c r="L168" i="33"/>
  <c r="L169" i="33"/>
  <c r="L170" i="33"/>
  <c r="L171" i="33"/>
  <c r="L172" i="33"/>
  <c r="L173" i="33"/>
  <c r="L175" i="33"/>
  <c r="L176" i="33"/>
  <c r="L177" i="33"/>
  <c r="L178" i="33"/>
  <c r="L179" i="33"/>
  <c r="L180" i="33"/>
  <c r="L181" i="33"/>
  <c r="K9" i="33"/>
  <c r="K10" i="33"/>
  <c r="K11" i="33"/>
  <c r="K12" i="33"/>
  <c r="K13" i="33"/>
  <c r="K14" i="33"/>
  <c r="K15" i="33"/>
  <c r="K16" i="33"/>
  <c r="K17" i="33"/>
  <c r="K18" i="33"/>
  <c r="K19" i="33"/>
  <c r="K21" i="33"/>
  <c r="K22" i="33"/>
  <c r="K23" i="33"/>
  <c r="K24" i="33"/>
  <c r="K25" i="33"/>
  <c r="K26" i="33"/>
  <c r="K27" i="33"/>
  <c r="K28" i="33"/>
  <c r="K29" i="33"/>
  <c r="K30" i="33"/>
  <c r="K32" i="33"/>
  <c r="K33" i="33"/>
  <c r="K34" i="33"/>
  <c r="K35" i="33"/>
  <c r="K36" i="33"/>
  <c r="K37" i="33"/>
  <c r="K38" i="33"/>
  <c r="K39" i="33"/>
  <c r="K40" i="33"/>
  <c r="K41" i="33"/>
  <c r="K42" i="33"/>
  <c r="K43" i="33"/>
  <c r="K45" i="33"/>
  <c r="K46" i="33"/>
  <c r="K47" i="33"/>
  <c r="K48" i="33"/>
  <c r="K49" i="33"/>
  <c r="K50" i="33"/>
  <c r="K51" i="33"/>
  <c r="K52" i="33"/>
  <c r="K53" i="33"/>
  <c r="K54" i="33"/>
  <c r="K55" i="33"/>
  <c r="K56" i="33"/>
  <c r="K57" i="33"/>
  <c r="K58" i="33"/>
  <c r="K59" i="33"/>
  <c r="K60" i="33"/>
  <c r="K62" i="33"/>
  <c r="K63" i="33"/>
  <c r="K64" i="33"/>
  <c r="K65" i="33"/>
  <c r="K66" i="33"/>
  <c r="K67" i="33"/>
  <c r="K68" i="33"/>
  <c r="K69" i="33"/>
  <c r="K70" i="33"/>
  <c r="K71" i="33"/>
  <c r="K72" i="33"/>
  <c r="K73" i="33"/>
  <c r="K74" i="33"/>
  <c r="K75" i="33"/>
  <c r="K77" i="33"/>
  <c r="K78" i="33"/>
  <c r="K79" i="33"/>
  <c r="K80" i="33"/>
  <c r="K81" i="33"/>
  <c r="K82" i="33"/>
  <c r="K83" i="33"/>
  <c r="K84" i="33"/>
  <c r="K85" i="33"/>
  <c r="K86" i="33"/>
  <c r="K87" i="33"/>
  <c r="K88" i="33"/>
  <c r="K89" i="33"/>
  <c r="K90" i="33"/>
  <c r="K91" i="33"/>
  <c r="K92" i="33"/>
  <c r="K93" i="33"/>
  <c r="K94" i="33"/>
  <c r="K96" i="33"/>
  <c r="K97" i="33"/>
  <c r="K98" i="33"/>
  <c r="K99" i="33"/>
  <c r="K100" i="33"/>
  <c r="K101" i="33"/>
  <c r="K102" i="33"/>
  <c r="K103" i="33"/>
  <c r="K104" i="33"/>
  <c r="K105" i="33"/>
  <c r="K106" i="33"/>
  <c r="K107" i="33"/>
  <c r="K108" i="33"/>
  <c r="K109" i="33"/>
  <c r="K111" i="33"/>
  <c r="K112" i="33"/>
  <c r="K113" i="33"/>
  <c r="K114" i="33"/>
  <c r="K115" i="33"/>
  <c r="K116" i="33"/>
  <c r="K117" i="33"/>
  <c r="K118" i="33"/>
  <c r="K119" i="33"/>
  <c r="K120" i="33"/>
  <c r="K121" i="33"/>
  <c r="K122" i="33"/>
  <c r="K123" i="33"/>
  <c r="K124" i="33"/>
  <c r="K125" i="33"/>
  <c r="K127" i="33"/>
  <c r="K128" i="33"/>
  <c r="K129" i="33"/>
  <c r="K130" i="33"/>
  <c r="K131" i="33"/>
  <c r="K132" i="33"/>
  <c r="K133" i="33"/>
  <c r="K134" i="33"/>
  <c r="K135" i="33"/>
  <c r="K136" i="33"/>
  <c r="K137" i="33"/>
  <c r="K138" i="33"/>
  <c r="K139" i="33"/>
  <c r="K140" i="33"/>
  <c r="K141" i="33"/>
  <c r="K143" i="33"/>
  <c r="K144" i="33"/>
  <c r="K145" i="33"/>
  <c r="K146" i="33"/>
  <c r="K147" i="33"/>
  <c r="K148" i="33"/>
  <c r="K149" i="33"/>
  <c r="K150" i="33"/>
  <c r="K151" i="33"/>
  <c r="K152" i="33"/>
  <c r="K153" i="33"/>
  <c r="K154" i="33"/>
  <c r="K155" i="33"/>
  <c r="K156" i="33"/>
  <c r="K157" i="33"/>
  <c r="K159" i="33"/>
  <c r="K160" i="33"/>
  <c r="K161" i="33"/>
  <c r="K162" i="33"/>
  <c r="K163" i="33"/>
  <c r="K164" i="33"/>
  <c r="K165" i="33"/>
  <c r="K166" i="33"/>
  <c r="K167" i="33"/>
  <c r="K168" i="33"/>
  <c r="K169" i="33"/>
  <c r="K170" i="33"/>
  <c r="K171" i="33"/>
  <c r="K172" i="33"/>
  <c r="K173" i="33"/>
  <c r="K175" i="33"/>
  <c r="K176" i="33"/>
  <c r="K177" i="33"/>
  <c r="K178" i="33"/>
  <c r="K179" i="33"/>
  <c r="K180" i="33"/>
  <c r="K181" i="33"/>
  <c r="J9" i="33"/>
  <c r="J10" i="33"/>
  <c r="J11" i="33"/>
  <c r="J12" i="33"/>
  <c r="J13" i="33"/>
  <c r="J14" i="33"/>
  <c r="J15" i="33"/>
  <c r="J16" i="33"/>
  <c r="J17" i="33"/>
  <c r="J18" i="33"/>
  <c r="J19" i="33"/>
  <c r="J21" i="33"/>
  <c r="J22" i="33"/>
  <c r="J23" i="33"/>
  <c r="J24" i="33"/>
  <c r="J25" i="33"/>
  <c r="J26" i="33"/>
  <c r="J27" i="33"/>
  <c r="J28" i="33"/>
  <c r="J29" i="33"/>
  <c r="J30" i="33"/>
  <c r="J32" i="33"/>
  <c r="J33" i="33"/>
  <c r="J34" i="33"/>
  <c r="J35" i="33"/>
  <c r="J36" i="33"/>
  <c r="J37" i="33"/>
  <c r="J38" i="33"/>
  <c r="J39" i="33"/>
  <c r="J40" i="33"/>
  <c r="J41" i="33"/>
  <c r="J42" i="33"/>
  <c r="J43" i="33"/>
  <c r="J45" i="33"/>
  <c r="J46" i="33"/>
  <c r="J47" i="33"/>
  <c r="J48" i="33"/>
  <c r="J49" i="33"/>
  <c r="J50" i="33"/>
  <c r="J51" i="33"/>
  <c r="J52" i="33"/>
  <c r="J53" i="33"/>
  <c r="J54" i="33"/>
  <c r="J55" i="33"/>
  <c r="J56" i="33"/>
  <c r="J57" i="33"/>
  <c r="J58" i="33"/>
  <c r="J59" i="33"/>
  <c r="J60" i="33"/>
  <c r="J62" i="33"/>
  <c r="J63" i="33"/>
  <c r="J64" i="33"/>
  <c r="J65" i="33"/>
  <c r="J66" i="33"/>
  <c r="J67" i="33"/>
  <c r="J68" i="33"/>
  <c r="J69" i="33"/>
  <c r="J70" i="33"/>
  <c r="J71" i="33"/>
  <c r="J72" i="33"/>
  <c r="J73" i="33"/>
  <c r="J74" i="33"/>
  <c r="J75" i="33"/>
  <c r="J77" i="33"/>
  <c r="J78" i="33"/>
  <c r="J79" i="33"/>
  <c r="J80" i="33"/>
  <c r="J81" i="33"/>
  <c r="J82" i="33"/>
  <c r="J83" i="33"/>
  <c r="J84" i="33"/>
  <c r="J85" i="33"/>
  <c r="J86" i="33"/>
  <c r="J87" i="33"/>
  <c r="J88" i="33"/>
  <c r="J89" i="33"/>
  <c r="J90" i="33"/>
  <c r="J91" i="33"/>
  <c r="J92" i="33"/>
  <c r="J93" i="33"/>
  <c r="J94" i="33"/>
  <c r="J96" i="33"/>
  <c r="J97" i="33"/>
  <c r="J98" i="33"/>
  <c r="J99" i="33"/>
  <c r="J100" i="33"/>
  <c r="J101" i="33"/>
  <c r="J102" i="33"/>
  <c r="J103" i="33"/>
  <c r="J104" i="33"/>
  <c r="J105" i="33"/>
  <c r="J106" i="33"/>
  <c r="J107" i="33"/>
  <c r="J108" i="33"/>
  <c r="J109" i="33"/>
  <c r="J111" i="33"/>
  <c r="J112" i="33"/>
  <c r="J113" i="33"/>
  <c r="J114" i="33"/>
  <c r="J115" i="33"/>
  <c r="J116" i="33"/>
  <c r="J117" i="33"/>
  <c r="J118" i="33"/>
  <c r="J119" i="33"/>
  <c r="J120" i="33"/>
  <c r="J121" i="33"/>
  <c r="J122" i="33"/>
  <c r="J123" i="33"/>
  <c r="J124" i="33"/>
  <c r="J125" i="33"/>
  <c r="J127" i="33"/>
  <c r="J128" i="33"/>
  <c r="J129" i="33"/>
  <c r="J130" i="33"/>
  <c r="J131" i="33"/>
  <c r="J132" i="33"/>
  <c r="J133" i="33"/>
  <c r="J134" i="33"/>
  <c r="J135" i="33"/>
  <c r="J136" i="33"/>
  <c r="J137" i="33"/>
  <c r="J138" i="33"/>
  <c r="J139" i="33"/>
  <c r="J140" i="33"/>
  <c r="J141" i="33"/>
  <c r="J143" i="33"/>
  <c r="J144" i="33"/>
  <c r="J145" i="33"/>
  <c r="J146" i="33"/>
  <c r="J147" i="33"/>
  <c r="J148" i="33"/>
  <c r="J149" i="33"/>
  <c r="J150" i="33"/>
  <c r="J151" i="33"/>
  <c r="J152" i="33"/>
  <c r="J153" i="33"/>
  <c r="J154" i="33"/>
  <c r="J155" i="33"/>
  <c r="J156" i="33"/>
  <c r="J157" i="33"/>
  <c r="J159" i="33"/>
  <c r="J160" i="33"/>
  <c r="J161" i="33"/>
  <c r="J162" i="33"/>
  <c r="J163" i="33"/>
  <c r="J164" i="33"/>
  <c r="J165" i="33"/>
  <c r="J166" i="33"/>
  <c r="J167" i="33"/>
  <c r="J168" i="33"/>
  <c r="J169" i="33"/>
  <c r="J170" i="33"/>
  <c r="J171" i="33"/>
  <c r="J172" i="33"/>
  <c r="J173" i="33"/>
  <c r="J175" i="33"/>
  <c r="J176" i="33"/>
  <c r="J177" i="33"/>
  <c r="J178" i="33"/>
  <c r="J179" i="33"/>
  <c r="J180" i="33"/>
  <c r="J181" i="33"/>
  <c r="BX15" i="71"/>
  <c r="BR15" i="71"/>
  <c r="BP15" i="71"/>
  <c r="BJ15" i="71"/>
  <c r="BX14" i="71"/>
  <c r="BR14" i="71"/>
  <c r="BP14" i="71"/>
  <c r="BJ14" i="71"/>
  <c r="BJ180" i="33" s="1"/>
  <c r="BX13" i="71"/>
  <c r="BS13" i="71"/>
  <c r="BR13" i="71"/>
  <c r="BP13" i="71"/>
  <c r="BJ13" i="71"/>
  <c r="BX12" i="71"/>
  <c r="BR12" i="71"/>
  <c r="BP12" i="71"/>
  <c r="BJ12" i="71"/>
  <c r="BX11" i="71"/>
  <c r="BW11" i="71"/>
  <c r="BS11" i="71"/>
  <c r="BR11" i="71"/>
  <c r="BJ11" i="71"/>
  <c r="BX10" i="71"/>
  <c r="BR10" i="71"/>
  <c r="BR178" i="33" s="1"/>
  <c r="BP10" i="71"/>
  <c r="BJ10" i="71"/>
  <c r="BX9" i="71"/>
  <c r="BR9" i="71"/>
  <c r="BP9" i="71"/>
  <c r="BJ9" i="71"/>
  <c r="BX8" i="71"/>
  <c r="BV8" i="71"/>
  <c r="BV176" i="33" s="1"/>
  <c r="N8" i="71"/>
  <c r="N176" i="33" s="1"/>
  <c r="BR8" i="71"/>
  <c r="BP8" i="71"/>
  <c r="BJ8" i="71"/>
  <c r="BX7" i="71"/>
  <c r="BV7" i="71"/>
  <c r="BR7" i="71"/>
  <c r="BP7" i="71"/>
  <c r="BP175" i="33" s="1"/>
  <c r="BJ7" i="71"/>
  <c r="BX21" i="70"/>
  <c r="BR21" i="70"/>
  <c r="BP21" i="70"/>
  <c r="BJ21" i="70"/>
  <c r="BX20" i="70"/>
  <c r="BR20" i="70"/>
  <c r="BP20" i="70"/>
  <c r="BP172" i="33" s="1"/>
  <c r="BJ20" i="70"/>
  <c r="BX19" i="70"/>
  <c r="BR19" i="70"/>
  <c r="BP19" i="70"/>
  <c r="BJ19" i="70"/>
  <c r="BX18" i="70"/>
  <c r="BW18" i="70"/>
  <c r="BR18" i="70"/>
  <c r="BR26" i="70" s="1"/>
  <c r="BP18" i="70"/>
  <c r="BJ18" i="70"/>
  <c r="BX17" i="70"/>
  <c r="BV17" i="70"/>
  <c r="BV169" i="33" s="1"/>
  <c r="BR17" i="70"/>
  <c r="BP17" i="70"/>
  <c r="BJ17" i="70"/>
  <c r="BX16" i="70"/>
  <c r="BR16" i="70"/>
  <c r="BP16" i="70"/>
  <c r="BJ16" i="70"/>
  <c r="BX15" i="70"/>
  <c r="BR15" i="70"/>
  <c r="BP15" i="70"/>
  <c r="BJ15" i="70"/>
  <c r="BX14" i="70"/>
  <c r="BX166" i="33" s="1"/>
  <c r="BR14" i="70"/>
  <c r="BP14" i="70"/>
  <c r="BJ14" i="70"/>
  <c r="BX13" i="70"/>
  <c r="BR13" i="70"/>
  <c r="BP13" i="70"/>
  <c r="BJ13" i="70"/>
  <c r="BX12" i="70"/>
  <c r="BX164" i="33" s="1"/>
  <c r="BR12" i="70"/>
  <c r="BP12" i="70"/>
  <c r="BJ12" i="70"/>
  <c r="BX11" i="70"/>
  <c r="BR11" i="70"/>
  <c r="BP11" i="70"/>
  <c r="BJ11" i="70"/>
  <c r="BX10" i="70"/>
  <c r="BX162" i="33" s="1"/>
  <c r="BR10" i="70"/>
  <c r="BP10" i="70"/>
  <c r="BJ10" i="70"/>
  <c r="BX9" i="70"/>
  <c r="BR9" i="70"/>
  <c r="BP9" i="70"/>
  <c r="BJ9" i="70"/>
  <c r="BX8" i="70"/>
  <c r="BX26" i="70" s="1"/>
  <c r="BR8" i="70"/>
  <c r="BP8" i="70"/>
  <c r="BJ8" i="70"/>
  <c r="BX7" i="70"/>
  <c r="BR7" i="70"/>
  <c r="BP7" i="70"/>
  <c r="BJ7" i="70"/>
  <c r="BX21" i="69"/>
  <c r="BX157" i="33" s="1"/>
  <c r="BR21" i="69"/>
  <c r="BP21" i="69"/>
  <c r="BP157" i="33" s="1"/>
  <c r="BJ21" i="69"/>
  <c r="BX20" i="69"/>
  <c r="BR20" i="69"/>
  <c r="BP20" i="69"/>
  <c r="BJ20" i="69"/>
  <c r="BX19" i="69"/>
  <c r="BX155" i="33" s="1"/>
  <c r="BR19" i="69"/>
  <c r="BP19" i="69"/>
  <c r="BJ19" i="69"/>
  <c r="BX18" i="69"/>
  <c r="AP18" i="69"/>
  <c r="AP154" i="33" s="1"/>
  <c r="BR18" i="69"/>
  <c r="BP18" i="69"/>
  <c r="BJ18" i="69"/>
  <c r="BJ154" i="33" s="1"/>
  <c r="BX17" i="69"/>
  <c r="BV17" i="69"/>
  <c r="BV153" i="33" s="1"/>
  <c r="BR17" i="69"/>
  <c r="BP17" i="69"/>
  <c r="BJ17" i="69"/>
  <c r="BX16" i="69"/>
  <c r="BR16" i="69"/>
  <c r="BP16" i="69"/>
  <c r="BP152" i="33" s="1"/>
  <c r="BJ16" i="69"/>
  <c r="BX15" i="69"/>
  <c r="BR15" i="69"/>
  <c r="BP15" i="69"/>
  <c r="BJ15" i="69"/>
  <c r="BX14" i="69"/>
  <c r="BR14" i="69"/>
  <c r="BP14" i="69"/>
  <c r="BP150" i="33" s="1"/>
  <c r="BJ14" i="69"/>
  <c r="BX13" i="69"/>
  <c r="BR13" i="69"/>
  <c r="BP13" i="69"/>
  <c r="BJ13" i="69"/>
  <c r="BX12" i="69"/>
  <c r="BR12" i="69"/>
  <c r="BP12" i="69"/>
  <c r="BP148" i="33" s="1"/>
  <c r="BJ12" i="69"/>
  <c r="BX11" i="69"/>
  <c r="BR11" i="69"/>
  <c r="BP11" i="69"/>
  <c r="BJ11" i="69"/>
  <c r="BX10" i="69"/>
  <c r="BR10" i="69"/>
  <c r="BP10" i="69"/>
  <c r="BP146" i="33" s="1"/>
  <c r="BJ10" i="69"/>
  <c r="BX9" i="69"/>
  <c r="BR9" i="69"/>
  <c r="BP9" i="69"/>
  <c r="BJ9" i="69"/>
  <c r="BX8" i="69"/>
  <c r="BR8" i="69"/>
  <c r="BP8" i="69"/>
  <c r="BP144" i="33" s="1"/>
  <c r="BJ8" i="69"/>
  <c r="BX7" i="69"/>
  <c r="BR7" i="69"/>
  <c r="BP7" i="69"/>
  <c r="BJ7" i="69"/>
  <c r="BX21" i="68"/>
  <c r="BR21" i="68"/>
  <c r="BP21" i="68"/>
  <c r="BP141" i="33" s="1"/>
  <c r="BJ21" i="68"/>
  <c r="BX20" i="68"/>
  <c r="BR20" i="68"/>
  <c r="BP20" i="68"/>
  <c r="BJ20" i="68"/>
  <c r="BX19" i="68"/>
  <c r="BR19" i="68"/>
  <c r="BP19" i="68"/>
  <c r="BP139" i="33" s="1"/>
  <c r="BJ19" i="68"/>
  <c r="BX18" i="68"/>
  <c r="BV18" i="68"/>
  <c r="BR18" i="68"/>
  <c r="BP18" i="68"/>
  <c r="BJ18" i="68"/>
  <c r="BX17" i="68"/>
  <c r="BV17" i="68"/>
  <c r="BV137" i="33" s="1"/>
  <c r="BU17" i="68"/>
  <c r="BR17" i="68"/>
  <c r="BP17" i="68"/>
  <c r="BJ17" i="68"/>
  <c r="BX16" i="68"/>
  <c r="BR16" i="68"/>
  <c r="BP16" i="68"/>
  <c r="BJ16" i="68"/>
  <c r="BX15" i="68"/>
  <c r="BR15" i="68"/>
  <c r="BP15" i="68"/>
  <c r="BJ15" i="68"/>
  <c r="BX14" i="68"/>
  <c r="BV14" i="68"/>
  <c r="BR14" i="68"/>
  <c r="BR134" i="33" s="1"/>
  <c r="BP14" i="68"/>
  <c r="BJ14" i="68"/>
  <c r="BX13" i="68"/>
  <c r="BR13" i="68"/>
  <c r="BP13" i="68"/>
  <c r="BJ13" i="68"/>
  <c r="BX12" i="68"/>
  <c r="BR12" i="68"/>
  <c r="BP12" i="68"/>
  <c r="BJ12" i="68"/>
  <c r="BX11" i="68"/>
  <c r="BR11" i="68"/>
  <c r="BP11" i="68"/>
  <c r="BJ11" i="68"/>
  <c r="BX10" i="68"/>
  <c r="BR10" i="68"/>
  <c r="BR130" i="33" s="1"/>
  <c r="BP10" i="68"/>
  <c r="BJ10" i="68"/>
  <c r="BX9" i="68"/>
  <c r="BR9" i="68"/>
  <c r="BP9" i="68"/>
  <c r="BJ9" i="68"/>
  <c r="BX8" i="68"/>
  <c r="BR8" i="68"/>
  <c r="BP8" i="68"/>
  <c r="BJ8" i="68"/>
  <c r="BX7" i="68"/>
  <c r="BR7" i="68"/>
  <c r="BP7" i="68"/>
  <c r="BJ7" i="68"/>
  <c r="BX22" i="67"/>
  <c r="BR22" i="67"/>
  <c r="BR125" i="33" s="1"/>
  <c r="BP22" i="67"/>
  <c r="BJ22" i="67"/>
  <c r="BX21" i="67"/>
  <c r="BX124" i="33" s="1"/>
  <c r="BR21" i="67"/>
  <c r="BP21" i="67"/>
  <c r="BJ21" i="67"/>
  <c r="BX20" i="67"/>
  <c r="BR20" i="67"/>
  <c r="BP20" i="67"/>
  <c r="BJ20" i="67"/>
  <c r="BX19" i="67"/>
  <c r="BX122" i="33" s="1"/>
  <c r="BW19" i="67"/>
  <c r="BR19" i="67"/>
  <c r="BP19" i="67"/>
  <c r="BJ19" i="67"/>
  <c r="BX18" i="67"/>
  <c r="BX121" i="33" s="1"/>
  <c r="BV18" i="67"/>
  <c r="BT18" i="67"/>
  <c r="BR18" i="67"/>
  <c r="BR121" i="33" s="1"/>
  <c r="BP18" i="67"/>
  <c r="BJ18" i="67"/>
  <c r="BX17" i="67"/>
  <c r="BR17" i="67"/>
  <c r="BR120" i="33" s="1"/>
  <c r="BP17" i="67"/>
  <c r="BJ17" i="67"/>
  <c r="BX16" i="67"/>
  <c r="BR16" i="67"/>
  <c r="BP16" i="67"/>
  <c r="BJ16" i="67"/>
  <c r="BX14" i="67"/>
  <c r="BR14" i="67"/>
  <c r="BR118" i="33" s="1"/>
  <c r="BP14" i="67"/>
  <c r="BJ14" i="67"/>
  <c r="BJ118" i="33" s="1"/>
  <c r="BX13" i="67"/>
  <c r="BR13" i="67"/>
  <c r="BR117" i="33" s="1"/>
  <c r="BP13" i="67"/>
  <c r="BJ13" i="67"/>
  <c r="BX12" i="67"/>
  <c r="BR12" i="67"/>
  <c r="BR116" i="33" s="1"/>
  <c r="BP12" i="67"/>
  <c r="BJ12" i="67"/>
  <c r="BJ116" i="33" s="1"/>
  <c r="BX11" i="67"/>
  <c r="BR11" i="67"/>
  <c r="BP11" i="67"/>
  <c r="BJ11" i="67"/>
  <c r="BX10" i="67"/>
  <c r="BV10" i="67"/>
  <c r="BV114" i="33" s="1"/>
  <c r="BU10" i="67"/>
  <c r="BR10" i="67"/>
  <c r="BR114" i="33" s="1"/>
  <c r="BP10" i="67"/>
  <c r="BJ10" i="67"/>
  <c r="BJ27" i="67" s="1"/>
  <c r="BX9" i="67"/>
  <c r="BT9" i="67"/>
  <c r="BR9" i="67"/>
  <c r="BP9" i="67"/>
  <c r="BP113" i="33" s="1"/>
  <c r="BJ9" i="67"/>
  <c r="BX8" i="67"/>
  <c r="BX27" i="67" s="1"/>
  <c r="BV8" i="67"/>
  <c r="BU8" i="67"/>
  <c r="BU112" i="33" s="1"/>
  <c r="BT8" i="67"/>
  <c r="BR8" i="67"/>
  <c r="BP8" i="67"/>
  <c r="BJ8" i="67"/>
  <c r="BJ112" i="33" s="1"/>
  <c r="BX7" i="67"/>
  <c r="BT7" i="67"/>
  <c r="BT111" i="33" s="1"/>
  <c r="BR7" i="67"/>
  <c r="BP7" i="67"/>
  <c r="BJ7" i="67"/>
  <c r="BX20" i="66"/>
  <c r="BR20" i="66"/>
  <c r="BP20" i="66"/>
  <c r="BP109" i="33" s="1"/>
  <c r="BJ20" i="66"/>
  <c r="BX19" i="66"/>
  <c r="BR19" i="66"/>
  <c r="BP19" i="66"/>
  <c r="BJ19" i="66"/>
  <c r="BX18" i="66"/>
  <c r="BR18" i="66"/>
  <c r="BP18" i="66"/>
  <c r="BP107" i="33" s="1"/>
  <c r="BJ18" i="66"/>
  <c r="BX17" i="66"/>
  <c r="BR17" i="66"/>
  <c r="BP17" i="66"/>
  <c r="BJ17" i="66"/>
  <c r="BX16" i="66"/>
  <c r="BV16" i="66"/>
  <c r="BR16" i="66"/>
  <c r="BR105" i="33" s="1"/>
  <c r="BP16" i="66"/>
  <c r="BJ16" i="66"/>
  <c r="BX15" i="66"/>
  <c r="BV15" i="66"/>
  <c r="BU15" i="66"/>
  <c r="BT15" i="66"/>
  <c r="BR15" i="66"/>
  <c r="BP15" i="66"/>
  <c r="BJ15" i="66"/>
  <c r="BX14" i="66"/>
  <c r="BV14" i="66"/>
  <c r="BR14" i="66"/>
  <c r="BP14" i="66"/>
  <c r="BJ14" i="66"/>
  <c r="BX13" i="66"/>
  <c r="BX102" i="33" s="1"/>
  <c r="BR13" i="66"/>
  <c r="BP13" i="66"/>
  <c r="BJ13" i="66"/>
  <c r="BX12" i="66"/>
  <c r="BR12" i="66"/>
  <c r="BP12" i="66"/>
  <c r="BJ12" i="66"/>
  <c r="BX11" i="66"/>
  <c r="BR11" i="66"/>
  <c r="BP11" i="66"/>
  <c r="BJ11" i="66"/>
  <c r="BX10" i="66"/>
  <c r="BR10" i="66"/>
  <c r="BP10" i="66"/>
  <c r="BJ10" i="66"/>
  <c r="BX9" i="66"/>
  <c r="BX98" i="33" s="1"/>
  <c r="AD9" i="66"/>
  <c r="AD98" i="33" s="1"/>
  <c r="U9" i="66"/>
  <c r="BT9" i="66"/>
  <c r="BR9" i="66"/>
  <c r="BP9" i="66"/>
  <c r="BJ9" i="66"/>
  <c r="BX8" i="66"/>
  <c r="BR8" i="66"/>
  <c r="BP8" i="66"/>
  <c r="BJ8" i="66"/>
  <c r="BX7" i="66"/>
  <c r="BR7" i="66"/>
  <c r="BP7" i="66"/>
  <c r="BJ7" i="66"/>
  <c r="BX24" i="65"/>
  <c r="BX94" i="33" s="1"/>
  <c r="BR24" i="65"/>
  <c r="BP24" i="65"/>
  <c r="BJ24" i="65"/>
  <c r="BX23" i="65"/>
  <c r="BR23" i="65"/>
  <c r="BP23" i="65"/>
  <c r="BJ23" i="65"/>
  <c r="BX22" i="65"/>
  <c r="BX92" i="33" s="1"/>
  <c r="BR22" i="65"/>
  <c r="BP22" i="65"/>
  <c r="BJ22" i="65"/>
  <c r="BX21" i="65"/>
  <c r="BW21" i="65"/>
  <c r="BR21" i="65"/>
  <c r="BP21" i="65"/>
  <c r="BJ21" i="65"/>
  <c r="BJ91" i="33" s="1"/>
  <c r="BX20" i="65"/>
  <c r="BR20" i="65"/>
  <c r="BP20" i="65"/>
  <c r="BJ20" i="65"/>
  <c r="BX19" i="65"/>
  <c r="BR19" i="65"/>
  <c r="BP19" i="65"/>
  <c r="BJ19" i="65"/>
  <c r="BJ89" i="33" s="1"/>
  <c r="BX18" i="65"/>
  <c r="BR18" i="65"/>
  <c r="BP18" i="65"/>
  <c r="BJ18" i="65"/>
  <c r="BX17" i="65"/>
  <c r="BR17" i="65"/>
  <c r="BP17" i="65"/>
  <c r="BJ17" i="65"/>
  <c r="BJ87" i="33" s="1"/>
  <c r="BX16" i="65"/>
  <c r="BR16" i="65"/>
  <c r="BP16" i="65"/>
  <c r="BJ16" i="65"/>
  <c r="BX15" i="65"/>
  <c r="BR15" i="65"/>
  <c r="BP15" i="65"/>
  <c r="BJ15" i="65"/>
  <c r="BX14" i="65"/>
  <c r="BR14" i="65"/>
  <c r="BP14" i="65"/>
  <c r="BJ14" i="65"/>
  <c r="BX13" i="65"/>
  <c r="BR13" i="65"/>
  <c r="BP13" i="65"/>
  <c r="BJ13" i="65"/>
  <c r="BJ83" i="33" s="1"/>
  <c r="BX12" i="65"/>
  <c r="BR12" i="65"/>
  <c r="BP12" i="65"/>
  <c r="BJ12" i="65"/>
  <c r="BX11" i="65"/>
  <c r="BR11" i="65"/>
  <c r="BP11" i="65"/>
  <c r="BJ11" i="65"/>
  <c r="BJ81" i="33" s="1"/>
  <c r="BX10" i="65"/>
  <c r="BR10" i="65"/>
  <c r="BP10" i="65"/>
  <c r="BJ10" i="65"/>
  <c r="BX9" i="65"/>
  <c r="BR9" i="65"/>
  <c r="BP9" i="65"/>
  <c r="BJ9" i="65"/>
  <c r="BJ79" i="33" s="1"/>
  <c r="BX8" i="65"/>
  <c r="BR8" i="65"/>
  <c r="BP8" i="65"/>
  <c r="BJ8" i="65"/>
  <c r="BX7" i="65"/>
  <c r="BR7" i="65"/>
  <c r="BP7" i="65"/>
  <c r="BJ7" i="65"/>
  <c r="BJ29" i="65" s="1"/>
  <c r="BX20" i="53"/>
  <c r="BR20" i="53"/>
  <c r="BP20" i="53"/>
  <c r="BJ20" i="53"/>
  <c r="BX19" i="53"/>
  <c r="BR19" i="53"/>
  <c r="BP19" i="53"/>
  <c r="BP74" i="33" s="1"/>
  <c r="BJ19" i="53"/>
  <c r="BX18" i="53"/>
  <c r="BW18" i="53"/>
  <c r="N18" i="53"/>
  <c r="N73" i="33" s="1"/>
  <c r="BR18" i="53"/>
  <c r="BP18" i="53"/>
  <c r="BJ18" i="53"/>
  <c r="BX17" i="53"/>
  <c r="BX72" i="33" s="1"/>
  <c r="BR17" i="53"/>
  <c r="BP17" i="53"/>
  <c r="BJ17" i="53"/>
  <c r="BX16" i="53"/>
  <c r="BR16" i="53"/>
  <c r="BP16" i="53"/>
  <c r="BJ16" i="53"/>
  <c r="BX15" i="53"/>
  <c r="BX70" i="33" s="1"/>
  <c r="BR15" i="53"/>
  <c r="BP15" i="53"/>
  <c r="BJ15" i="53"/>
  <c r="BX14" i="53"/>
  <c r="AP14" i="53"/>
  <c r="AP69" i="33" s="1"/>
  <c r="AD14" i="53"/>
  <c r="AD69" i="33" s="1"/>
  <c r="U14" i="53"/>
  <c r="U69" i="33" s="1"/>
  <c r="N14" i="53"/>
  <c r="N69" i="33" s="1"/>
  <c r="BR14" i="53"/>
  <c r="BP14" i="53"/>
  <c r="BJ14" i="53"/>
  <c r="BX13" i="53"/>
  <c r="BR13" i="53"/>
  <c r="BP13" i="53"/>
  <c r="BJ13" i="53"/>
  <c r="BX12" i="53"/>
  <c r="BX67" i="33" s="1"/>
  <c r="BR12" i="53"/>
  <c r="BP12" i="53"/>
  <c r="BJ12" i="53"/>
  <c r="BX11" i="53"/>
  <c r="BR11" i="53"/>
  <c r="BP11" i="53"/>
  <c r="BJ11" i="53"/>
  <c r="BX10" i="53"/>
  <c r="BX65" i="33" s="1"/>
  <c r="BR10" i="53"/>
  <c r="BP10" i="53"/>
  <c r="BJ10" i="53"/>
  <c r="BX9" i="53"/>
  <c r="BW9" i="53"/>
  <c r="BR9" i="53"/>
  <c r="BP9" i="53"/>
  <c r="BJ9" i="53"/>
  <c r="BJ64" i="33" s="1"/>
  <c r="BX8" i="53"/>
  <c r="BR8" i="53"/>
  <c r="BP8" i="53"/>
  <c r="BJ8" i="53"/>
  <c r="BX7" i="53"/>
  <c r="BR7" i="53"/>
  <c r="BP7" i="53"/>
  <c r="BJ7" i="53"/>
  <c r="BJ62" i="33" s="1"/>
  <c r="BX22" i="64"/>
  <c r="BR22" i="64"/>
  <c r="BP22" i="64"/>
  <c r="BJ22" i="64"/>
  <c r="BX21" i="64"/>
  <c r="AD21" i="64"/>
  <c r="AD59" i="33" s="1"/>
  <c r="U21" i="64"/>
  <c r="U59" i="33" s="1"/>
  <c r="N21" i="64"/>
  <c r="N59" i="33" s="1"/>
  <c r="BR21" i="64"/>
  <c r="BP21" i="64"/>
  <c r="BJ21" i="64"/>
  <c r="BX20" i="64"/>
  <c r="BR20" i="64"/>
  <c r="BP20" i="64"/>
  <c r="BP58" i="33" s="1"/>
  <c r="BJ20" i="64"/>
  <c r="BX19" i="64"/>
  <c r="BR19" i="64"/>
  <c r="BP19" i="64"/>
  <c r="BJ19" i="64"/>
  <c r="BX18" i="64"/>
  <c r="BR18" i="64"/>
  <c r="BP18" i="64"/>
  <c r="BP56" i="33" s="1"/>
  <c r="BJ18" i="64"/>
  <c r="BX17" i="64"/>
  <c r="BR17" i="64"/>
  <c r="BP17" i="64"/>
  <c r="BJ17" i="64"/>
  <c r="BX16" i="64"/>
  <c r="BR16" i="64"/>
  <c r="BP16" i="64"/>
  <c r="BP54" i="33" s="1"/>
  <c r="BJ16" i="64"/>
  <c r="BX15" i="64"/>
  <c r="BR15" i="64"/>
  <c r="BP15" i="64"/>
  <c r="BJ15" i="64"/>
  <c r="BX14" i="64"/>
  <c r="BR14" i="64"/>
  <c r="BP14" i="64"/>
  <c r="BP52" i="33" s="1"/>
  <c r="BJ14" i="64"/>
  <c r="BX13" i="64"/>
  <c r="BR13" i="64"/>
  <c r="BP13" i="64"/>
  <c r="BJ13" i="64"/>
  <c r="BX12" i="64"/>
  <c r="BR12" i="64"/>
  <c r="BP12" i="64"/>
  <c r="BP50" i="33" s="1"/>
  <c r="BJ12" i="64"/>
  <c r="BX11" i="64"/>
  <c r="BR11" i="64"/>
  <c r="BP11" i="64"/>
  <c r="BJ11" i="64"/>
  <c r="BX10" i="64"/>
  <c r="BR10" i="64"/>
  <c r="BP10" i="64"/>
  <c r="BP48" i="33" s="1"/>
  <c r="BJ10" i="64"/>
  <c r="BX9" i="64"/>
  <c r="BR9" i="64"/>
  <c r="BP9" i="64"/>
  <c r="BJ9" i="64"/>
  <c r="BX8" i="64"/>
  <c r="BR8" i="64"/>
  <c r="BP8" i="64"/>
  <c r="BP46" i="33" s="1"/>
  <c r="BJ8" i="64"/>
  <c r="BX7" i="64"/>
  <c r="BR7" i="64"/>
  <c r="BP7" i="64"/>
  <c r="BJ7" i="64"/>
  <c r="BX18" i="51"/>
  <c r="BR18" i="51"/>
  <c r="BP18" i="51"/>
  <c r="BJ18" i="51"/>
  <c r="BX17" i="51"/>
  <c r="BR17" i="51"/>
  <c r="BP17" i="51"/>
  <c r="BJ17" i="51"/>
  <c r="BX16" i="51"/>
  <c r="BR16" i="51"/>
  <c r="BP16" i="51"/>
  <c r="BP41" i="33" s="1"/>
  <c r="BJ16" i="51"/>
  <c r="BX15" i="51"/>
  <c r="BR15" i="51"/>
  <c r="BP15" i="51"/>
  <c r="BJ15" i="51"/>
  <c r="BX14" i="51"/>
  <c r="BR14" i="51"/>
  <c r="BP14" i="51"/>
  <c r="BP39" i="33" s="1"/>
  <c r="BJ14" i="51"/>
  <c r="BX13" i="51"/>
  <c r="BR13" i="51"/>
  <c r="BP13" i="51"/>
  <c r="BJ13" i="51"/>
  <c r="BX12" i="51"/>
  <c r="BR12" i="51"/>
  <c r="BP12" i="51"/>
  <c r="BP37" i="33" s="1"/>
  <c r="BJ12" i="51"/>
  <c r="BX11" i="51"/>
  <c r="BR11" i="51"/>
  <c r="BP11" i="51"/>
  <c r="BJ11" i="51"/>
  <c r="BX10" i="51"/>
  <c r="BR10" i="51"/>
  <c r="BP10" i="51"/>
  <c r="BJ10" i="51"/>
  <c r="BX9" i="51"/>
  <c r="BR9" i="51"/>
  <c r="BP9" i="51"/>
  <c r="BJ9" i="51"/>
  <c r="BX8" i="51"/>
  <c r="BT8" i="51"/>
  <c r="BR8" i="51"/>
  <c r="BP8" i="51"/>
  <c r="BJ8" i="51"/>
  <c r="BX7" i="51"/>
  <c r="BR7" i="51"/>
  <c r="BP7" i="51"/>
  <c r="BJ7" i="51"/>
  <c r="BX19" i="47"/>
  <c r="BR19" i="47"/>
  <c r="BR19" i="33" s="1"/>
  <c r="BX18" i="47"/>
  <c r="BX18" i="33" s="1"/>
  <c r="BR18" i="47"/>
  <c r="BX17" i="47"/>
  <c r="BR17" i="47"/>
  <c r="BX16" i="47"/>
  <c r="BR16" i="47"/>
  <c r="BX15" i="47"/>
  <c r="BR15" i="47"/>
  <c r="BR15" i="33" s="1"/>
  <c r="BX13" i="47"/>
  <c r="BX14" i="33" s="1"/>
  <c r="BR13" i="47"/>
  <c r="BX12" i="47"/>
  <c r="BR12" i="47"/>
  <c r="BX11" i="47"/>
  <c r="BR11" i="47"/>
  <c r="BX10" i="47"/>
  <c r="BR10" i="47"/>
  <c r="BR11" i="33" s="1"/>
  <c r="BX9" i="47"/>
  <c r="BX10" i="33" s="1"/>
  <c r="BR9" i="47"/>
  <c r="BX8" i="47"/>
  <c r="BR8" i="47"/>
  <c r="BP19" i="47"/>
  <c r="BJ19" i="47"/>
  <c r="BP18" i="47"/>
  <c r="AD18" i="47"/>
  <c r="AD18" i="33" s="1"/>
  <c r="BJ18" i="47"/>
  <c r="BJ18" i="33" s="1"/>
  <c r="BP17" i="47"/>
  <c r="BJ17" i="47"/>
  <c r="BP16" i="47"/>
  <c r="BJ16" i="47"/>
  <c r="BP15" i="47"/>
  <c r="BJ15" i="47"/>
  <c r="BP13" i="47"/>
  <c r="BP14" i="33" s="1"/>
  <c r="BJ13" i="47"/>
  <c r="BP12" i="47"/>
  <c r="BJ12" i="47"/>
  <c r="BP11" i="47"/>
  <c r="BJ11" i="47"/>
  <c r="BP10" i="47"/>
  <c r="BJ10" i="47"/>
  <c r="BP9" i="47"/>
  <c r="BJ9" i="47"/>
  <c r="BJ10" i="33" s="1"/>
  <c r="BP8" i="47"/>
  <c r="BX16" i="49"/>
  <c r="BR16" i="49"/>
  <c r="BX15" i="49"/>
  <c r="AP15" i="49"/>
  <c r="AP29" i="33" s="1"/>
  <c r="BR15" i="49"/>
  <c r="BR29" i="33" s="1"/>
  <c r="BX14" i="49"/>
  <c r="AP14" i="49"/>
  <c r="AP28" i="33" s="1"/>
  <c r="BV14" i="49"/>
  <c r="BT14" i="49"/>
  <c r="BR14" i="49"/>
  <c r="BX13" i="49"/>
  <c r="AP13" i="49"/>
  <c r="AP27" i="33" s="1"/>
  <c r="BR13" i="49"/>
  <c r="BR27" i="33" s="1"/>
  <c r="BX12" i="49"/>
  <c r="BR12" i="49"/>
  <c r="BR26" i="33" s="1"/>
  <c r="BX11" i="49"/>
  <c r="AP11" i="49"/>
  <c r="AP25" i="33" s="1"/>
  <c r="BR11" i="49"/>
  <c r="BX10" i="49"/>
  <c r="AP10" i="49"/>
  <c r="AP24" i="33" s="1"/>
  <c r="BR10" i="49"/>
  <c r="BR24" i="33" s="1"/>
  <c r="BX9" i="49"/>
  <c r="BR9" i="49"/>
  <c r="BR23" i="33" s="1"/>
  <c r="BX8" i="49"/>
  <c r="AP8" i="49"/>
  <c r="AP22" i="33" s="1"/>
  <c r="BR8" i="49"/>
  <c r="BX7" i="49"/>
  <c r="AP7" i="49"/>
  <c r="AP21" i="33" s="1"/>
  <c r="BR7" i="49"/>
  <c r="BR21" i="33" s="1"/>
  <c r="BP16" i="49"/>
  <c r="BJ16" i="49"/>
  <c r="BP15" i="49"/>
  <c r="BJ15" i="49"/>
  <c r="BP14" i="49"/>
  <c r="BJ14" i="49"/>
  <c r="BJ28" i="33" s="1"/>
  <c r="BP13" i="49"/>
  <c r="BP27" i="33" s="1"/>
  <c r="BJ13" i="49"/>
  <c r="BP12" i="49"/>
  <c r="BJ12" i="49"/>
  <c r="BP11" i="49"/>
  <c r="BJ11" i="49"/>
  <c r="BP10" i="49"/>
  <c r="BJ10" i="49"/>
  <c r="BJ24" i="33" s="1"/>
  <c r="BP9" i="49"/>
  <c r="BP21" i="49" s="1"/>
  <c r="BJ9" i="49"/>
  <c r="BP8" i="49"/>
  <c r="BP22" i="33" s="1"/>
  <c r="BJ8" i="49"/>
  <c r="BP7" i="49"/>
  <c r="BJ7" i="49"/>
  <c r="U16" i="49"/>
  <c r="U30" i="33" s="1"/>
  <c r="U15" i="49"/>
  <c r="U29" i="33" s="1"/>
  <c r="U14" i="49"/>
  <c r="U28" i="33" s="1"/>
  <c r="U13" i="49"/>
  <c r="U27" i="33" s="1"/>
  <c r="U12" i="49"/>
  <c r="U26" i="33" s="1"/>
  <c r="U11" i="49"/>
  <c r="U25" i="33" s="1"/>
  <c r="U10" i="49"/>
  <c r="U24" i="33" s="1"/>
  <c r="U9" i="49"/>
  <c r="U23" i="33" s="1"/>
  <c r="U8" i="49"/>
  <c r="U22" i="33" s="1"/>
  <c r="U7" i="49"/>
  <c r="U21" i="33" s="1"/>
  <c r="N16" i="49"/>
  <c r="N30" i="33" s="1"/>
  <c r="N15" i="49"/>
  <c r="N29" i="33" s="1"/>
  <c r="N13" i="49"/>
  <c r="N27" i="33" s="1"/>
  <c r="N12" i="49"/>
  <c r="N26" i="33" s="1"/>
  <c r="N11" i="49"/>
  <c r="N25" i="33" s="1"/>
  <c r="N10" i="49"/>
  <c r="N24" i="33" s="1"/>
  <c r="N9" i="49"/>
  <c r="N23" i="33" s="1"/>
  <c r="N8" i="49"/>
  <c r="N22" i="33" s="1"/>
  <c r="H16" i="49"/>
  <c r="H30" i="33" s="1"/>
  <c r="H15" i="49"/>
  <c r="H29" i="33" s="1"/>
  <c r="H14" i="49"/>
  <c r="H28" i="33" s="1"/>
  <c r="H13" i="49"/>
  <c r="H27" i="33" s="1"/>
  <c r="H12" i="49"/>
  <c r="H26" i="33" s="1"/>
  <c r="H11" i="49"/>
  <c r="H25" i="33" s="1"/>
  <c r="H10" i="49"/>
  <c r="H24" i="33" s="1"/>
  <c r="H9" i="49"/>
  <c r="H23" i="33" s="1"/>
  <c r="H8" i="49"/>
  <c r="H22" i="33" s="1"/>
  <c r="N7" i="49"/>
  <c r="N21" i="33" s="1"/>
  <c r="H7" i="49"/>
  <c r="H21" i="33" s="1"/>
  <c r="H7" i="64"/>
  <c r="H8" i="64"/>
  <c r="H9" i="64"/>
  <c r="H47" i="33" s="1"/>
  <c r="H10" i="64"/>
  <c r="H11" i="64"/>
  <c r="H12" i="64"/>
  <c r="H13" i="64"/>
  <c r="H51" i="33" s="1"/>
  <c r="H14" i="64"/>
  <c r="H15" i="64"/>
  <c r="H16" i="64"/>
  <c r="H17" i="64"/>
  <c r="H18" i="64"/>
  <c r="H19" i="64"/>
  <c r="H20" i="64"/>
  <c r="H21" i="64"/>
  <c r="H22" i="64"/>
  <c r="H8" i="47"/>
  <c r="H9" i="33" s="1"/>
  <c r="H15" i="47"/>
  <c r="H15" i="33" s="1"/>
  <c r="H24" i="65"/>
  <c r="H16" i="66"/>
  <c r="H20" i="66"/>
  <c r="H22" i="67"/>
  <c r="H21" i="68"/>
  <c r="H21" i="69"/>
  <c r="H21" i="70"/>
  <c r="BK178" i="33"/>
  <c r="BL33" i="33"/>
  <c r="N9" i="51"/>
  <c r="N14" i="51"/>
  <c r="BL14" i="51" s="1"/>
  <c r="BL39" i="33" s="1"/>
  <c r="N15" i="51"/>
  <c r="BT15" i="51" s="1"/>
  <c r="N16" i="51"/>
  <c r="N18" i="51"/>
  <c r="N16" i="66"/>
  <c r="N7" i="64"/>
  <c r="BL7" i="64" s="1"/>
  <c r="N8" i="64"/>
  <c r="N9" i="64"/>
  <c r="N10" i="64"/>
  <c r="N11" i="64"/>
  <c r="N12" i="64"/>
  <c r="N13" i="64"/>
  <c r="N14" i="64"/>
  <c r="N15" i="64"/>
  <c r="N16" i="64"/>
  <c r="N17" i="64"/>
  <c r="N18" i="64"/>
  <c r="N19" i="64"/>
  <c r="N20" i="64"/>
  <c r="N22" i="64"/>
  <c r="N8" i="47"/>
  <c r="N9" i="33" s="1"/>
  <c r="N9" i="47"/>
  <c r="N10" i="33" s="1"/>
  <c r="N10" i="47"/>
  <c r="N11" i="33" s="1"/>
  <c r="N11" i="47"/>
  <c r="N12" i="33" s="1"/>
  <c r="N13" i="47"/>
  <c r="N14" i="33" s="1"/>
  <c r="N12" i="47"/>
  <c r="N13" i="33" s="1"/>
  <c r="N15" i="47"/>
  <c r="N15" i="33" s="1"/>
  <c r="N16" i="47"/>
  <c r="N16" i="33" s="1"/>
  <c r="N17" i="47"/>
  <c r="N17" i="33" s="1"/>
  <c r="N18" i="47"/>
  <c r="N18" i="33" s="1"/>
  <c r="N7" i="51"/>
  <c r="N32" i="33" s="1"/>
  <c r="N10" i="51"/>
  <c r="N11" i="51"/>
  <c r="N17" i="51"/>
  <c r="N7" i="53"/>
  <c r="N8" i="53"/>
  <c r="N9" i="53"/>
  <c r="N10" i="53"/>
  <c r="N11" i="53"/>
  <c r="N15" i="53"/>
  <c r="N16" i="53"/>
  <c r="N17" i="53"/>
  <c r="N19" i="53"/>
  <c r="N20" i="53"/>
  <c r="N7" i="65"/>
  <c r="N8" i="65"/>
  <c r="N9" i="65"/>
  <c r="N10" i="65"/>
  <c r="N11" i="65"/>
  <c r="N14" i="65"/>
  <c r="N15" i="65"/>
  <c r="N16" i="65"/>
  <c r="N17" i="65"/>
  <c r="N18" i="65"/>
  <c r="N19" i="65"/>
  <c r="N20" i="65"/>
  <c r="N21" i="65"/>
  <c r="N22" i="65"/>
  <c r="N23" i="65"/>
  <c r="N24" i="65"/>
  <c r="N7" i="66"/>
  <c r="N8" i="66"/>
  <c r="N10" i="66"/>
  <c r="N11" i="66"/>
  <c r="N14" i="66"/>
  <c r="N17" i="66"/>
  <c r="N18" i="66"/>
  <c r="N19" i="66"/>
  <c r="N20" i="66"/>
  <c r="BL112" i="33"/>
  <c r="BL113" i="33"/>
  <c r="N10" i="67"/>
  <c r="N11" i="67"/>
  <c r="N14" i="67"/>
  <c r="N16" i="67"/>
  <c r="N17" i="67"/>
  <c r="N19" i="67"/>
  <c r="N20" i="67"/>
  <c r="N21" i="67"/>
  <c r="N22" i="67"/>
  <c r="N7" i="68"/>
  <c r="N8" i="68"/>
  <c r="N9" i="68"/>
  <c r="N10" i="68"/>
  <c r="N11" i="68"/>
  <c r="N14" i="68"/>
  <c r="N15" i="68"/>
  <c r="N16" i="68"/>
  <c r="N18" i="68"/>
  <c r="N19" i="68"/>
  <c r="N20" i="68"/>
  <c r="N21" i="68"/>
  <c r="N7" i="69"/>
  <c r="N8" i="69"/>
  <c r="N9" i="69"/>
  <c r="N10" i="69"/>
  <c r="N11" i="69"/>
  <c r="N14" i="69"/>
  <c r="N15" i="69"/>
  <c r="N16" i="69"/>
  <c r="N17" i="69"/>
  <c r="N18" i="69"/>
  <c r="N19" i="69"/>
  <c r="N20" i="69"/>
  <c r="N21" i="69"/>
  <c r="N7" i="70"/>
  <c r="N8" i="70"/>
  <c r="N9" i="70"/>
  <c r="N10" i="70"/>
  <c r="N11" i="70"/>
  <c r="N14" i="70"/>
  <c r="N15" i="70"/>
  <c r="N16" i="70"/>
  <c r="N17" i="70"/>
  <c r="N18" i="70"/>
  <c r="N19" i="70"/>
  <c r="N20" i="70"/>
  <c r="N21" i="70"/>
  <c r="N7" i="71"/>
  <c r="N11" i="71"/>
  <c r="N13" i="71"/>
  <c r="N14" i="71"/>
  <c r="U7" i="64"/>
  <c r="BM7" i="64" s="1"/>
  <c r="U8" i="64"/>
  <c r="U9" i="64"/>
  <c r="U10" i="64"/>
  <c r="U48" i="33" s="1"/>
  <c r="U11" i="64"/>
  <c r="U12" i="64"/>
  <c r="U13" i="64"/>
  <c r="U14" i="64"/>
  <c r="U15" i="64"/>
  <c r="U16" i="64"/>
  <c r="U17" i="64"/>
  <c r="U18" i="64"/>
  <c r="U19" i="64"/>
  <c r="U20" i="64"/>
  <c r="U22" i="64"/>
  <c r="U8" i="47"/>
  <c r="U9" i="33" s="1"/>
  <c r="U9" i="47"/>
  <c r="U10" i="47"/>
  <c r="U11" i="33" s="1"/>
  <c r="U11" i="47"/>
  <c r="U12" i="47"/>
  <c r="U13" i="47"/>
  <c r="U15" i="47"/>
  <c r="U16" i="47"/>
  <c r="U17" i="47"/>
  <c r="U18" i="47"/>
  <c r="U7" i="51"/>
  <c r="U8" i="51"/>
  <c r="U33" i="33" s="1"/>
  <c r="U9" i="51"/>
  <c r="U10" i="51"/>
  <c r="U35" i="33" s="1"/>
  <c r="U11" i="51"/>
  <c r="U14" i="51"/>
  <c r="U15" i="51"/>
  <c r="U16" i="51"/>
  <c r="U18" i="51"/>
  <c r="U17" i="51"/>
  <c r="U7" i="53"/>
  <c r="U8" i="53"/>
  <c r="U9" i="53"/>
  <c r="U10" i="53"/>
  <c r="U11" i="53"/>
  <c r="U15" i="53"/>
  <c r="U16" i="53"/>
  <c r="U17" i="53"/>
  <c r="U18" i="53"/>
  <c r="U19" i="53"/>
  <c r="U20" i="53"/>
  <c r="U7" i="65"/>
  <c r="U8" i="65"/>
  <c r="U9" i="65"/>
  <c r="U10" i="65"/>
  <c r="U11" i="65"/>
  <c r="U14" i="65"/>
  <c r="U15" i="65"/>
  <c r="U16" i="65"/>
  <c r="U17" i="65"/>
  <c r="U18" i="65"/>
  <c r="U19" i="65"/>
  <c r="U20" i="65"/>
  <c r="U21" i="65"/>
  <c r="U22" i="65"/>
  <c r="U23" i="65"/>
  <c r="U24" i="65"/>
  <c r="U7" i="66"/>
  <c r="U8" i="66"/>
  <c r="U10" i="66"/>
  <c r="U11" i="66"/>
  <c r="U14" i="66"/>
  <c r="U16" i="66"/>
  <c r="U17" i="66"/>
  <c r="U18" i="66"/>
  <c r="U19" i="66"/>
  <c r="U20" i="66"/>
  <c r="U7" i="67"/>
  <c r="BM112" i="33"/>
  <c r="U11" i="67"/>
  <c r="U14" i="67"/>
  <c r="U16" i="67"/>
  <c r="U17" i="67"/>
  <c r="U19" i="67"/>
  <c r="U20" i="67"/>
  <c r="U21" i="67"/>
  <c r="U22" i="67"/>
  <c r="U7" i="68"/>
  <c r="U8" i="68"/>
  <c r="U9" i="68"/>
  <c r="U10" i="68"/>
  <c r="U11" i="68"/>
  <c r="U14" i="68"/>
  <c r="U15" i="68"/>
  <c r="U16" i="68"/>
  <c r="U18" i="68"/>
  <c r="U19" i="68"/>
  <c r="U20" i="68"/>
  <c r="U21" i="68"/>
  <c r="U7" i="69"/>
  <c r="U8" i="69"/>
  <c r="U11" i="69"/>
  <c r="U10" i="69"/>
  <c r="U9" i="69"/>
  <c r="U14" i="69"/>
  <c r="U17" i="69"/>
  <c r="U16" i="69"/>
  <c r="U15" i="69"/>
  <c r="U18" i="69"/>
  <c r="U20" i="69"/>
  <c r="U19" i="69"/>
  <c r="U21" i="69"/>
  <c r="U7" i="70"/>
  <c r="U9" i="70"/>
  <c r="U8" i="70"/>
  <c r="U11" i="70"/>
  <c r="U10" i="70"/>
  <c r="U14" i="70"/>
  <c r="U15" i="70"/>
  <c r="U16" i="70"/>
  <c r="U17" i="70"/>
  <c r="U18" i="70"/>
  <c r="U19" i="70"/>
  <c r="U20" i="70"/>
  <c r="U21" i="70"/>
  <c r="U7" i="71"/>
  <c r="U8" i="71"/>
  <c r="U11" i="71"/>
  <c r="U13" i="71"/>
  <c r="U14" i="71"/>
  <c r="BN28" i="33"/>
  <c r="AD15" i="49"/>
  <c r="AD8" i="51"/>
  <c r="AD14" i="51"/>
  <c r="AD15" i="51"/>
  <c r="AD16" i="51"/>
  <c r="AD17" i="51"/>
  <c r="AD18" i="51"/>
  <c r="AD19" i="64"/>
  <c r="AD18" i="64"/>
  <c r="AD16" i="64"/>
  <c r="AD15" i="64"/>
  <c r="AD14" i="64"/>
  <c r="AD17" i="64"/>
  <c r="AD22" i="64"/>
  <c r="AD9" i="53"/>
  <c r="AD15" i="53"/>
  <c r="AD16" i="53"/>
  <c r="AD17" i="53"/>
  <c r="AD18" i="53"/>
  <c r="AD20" i="53"/>
  <c r="AD14" i="65"/>
  <c r="AD15" i="65"/>
  <c r="AD16" i="65"/>
  <c r="AD17" i="65"/>
  <c r="AD18" i="65"/>
  <c r="AD19" i="65"/>
  <c r="AD20" i="65"/>
  <c r="AD9" i="65"/>
  <c r="AD21" i="65"/>
  <c r="BN105" i="33"/>
  <c r="AD17" i="66"/>
  <c r="AD7" i="49"/>
  <c r="AD8" i="49"/>
  <c r="AD9" i="49"/>
  <c r="AD10" i="49"/>
  <c r="AD11" i="49"/>
  <c r="AD12" i="49"/>
  <c r="AD13" i="49"/>
  <c r="AD16" i="49"/>
  <c r="AD7" i="64"/>
  <c r="BN7" i="64" s="1"/>
  <c r="AD8" i="64"/>
  <c r="AD9" i="64"/>
  <c r="AD10" i="64"/>
  <c r="AD11" i="64"/>
  <c r="AD12" i="64"/>
  <c r="AD13" i="64"/>
  <c r="AD20" i="64"/>
  <c r="AD8" i="47"/>
  <c r="AD12" i="47"/>
  <c r="AD13" i="47"/>
  <c r="AD15" i="47"/>
  <c r="AD16" i="47"/>
  <c r="AD17" i="47"/>
  <c r="AD7" i="51"/>
  <c r="AD10" i="51"/>
  <c r="AD11" i="51"/>
  <c r="AD7" i="53"/>
  <c r="AD8" i="53"/>
  <c r="AD10" i="53"/>
  <c r="AD11" i="53"/>
  <c r="AD7" i="65"/>
  <c r="AD8" i="65"/>
  <c r="AD10" i="65"/>
  <c r="AD11" i="65"/>
  <c r="AD22" i="65"/>
  <c r="AD23" i="65"/>
  <c r="AD24" i="65"/>
  <c r="AD7" i="66"/>
  <c r="AD8" i="66"/>
  <c r="AD10" i="66"/>
  <c r="AD11" i="66"/>
  <c r="AD18" i="66"/>
  <c r="AD19" i="66"/>
  <c r="AD20" i="66"/>
  <c r="AD7" i="67"/>
  <c r="AD9" i="67"/>
  <c r="BN114" i="33"/>
  <c r="AD11" i="67"/>
  <c r="AD14" i="67"/>
  <c r="AD16" i="67"/>
  <c r="AD17" i="67"/>
  <c r="BN121" i="33"/>
  <c r="AD19" i="67"/>
  <c r="AD20" i="67"/>
  <c r="AD21" i="67"/>
  <c r="AD22" i="67"/>
  <c r="AD7" i="68"/>
  <c r="AD8" i="68"/>
  <c r="AD9" i="68"/>
  <c r="AD10" i="68"/>
  <c r="AD11" i="68"/>
  <c r="BN134" i="33"/>
  <c r="AD15" i="68"/>
  <c r="AD16" i="68"/>
  <c r="AD19" i="68"/>
  <c r="AD20" i="68"/>
  <c r="AD21" i="68"/>
  <c r="AD7" i="69"/>
  <c r="AD8" i="69"/>
  <c r="AD9" i="69"/>
  <c r="AD10" i="69"/>
  <c r="AD11" i="69"/>
  <c r="AD14" i="69"/>
  <c r="AD15" i="69"/>
  <c r="AD16" i="69"/>
  <c r="BN153" i="33"/>
  <c r="AD18" i="69"/>
  <c r="AD19" i="69"/>
  <c r="AD20" i="69"/>
  <c r="AD21" i="69"/>
  <c r="AD7" i="70"/>
  <c r="AD8" i="70"/>
  <c r="AD9" i="70"/>
  <c r="AD10" i="70"/>
  <c r="AD11" i="70"/>
  <c r="AD14" i="70"/>
  <c r="AD15" i="70"/>
  <c r="AD16" i="70"/>
  <c r="BN169" i="33"/>
  <c r="AD18" i="70"/>
  <c r="AD19" i="70"/>
  <c r="AD20" i="70"/>
  <c r="AD21" i="70"/>
  <c r="BN175" i="33"/>
  <c r="AD11" i="71"/>
  <c r="AD13" i="71"/>
  <c r="AD14" i="71"/>
  <c r="AP14" i="51"/>
  <c r="AP16" i="64"/>
  <c r="AP14" i="64"/>
  <c r="AP15" i="64"/>
  <c r="AP17" i="64"/>
  <c r="AP19" i="64"/>
  <c r="AP14" i="65"/>
  <c r="AP16" i="49"/>
  <c r="AP7" i="64"/>
  <c r="AP8" i="64"/>
  <c r="AP9" i="64"/>
  <c r="AP10" i="64"/>
  <c r="AP11" i="64"/>
  <c r="AP12" i="64"/>
  <c r="AP13" i="64"/>
  <c r="AP18" i="64"/>
  <c r="AP20" i="64"/>
  <c r="AP21" i="64"/>
  <c r="AP22" i="64"/>
  <c r="AP15" i="53"/>
  <c r="BO73" i="33"/>
  <c r="BO64" i="33"/>
  <c r="BO91" i="33"/>
  <c r="AP17" i="66"/>
  <c r="BO122" i="33"/>
  <c r="AP18" i="68"/>
  <c r="BO170" i="33"/>
  <c r="BO178" i="33"/>
  <c r="BP21" i="33"/>
  <c r="BP24" i="33"/>
  <c r="BP25" i="33"/>
  <c r="BP26" i="33"/>
  <c r="BP28" i="33"/>
  <c r="BP29" i="33"/>
  <c r="BP30" i="33"/>
  <c r="BP45" i="33"/>
  <c r="BP47" i="33"/>
  <c r="BP49" i="33"/>
  <c r="BP51" i="33"/>
  <c r="BP53" i="33"/>
  <c r="BP55" i="33"/>
  <c r="BP57" i="33"/>
  <c r="BP59" i="33"/>
  <c r="BP60" i="33"/>
  <c r="BP9" i="33"/>
  <c r="BP11" i="33"/>
  <c r="BP12" i="33"/>
  <c r="BP13" i="33"/>
  <c r="BP15" i="33"/>
  <c r="BP16" i="33"/>
  <c r="BP17" i="33"/>
  <c r="BP18" i="33"/>
  <c r="BP19" i="33"/>
  <c r="BP32" i="33"/>
  <c r="BP33" i="33"/>
  <c r="BP34" i="33"/>
  <c r="BP35" i="33"/>
  <c r="BP36" i="33"/>
  <c r="BP38" i="33"/>
  <c r="BP40" i="33"/>
  <c r="BP42" i="33"/>
  <c r="BP43" i="33"/>
  <c r="BP73" i="33"/>
  <c r="BP75" i="33"/>
  <c r="BP62" i="33"/>
  <c r="BP63" i="33"/>
  <c r="BP64" i="33"/>
  <c r="BP65" i="33"/>
  <c r="BP66" i="33"/>
  <c r="BP67" i="33"/>
  <c r="BP68" i="33"/>
  <c r="BP69" i="33"/>
  <c r="BP70" i="33"/>
  <c r="BP71" i="33"/>
  <c r="BP72" i="33"/>
  <c r="BP94" i="33"/>
  <c r="BP77" i="33"/>
  <c r="BP78" i="33"/>
  <c r="BP79" i="33"/>
  <c r="BP80" i="33"/>
  <c r="BP81" i="33"/>
  <c r="BP82" i="33"/>
  <c r="BP83" i="33"/>
  <c r="BP84" i="33"/>
  <c r="BP85" i="33"/>
  <c r="BP86" i="33"/>
  <c r="BP87" i="33"/>
  <c r="BP88" i="33"/>
  <c r="BP89" i="33"/>
  <c r="BP90" i="33"/>
  <c r="BP91" i="33"/>
  <c r="BP92" i="33"/>
  <c r="BP93" i="33"/>
  <c r="BP96" i="33"/>
  <c r="BP97" i="33"/>
  <c r="BP98" i="33"/>
  <c r="BP99" i="33"/>
  <c r="BP100" i="33"/>
  <c r="BP101" i="33"/>
  <c r="BP102" i="33"/>
  <c r="BP103" i="33"/>
  <c r="BP105" i="33"/>
  <c r="BP106" i="33"/>
  <c r="BP108" i="33"/>
  <c r="BP111" i="33"/>
  <c r="BP112" i="33"/>
  <c r="BP114" i="33"/>
  <c r="BP115" i="33"/>
  <c r="BP116" i="33"/>
  <c r="BP117" i="33"/>
  <c r="BP118" i="33"/>
  <c r="BP119" i="33"/>
  <c r="BP120" i="33"/>
  <c r="BP121" i="33"/>
  <c r="BP122" i="33"/>
  <c r="BP123" i="33"/>
  <c r="BP124" i="33"/>
  <c r="BP125" i="33"/>
  <c r="BP127" i="33"/>
  <c r="BP128" i="33"/>
  <c r="BP129" i="33"/>
  <c r="BP130" i="33"/>
  <c r="BP131" i="33"/>
  <c r="BP132" i="33"/>
  <c r="BP133" i="33"/>
  <c r="BP134" i="33"/>
  <c r="BP135" i="33"/>
  <c r="BP136" i="33"/>
  <c r="BP137" i="33"/>
  <c r="BP138" i="33"/>
  <c r="BP140" i="33"/>
  <c r="BP143" i="33"/>
  <c r="BP145" i="33"/>
  <c r="BP147" i="33"/>
  <c r="BP149" i="33"/>
  <c r="BP151" i="33"/>
  <c r="BP153" i="33"/>
  <c r="BP154" i="33"/>
  <c r="BP155" i="33"/>
  <c r="BP156" i="33"/>
  <c r="BP173" i="33"/>
  <c r="BP159" i="33"/>
  <c r="BP160" i="33"/>
  <c r="BP161" i="33"/>
  <c r="BP162" i="33"/>
  <c r="BP163" i="33"/>
  <c r="BP164" i="33"/>
  <c r="BP165" i="33"/>
  <c r="BP166" i="33"/>
  <c r="BP167" i="33"/>
  <c r="BP168" i="33"/>
  <c r="BP169" i="33"/>
  <c r="BP170" i="33"/>
  <c r="BP171" i="33"/>
  <c r="BP178" i="33"/>
  <c r="BP176" i="33"/>
  <c r="BP177" i="33"/>
  <c r="BP179" i="33"/>
  <c r="BP180" i="33"/>
  <c r="BP181" i="33"/>
  <c r="BJ21" i="33"/>
  <c r="BJ22" i="33"/>
  <c r="BJ23" i="33"/>
  <c r="BJ25" i="33"/>
  <c r="BJ26" i="33"/>
  <c r="BJ27" i="33"/>
  <c r="BJ29" i="33"/>
  <c r="BJ30" i="33"/>
  <c r="BJ45" i="33"/>
  <c r="BJ46" i="33"/>
  <c r="BJ47" i="33"/>
  <c r="BJ48" i="33"/>
  <c r="BJ49" i="33"/>
  <c r="BJ50" i="33"/>
  <c r="BJ51" i="33"/>
  <c r="BJ52" i="33"/>
  <c r="BJ53" i="33"/>
  <c r="BJ54" i="33"/>
  <c r="BJ55" i="33"/>
  <c r="BJ56" i="33"/>
  <c r="BJ57" i="33"/>
  <c r="BJ58" i="33"/>
  <c r="BJ59" i="33"/>
  <c r="BJ60" i="33"/>
  <c r="BJ11" i="33"/>
  <c r="BJ12" i="33"/>
  <c r="BJ13" i="33"/>
  <c r="BJ14" i="33"/>
  <c r="BJ15" i="33"/>
  <c r="BJ16" i="33"/>
  <c r="BJ17" i="33"/>
  <c r="BJ19" i="33"/>
  <c r="BJ32" i="33"/>
  <c r="BJ33" i="33"/>
  <c r="BJ34" i="33"/>
  <c r="BJ35" i="33"/>
  <c r="BJ36" i="33"/>
  <c r="BJ37" i="33"/>
  <c r="BJ38" i="33"/>
  <c r="BJ39" i="33"/>
  <c r="BJ40" i="33"/>
  <c r="BJ41" i="33"/>
  <c r="BJ42" i="33"/>
  <c r="BJ43" i="33"/>
  <c r="BJ73" i="33"/>
  <c r="BJ74" i="33"/>
  <c r="BJ75" i="33"/>
  <c r="BJ63" i="33"/>
  <c r="BJ65" i="33"/>
  <c r="BJ66" i="33"/>
  <c r="BJ67" i="33"/>
  <c r="BJ68" i="33"/>
  <c r="BJ69" i="33"/>
  <c r="BJ70" i="33"/>
  <c r="BJ71" i="33"/>
  <c r="BJ72" i="33"/>
  <c r="BJ77" i="33"/>
  <c r="BJ78" i="33"/>
  <c r="BJ80" i="33"/>
  <c r="BJ82" i="33"/>
  <c r="BJ84" i="33"/>
  <c r="BJ85" i="33"/>
  <c r="BJ86" i="33"/>
  <c r="BJ88" i="33"/>
  <c r="BJ90" i="33"/>
  <c r="BJ92" i="33"/>
  <c r="BJ93" i="33"/>
  <c r="BJ94" i="33"/>
  <c r="BJ96" i="33"/>
  <c r="BJ97" i="33"/>
  <c r="BJ98" i="33"/>
  <c r="BJ99" i="33"/>
  <c r="BJ100" i="33"/>
  <c r="BJ101" i="33"/>
  <c r="BJ102" i="33"/>
  <c r="BJ103" i="33"/>
  <c r="BJ104" i="33"/>
  <c r="BJ105" i="33"/>
  <c r="BJ106" i="33"/>
  <c r="BJ107" i="33"/>
  <c r="BJ108" i="33"/>
  <c r="BJ109" i="33"/>
  <c r="BJ111" i="33"/>
  <c r="BJ113" i="33"/>
  <c r="BJ114" i="33"/>
  <c r="BJ115" i="33"/>
  <c r="BJ117" i="33"/>
  <c r="BJ119" i="33"/>
  <c r="BJ120" i="33"/>
  <c r="BJ121" i="33"/>
  <c r="BJ122" i="33"/>
  <c r="BJ123" i="33"/>
  <c r="BJ124" i="33"/>
  <c r="BJ125" i="33"/>
  <c r="BJ127" i="33"/>
  <c r="BJ128" i="33"/>
  <c r="BJ129" i="33"/>
  <c r="BJ130" i="33"/>
  <c r="BJ131" i="33"/>
  <c r="BJ132" i="33"/>
  <c r="BJ133" i="33"/>
  <c r="BJ134" i="33"/>
  <c r="BJ135" i="33"/>
  <c r="BJ136" i="33"/>
  <c r="BJ137" i="33"/>
  <c r="BJ138" i="33"/>
  <c r="BJ139" i="33"/>
  <c r="BJ140" i="33"/>
  <c r="BJ141" i="33"/>
  <c r="BJ143" i="33"/>
  <c r="BJ144" i="33"/>
  <c r="BJ145" i="33"/>
  <c r="BJ146" i="33"/>
  <c r="BJ147" i="33"/>
  <c r="BJ148" i="33"/>
  <c r="BJ149" i="33"/>
  <c r="BJ150" i="33"/>
  <c r="BJ151" i="33"/>
  <c r="BJ152" i="33"/>
  <c r="BJ153" i="33"/>
  <c r="BJ155" i="33"/>
  <c r="BJ156" i="33"/>
  <c r="BJ157" i="33"/>
  <c r="BJ159" i="33"/>
  <c r="BJ160" i="33"/>
  <c r="BJ161" i="33"/>
  <c r="BJ162" i="33"/>
  <c r="BJ163" i="33"/>
  <c r="BJ164" i="33"/>
  <c r="BJ165" i="33"/>
  <c r="BJ166" i="33"/>
  <c r="BJ167" i="33"/>
  <c r="BJ168" i="33"/>
  <c r="BJ169" i="33"/>
  <c r="BJ170" i="33"/>
  <c r="BJ171" i="33"/>
  <c r="BJ172" i="33"/>
  <c r="BJ173" i="33"/>
  <c r="BJ175" i="33"/>
  <c r="BJ176" i="33"/>
  <c r="BJ177" i="33"/>
  <c r="BJ178" i="33"/>
  <c r="BJ179" i="33"/>
  <c r="BJ181" i="33"/>
  <c r="D100" i="55"/>
  <c r="E100" i="55"/>
  <c r="F100" i="55"/>
  <c r="G100" i="55"/>
  <c r="H100" i="55"/>
  <c r="I100" i="55"/>
  <c r="C100" i="55"/>
  <c r="B61" i="33"/>
  <c r="C61" i="33"/>
  <c r="B44" i="33"/>
  <c r="C44" i="33"/>
  <c r="B174" i="33"/>
  <c r="H36" i="86" s="1"/>
  <c r="A158" i="33"/>
  <c r="C85" i="33"/>
  <c r="C87" i="82" s="1"/>
  <c r="C86" i="33"/>
  <c r="C43" i="86"/>
  <c r="C174" i="33"/>
  <c r="D36" i="86" s="1"/>
  <c r="B158" i="33"/>
  <c r="C158" i="33"/>
  <c r="D34" i="86" s="1"/>
  <c r="B142" i="33"/>
  <c r="C92" i="55" s="1"/>
  <c r="C142" i="33"/>
  <c r="D32" i="86" s="1"/>
  <c r="B126" i="33"/>
  <c r="C126" i="33"/>
  <c r="D30" i="86" s="1"/>
  <c r="B110" i="33"/>
  <c r="I23" i="63" s="1"/>
  <c r="C110" i="33"/>
  <c r="D28" i="86" s="1"/>
  <c r="B95" i="33"/>
  <c r="B97" i="82" s="1"/>
  <c r="C95" i="33"/>
  <c r="D26" i="86" s="1"/>
  <c r="B76" i="33"/>
  <c r="C76" i="33"/>
  <c r="D24" i="86" s="1"/>
  <c r="D22" i="86"/>
  <c r="H20" i="86"/>
  <c r="D20" i="86"/>
  <c r="B31" i="33"/>
  <c r="C31" i="33"/>
  <c r="D18" i="86" s="1"/>
  <c r="B20" i="33"/>
  <c r="C20" i="33"/>
  <c r="D16" i="86" s="1"/>
  <c r="B8" i="33"/>
  <c r="C83" i="55" s="1"/>
  <c r="C8" i="33"/>
  <c r="D14" i="86" s="1"/>
  <c r="N9" i="86"/>
  <c r="C7" i="33"/>
  <c r="J9" i="86" s="1"/>
  <c r="AP8" i="47"/>
  <c r="AP9" i="47"/>
  <c r="AP10" i="47"/>
  <c r="AP11" i="47"/>
  <c r="AP12" i="47"/>
  <c r="AP13" i="47"/>
  <c r="AP15" i="47"/>
  <c r="AP16" i="47"/>
  <c r="AP17" i="47"/>
  <c r="AP18" i="47"/>
  <c r="AP19" i="47"/>
  <c r="AD9" i="47"/>
  <c r="AD10" i="47"/>
  <c r="AD11" i="47"/>
  <c r="AD19" i="47"/>
  <c r="AD13" i="65"/>
  <c r="U19" i="47"/>
  <c r="N19" i="47"/>
  <c r="H9" i="47"/>
  <c r="H10" i="47"/>
  <c r="H11" i="47"/>
  <c r="H12" i="47"/>
  <c r="H13" i="47"/>
  <c r="H16" i="47"/>
  <c r="H17" i="47"/>
  <c r="H18" i="47"/>
  <c r="H19" i="47"/>
  <c r="H19" i="66"/>
  <c r="H18" i="66"/>
  <c r="H17" i="66"/>
  <c r="H15" i="66"/>
  <c r="H14" i="66"/>
  <c r="H13" i="66"/>
  <c r="H12" i="66"/>
  <c r="H11" i="66"/>
  <c r="H10" i="66"/>
  <c r="H9" i="66"/>
  <c r="H8" i="66"/>
  <c r="AP9" i="49"/>
  <c r="AP12" i="49"/>
  <c r="CC24" i="53"/>
  <c r="CB19" i="53"/>
  <c r="CB74" i="33" s="1"/>
  <c r="CB18" i="53"/>
  <c r="CC26" i="64"/>
  <c r="CB22" i="64"/>
  <c r="CB60" i="33" s="1"/>
  <c r="CB7" i="64"/>
  <c r="CB45" i="33" s="1"/>
  <c r="CB8" i="64"/>
  <c r="CB9" i="64"/>
  <c r="CB47" i="33" s="1"/>
  <c r="CB10" i="64"/>
  <c r="CB48" i="33" s="1"/>
  <c r="CB11" i="64"/>
  <c r="CB12" i="64"/>
  <c r="CB13" i="64"/>
  <c r="CB51" i="33" s="1"/>
  <c r="CB14" i="64"/>
  <c r="CB15" i="64"/>
  <c r="CB16" i="64"/>
  <c r="CB17" i="64"/>
  <c r="CB55" i="33" s="1"/>
  <c r="CB18" i="64"/>
  <c r="CB56" i="33" s="1"/>
  <c r="CB19" i="64"/>
  <c r="CB20" i="64"/>
  <c r="CB21" i="64"/>
  <c r="CB59" i="33" s="1"/>
  <c r="CC28" i="65"/>
  <c r="CB24" i="65"/>
  <c r="CB94" i="33" s="1"/>
  <c r="CC25" i="68"/>
  <c r="CB21" i="68"/>
  <c r="CB141" i="33" s="1"/>
  <c r="CC25" i="69"/>
  <c r="CB21" i="69"/>
  <c r="CC25" i="70"/>
  <c r="CB21" i="70"/>
  <c r="CB173" i="33" s="1"/>
  <c r="N12" i="71"/>
  <c r="U12" i="71"/>
  <c r="AD12" i="71"/>
  <c r="CC23" i="47"/>
  <c r="CE23" i="47" s="1"/>
  <c r="L98" i="58" s="1"/>
  <c r="CB73" i="33"/>
  <c r="CB46" i="33"/>
  <c r="CB49" i="33"/>
  <c r="CB50" i="33"/>
  <c r="CB52" i="33"/>
  <c r="CB53" i="33"/>
  <c r="CB54" i="33"/>
  <c r="CB57" i="33"/>
  <c r="CB58" i="33"/>
  <c r="CB157" i="33"/>
  <c r="CB8" i="47"/>
  <c r="CB9" i="33" s="1"/>
  <c r="CB9" i="47"/>
  <c r="CB10" i="33" s="1"/>
  <c r="CB10" i="47"/>
  <c r="CB11" i="33" s="1"/>
  <c r="CB11" i="47"/>
  <c r="CB12" i="33" s="1"/>
  <c r="CB12" i="47"/>
  <c r="CB13" i="33" s="1"/>
  <c r="CB13" i="47"/>
  <c r="CB14" i="33" s="1"/>
  <c r="CB15" i="47"/>
  <c r="CB15" i="33" s="1"/>
  <c r="CB16" i="47"/>
  <c r="CB16" i="33" s="1"/>
  <c r="CB17" i="47"/>
  <c r="CB17" i="33" s="1"/>
  <c r="CB18" i="47"/>
  <c r="CB18" i="33" s="1"/>
  <c r="CB19" i="47"/>
  <c r="CB19" i="33" s="1"/>
  <c r="AZ74" i="33"/>
  <c r="AZ73" i="33"/>
  <c r="AZ62" i="33"/>
  <c r="AZ63" i="33"/>
  <c r="AZ64" i="33"/>
  <c r="AZ65" i="33"/>
  <c r="AZ66" i="33"/>
  <c r="AZ67" i="33"/>
  <c r="AZ68" i="33"/>
  <c r="AZ69" i="33"/>
  <c r="AZ70" i="33"/>
  <c r="AZ71" i="33"/>
  <c r="AZ72" i="33"/>
  <c r="AZ75" i="33"/>
  <c r="AZ60" i="33"/>
  <c r="AZ45" i="33"/>
  <c r="AZ46" i="33"/>
  <c r="AZ47" i="33"/>
  <c r="AZ48" i="33"/>
  <c r="AZ49" i="33"/>
  <c r="AZ50" i="33"/>
  <c r="AZ51" i="33"/>
  <c r="AZ52" i="33"/>
  <c r="AZ53" i="33"/>
  <c r="AZ54" i="33"/>
  <c r="AZ55" i="33"/>
  <c r="AZ56" i="33"/>
  <c r="AZ57" i="33"/>
  <c r="AZ58" i="33"/>
  <c r="AZ59" i="33"/>
  <c r="AZ94" i="33"/>
  <c r="AZ77" i="33"/>
  <c r="AZ78" i="33"/>
  <c r="AZ79" i="33"/>
  <c r="AZ80" i="33"/>
  <c r="AZ81" i="33"/>
  <c r="AZ82" i="33"/>
  <c r="AZ83" i="33"/>
  <c r="AZ84" i="33"/>
  <c r="AZ85" i="33"/>
  <c r="AZ86" i="33"/>
  <c r="AZ87" i="33"/>
  <c r="AZ88" i="33"/>
  <c r="AZ89" i="33"/>
  <c r="AZ90" i="33"/>
  <c r="AZ91" i="33"/>
  <c r="AZ92" i="33"/>
  <c r="AZ93" i="33"/>
  <c r="AZ141" i="33"/>
  <c r="AZ127" i="33"/>
  <c r="AZ128" i="33"/>
  <c r="AZ129" i="33"/>
  <c r="AZ130" i="33"/>
  <c r="AZ131" i="33"/>
  <c r="AZ132" i="33"/>
  <c r="AZ133" i="33"/>
  <c r="AZ134" i="33"/>
  <c r="AZ135" i="33"/>
  <c r="AZ136" i="33"/>
  <c r="AZ137" i="33"/>
  <c r="AZ138" i="33"/>
  <c r="AZ139" i="33"/>
  <c r="AZ140" i="33"/>
  <c r="AZ157" i="33"/>
  <c r="AZ143" i="33"/>
  <c r="AZ144" i="33"/>
  <c r="AZ145" i="33"/>
  <c r="AZ146" i="33"/>
  <c r="AZ147" i="33"/>
  <c r="AZ148" i="33"/>
  <c r="AZ149" i="33"/>
  <c r="AZ150" i="33"/>
  <c r="AZ151" i="33"/>
  <c r="AZ152" i="33"/>
  <c r="AZ153" i="33"/>
  <c r="AZ154" i="33"/>
  <c r="AZ155" i="33"/>
  <c r="AZ156" i="33"/>
  <c r="AZ173" i="33"/>
  <c r="AZ159" i="33"/>
  <c r="AZ160" i="33"/>
  <c r="AZ161" i="33"/>
  <c r="AZ162" i="33"/>
  <c r="AZ163" i="33"/>
  <c r="AZ164" i="33"/>
  <c r="AZ165" i="33"/>
  <c r="AZ166" i="33"/>
  <c r="AZ167" i="33"/>
  <c r="AZ168" i="33"/>
  <c r="AZ169" i="33"/>
  <c r="AZ170" i="33"/>
  <c r="AZ171" i="33"/>
  <c r="AZ172" i="33"/>
  <c r="AZ9" i="33"/>
  <c r="AZ10" i="33"/>
  <c r="AZ11" i="33"/>
  <c r="AZ12" i="33"/>
  <c r="AZ13" i="33"/>
  <c r="AZ14" i="33"/>
  <c r="AZ15" i="33"/>
  <c r="AZ16" i="33"/>
  <c r="AZ17" i="33"/>
  <c r="AZ18" i="33"/>
  <c r="AZ19" i="33"/>
  <c r="AZ21" i="33"/>
  <c r="AZ22" i="33"/>
  <c r="AZ23" i="33"/>
  <c r="AZ24" i="33"/>
  <c r="AZ25" i="33"/>
  <c r="AZ26" i="33"/>
  <c r="AZ27" i="33"/>
  <c r="AZ28" i="33"/>
  <c r="AZ29" i="33"/>
  <c r="AZ30" i="33"/>
  <c r="AZ32" i="33"/>
  <c r="AZ33" i="33"/>
  <c r="AZ34" i="33"/>
  <c r="AZ35" i="33"/>
  <c r="AZ36" i="33"/>
  <c r="AZ37" i="33"/>
  <c r="AZ38" i="33"/>
  <c r="AZ39" i="33"/>
  <c r="AZ40" i="33"/>
  <c r="AZ41" i="33"/>
  <c r="AZ42" i="33"/>
  <c r="AZ43" i="33"/>
  <c r="AZ96" i="33"/>
  <c r="AZ97" i="33"/>
  <c r="AZ98" i="33"/>
  <c r="AZ99" i="33"/>
  <c r="AZ100" i="33"/>
  <c r="AZ101" i="33"/>
  <c r="AZ102" i="33"/>
  <c r="AZ103" i="33"/>
  <c r="AZ104" i="33"/>
  <c r="AZ105" i="33"/>
  <c r="AZ106" i="33"/>
  <c r="AZ107" i="33"/>
  <c r="AZ108" i="33"/>
  <c r="AZ109" i="33"/>
  <c r="AZ111" i="33"/>
  <c r="AZ112" i="33"/>
  <c r="AZ113" i="33"/>
  <c r="AZ114" i="33"/>
  <c r="AZ115" i="33"/>
  <c r="AZ116" i="33"/>
  <c r="AZ117" i="33"/>
  <c r="AZ118" i="33"/>
  <c r="AZ119" i="33"/>
  <c r="AZ120" i="33"/>
  <c r="AZ121" i="33"/>
  <c r="AZ122" i="33"/>
  <c r="AZ123" i="33"/>
  <c r="AZ124" i="33"/>
  <c r="AZ125" i="33"/>
  <c r="AZ175" i="33"/>
  <c r="AZ176" i="33"/>
  <c r="AZ177" i="33"/>
  <c r="AZ178" i="33"/>
  <c r="AZ179" i="33"/>
  <c r="AZ180" i="33"/>
  <c r="AZ181" i="33"/>
  <c r="B7" i="33"/>
  <c r="C115" i="55" s="1"/>
  <c r="D7" i="33"/>
  <c r="D9" i="82" s="1"/>
  <c r="C9" i="82"/>
  <c r="C43" i="44"/>
  <c r="BX9" i="33"/>
  <c r="BX11" i="33"/>
  <c r="BX12" i="33"/>
  <c r="BX13" i="33"/>
  <c r="BX15" i="33"/>
  <c r="BX16" i="33"/>
  <c r="BX17" i="33"/>
  <c r="BX19" i="33"/>
  <c r="BX21" i="33"/>
  <c r="BX22" i="33"/>
  <c r="BX23" i="33"/>
  <c r="BX24" i="33"/>
  <c r="BX25" i="33"/>
  <c r="BX26" i="33"/>
  <c r="BX27" i="33"/>
  <c r="BX28" i="33"/>
  <c r="BX29" i="33"/>
  <c r="BX30" i="33"/>
  <c r="BX32" i="33"/>
  <c r="BX33" i="33"/>
  <c r="BX34" i="33"/>
  <c r="BX35" i="33"/>
  <c r="BX36" i="33"/>
  <c r="BX37" i="33"/>
  <c r="BX38" i="33"/>
  <c r="BX39" i="33"/>
  <c r="BX40" i="33"/>
  <c r="BX41" i="33"/>
  <c r="BX42" i="33"/>
  <c r="BX43" i="33"/>
  <c r="BX62" i="33"/>
  <c r="BX63" i="33"/>
  <c r="BX64" i="33"/>
  <c r="BX66" i="33"/>
  <c r="BX68" i="33"/>
  <c r="BX69" i="33"/>
  <c r="BX71" i="33"/>
  <c r="BX73" i="33"/>
  <c r="BX74" i="33"/>
  <c r="BX75" i="33"/>
  <c r="BX45" i="33"/>
  <c r="BX46" i="33"/>
  <c r="BX47" i="33"/>
  <c r="BX48" i="33"/>
  <c r="BX49" i="33"/>
  <c r="BX50" i="33"/>
  <c r="BX51" i="33"/>
  <c r="BX52" i="33"/>
  <c r="BX53" i="33"/>
  <c r="BX54" i="33"/>
  <c r="BX55" i="33"/>
  <c r="BX56" i="33"/>
  <c r="BX57" i="33"/>
  <c r="BX58" i="33"/>
  <c r="BX59" i="33"/>
  <c r="BX60" i="33"/>
  <c r="BX77" i="33"/>
  <c r="BX78" i="33"/>
  <c r="BX79" i="33"/>
  <c r="BX80" i="33"/>
  <c r="BX81" i="33"/>
  <c r="BX82" i="33"/>
  <c r="BX83" i="33"/>
  <c r="BX84" i="33"/>
  <c r="BX85" i="33"/>
  <c r="BX86" i="33"/>
  <c r="BX87" i="33"/>
  <c r="BX88" i="33"/>
  <c r="BX89" i="33"/>
  <c r="BX90" i="33"/>
  <c r="BX91" i="33"/>
  <c r="BX93" i="33"/>
  <c r="BX96" i="33"/>
  <c r="BX99" i="33"/>
  <c r="BX100" i="33"/>
  <c r="BX101" i="33"/>
  <c r="BX103" i="33"/>
  <c r="BX104" i="33"/>
  <c r="BX105" i="33"/>
  <c r="BX106" i="33"/>
  <c r="BX107" i="33"/>
  <c r="BX108" i="33"/>
  <c r="BX109" i="33"/>
  <c r="BX111" i="33"/>
  <c r="BX112" i="33"/>
  <c r="BX113" i="33"/>
  <c r="BX114" i="33"/>
  <c r="BX115" i="33"/>
  <c r="BX116" i="33"/>
  <c r="BX117" i="33"/>
  <c r="BX118" i="33"/>
  <c r="BX119" i="33"/>
  <c r="BX120" i="33"/>
  <c r="BX123" i="33"/>
  <c r="BX125" i="33"/>
  <c r="BX127" i="33"/>
  <c r="BX128" i="33"/>
  <c r="BX129" i="33"/>
  <c r="BX130" i="33"/>
  <c r="BX131" i="33"/>
  <c r="BX132" i="33"/>
  <c r="BX133" i="33"/>
  <c r="BX134" i="33"/>
  <c r="BX135" i="33"/>
  <c r="BX136" i="33"/>
  <c r="BX137" i="33"/>
  <c r="BX138" i="33"/>
  <c r="BX139" i="33"/>
  <c r="BX140" i="33"/>
  <c r="BX141" i="33"/>
  <c r="BX143" i="33"/>
  <c r="BX144" i="33"/>
  <c r="BX145" i="33"/>
  <c r="BX146" i="33"/>
  <c r="BX147" i="33"/>
  <c r="BX148" i="33"/>
  <c r="BX149" i="33"/>
  <c r="BX150" i="33"/>
  <c r="BX151" i="33"/>
  <c r="BX152" i="33"/>
  <c r="BX153" i="33"/>
  <c r="BX154" i="33"/>
  <c r="BX156" i="33"/>
  <c r="BX159" i="33"/>
  <c r="BX160" i="33"/>
  <c r="BX161" i="33"/>
  <c r="BX163" i="33"/>
  <c r="BX165" i="33"/>
  <c r="BX167" i="33"/>
  <c r="BX168" i="33"/>
  <c r="BX169" i="33"/>
  <c r="BX170" i="33"/>
  <c r="BX171" i="33"/>
  <c r="BX172" i="33"/>
  <c r="BX173" i="33"/>
  <c r="BX175" i="33"/>
  <c r="BX176" i="33"/>
  <c r="BX177" i="33"/>
  <c r="BX178" i="33"/>
  <c r="BX179" i="33"/>
  <c r="BX180" i="33"/>
  <c r="BX181" i="33"/>
  <c r="BW73" i="33"/>
  <c r="BW64" i="33"/>
  <c r="BW91" i="33"/>
  <c r="BW122" i="33"/>
  <c r="BW170" i="33"/>
  <c r="BW179" i="33"/>
  <c r="BV28" i="33"/>
  <c r="BV175" i="33"/>
  <c r="BV103" i="33"/>
  <c r="BV104" i="33"/>
  <c r="BV105" i="33"/>
  <c r="BV112" i="33"/>
  <c r="BV121" i="33"/>
  <c r="BV134" i="33"/>
  <c r="BV138" i="33"/>
  <c r="BU104" i="33"/>
  <c r="BU114" i="33"/>
  <c r="BU137" i="33"/>
  <c r="BT28" i="33"/>
  <c r="BT33" i="33"/>
  <c r="BT40" i="33"/>
  <c r="BT98" i="33"/>
  <c r="BT104" i="33"/>
  <c r="BT112" i="33"/>
  <c r="BT113" i="33"/>
  <c r="BT121" i="33"/>
  <c r="BS179" i="33"/>
  <c r="BS181" i="33"/>
  <c r="BR175" i="33"/>
  <c r="BR176" i="33"/>
  <c r="BR177" i="33"/>
  <c r="BR179" i="33"/>
  <c r="BR180" i="33"/>
  <c r="BR181" i="33"/>
  <c r="BR159" i="33"/>
  <c r="BR160" i="33"/>
  <c r="BR161" i="33"/>
  <c r="BR162" i="33"/>
  <c r="BR163" i="33"/>
  <c r="BR164" i="33"/>
  <c r="BR165" i="33"/>
  <c r="BR166" i="33"/>
  <c r="BR167" i="33"/>
  <c r="BR168" i="33"/>
  <c r="BR169" i="33"/>
  <c r="BR170" i="33"/>
  <c r="BR171" i="33"/>
  <c r="BR172" i="33"/>
  <c r="BR173" i="33"/>
  <c r="BR9" i="33"/>
  <c r="BR10" i="33"/>
  <c r="BR12" i="33"/>
  <c r="BR13" i="33"/>
  <c r="BR14" i="33"/>
  <c r="BR16" i="33"/>
  <c r="BR17" i="33"/>
  <c r="BR18" i="33"/>
  <c r="BR22" i="33"/>
  <c r="BR25" i="33"/>
  <c r="BR28" i="33"/>
  <c r="BR30" i="33"/>
  <c r="BR32" i="33"/>
  <c r="BR34" i="33"/>
  <c r="BR35" i="33"/>
  <c r="BR36" i="33"/>
  <c r="BR37" i="33"/>
  <c r="BR38" i="33"/>
  <c r="BR39" i="33"/>
  <c r="BR40" i="33"/>
  <c r="BR41" i="33"/>
  <c r="BR42" i="33"/>
  <c r="BR43" i="33"/>
  <c r="BR62" i="33"/>
  <c r="BR63" i="33"/>
  <c r="BR64" i="33"/>
  <c r="BR65" i="33"/>
  <c r="BR66" i="33"/>
  <c r="BR67" i="33"/>
  <c r="BR68" i="33"/>
  <c r="BR69" i="33"/>
  <c r="BR70" i="33"/>
  <c r="BR71" i="33"/>
  <c r="BR72" i="33"/>
  <c r="BR73" i="33"/>
  <c r="BR74" i="33"/>
  <c r="BR75" i="33"/>
  <c r="BR45" i="33"/>
  <c r="BR46" i="33"/>
  <c r="BR47" i="33"/>
  <c r="BR48" i="33"/>
  <c r="BR49" i="33"/>
  <c r="BR50" i="33"/>
  <c r="BR51" i="33"/>
  <c r="BR52" i="33"/>
  <c r="BR53" i="33"/>
  <c r="BR54" i="33"/>
  <c r="BR55" i="33"/>
  <c r="BR56" i="33"/>
  <c r="BR57" i="33"/>
  <c r="BR58" i="33"/>
  <c r="BR59" i="33"/>
  <c r="BR60" i="33"/>
  <c r="BR77" i="33"/>
  <c r="BR78" i="33"/>
  <c r="BR79" i="33"/>
  <c r="BR80" i="33"/>
  <c r="BR81" i="33"/>
  <c r="BR82" i="33"/>
  <c r="BR83" i="33"/>
  <c r="BR84" i="33"/>
  <c r="BR85" i="33"/>
  <c r="BR86" i="33"/>
  <c r="BR87" i="33"/>
  <c r="BR88" i="33"/>
  <c r="BR89" i="33"/>
  <c r="BR90" i="33"/>
  <c r="BR91" i="33"/>
  <c r="BR92" i="33"/>
  <c r="BR93" i="33"/>
  <c r="BR94" i="33"/>
  <c r="BR96" i="33"/>
  <c r="BR97" i="33"/>
  <c r="BR98" i="33"/>
  <c r="BR99" i="33"/>
  <c r="BR100" i="33"/>
  <c r="BR101" i="33"/>
  <c r="BR102" i="33"/>
  <c r="BR103" i="33"/>
  <c r="BR104" i="33"/>
  <c r="BR106" i="33"/>
  <c r="BR107" i="33"/>
  <c r="BR108" i="33"/>
  <c r="BR109" i="33"/>
  <c r="BR111" i="33"/>
  <c r="BR112" i="33"/>
  <c r="BR113" i="33"/>
  <c r="BR115" i="33"/>
  <c r="BR119" i="33"/>
  <c r="BR122" i="33"/>
  <c r="BR123" i="33"/>
  <c r="BR124" i="33"/>
  <c r="BR127" i="33"/>
  <c r="BR129" i="33"/>
  <c r="BR131" i="33"/>
  <c r="BR132" i="33"/>
  <c r="BR133" i="33"/>
  <c r="BR135" i="33"/>
  <c r="BR136" i="33"/>
  <c r="BR137" i="33"/>
  <c r="BR138" i="33"/>
  <c r="BR139" i="33"/>
  <c r="BR140" i="33"/>
  <c r="BR141" i="33"/>
  <c r="BR143" i="33"/>
  <c r="BR144" i="33"/>
  <c r="BR145" i="33"/>
  <c r="BR146" i="33"/>
  <c r="BR147" i="33"/>
  <c r="BR148" i="33"/>
  <c r="BR149" i="33"/>
  <c r="BR150" i="33"/>
  <c r="BR151" i="33"/>
  <c r="BR152" i="33"/>
  <c r="BR153" i="33"/>
  <c r="BR154" i="33"/>
  <c r="BR155" i="33"/>
  <c r="BR156" i="33"/>
  <c r="BR157" i="33"/>
  <c r="AP7" i="71"/>
  <c r="AP8" i="71"/>
  <c r="AP9" i="71"/>
  <c r="AP10" i="71"/>
  <c r="AP12" i="71"/>
  <c r="AP13" i="71"/>
  <c r="AP14" i="71"/>
  <c r="AP15" i="71"/>
  <c r="AD9" i="71"/>
  <c r="AD10" i="71"/>
  <c r="AD15" i="71"/>
  <c r="U9" i="71"/>
  <c r="U10" i="71"/>
  <c r="U15" i="71"/>
  <c r="N9" i="71"/>
  <c r="N10" i="71"/>
  <c r="N15" i="71"/>
  <c r="H7" i="71"/>
  <c r="H8" i="71"/>
  <c r="H9" i="71"/>
  <c r="H10" i="71"/>
  <c r="H12" i="71"/>
  <c r="H15" i="71"/>
  <c r="CC19" i="71"/>
  <c r="CB7" i="71"/>
  <c r="CB175" i="33" s="1"/>
  <c r="CB8" i="71"/>
  <c r="CB176" i="33" s="1"/>
  <c r="CB9" i="71"/>
  <c r="CB177" i="33" s="1"/>
  <c r="CB10" i="71"/>
  <c r="CB178" i="33" s="1"/>
  <c r="CB11" i="71"/>
  <c r="CB179" i="33" s="1"/>
  <c r="CB12" i="71"/>
  <c r="CB180" i="33" s="1"/>
  <c r="CB13" i="71"/>
  <c r="CB181" i="33" s="1"/>
  <c r="CB14" i="71"/>
  <c r="CB15" i="71"/>
  <c r="AP7" i="70"/>
  <c r="AP8" i="70"/>
  <c r="AP9" i="70"/>
  <c r="AP10" i="70"/>
  <c r="AP11" i="70"/>
  <c r="AP12" i="70"/>
  <c r="AP13" i="70"/>
  <c r="AP14" i="70"/>
  <c r="AP15" i="70"/>
  <c r="AP16" i="70"/>
  <c r="AP17" i="70"/>
  <c r="AP19" i="70"/>
  <c r="AP20" i="70"/>
  <c r="AP21" i="70"/>
  <c r="AD12" i="70"/>
  <c r="AD13" i="70"/>
  <c r="U12" i="70"/>
  <c r="U13" i="70"/>
  <c r="N12" i="70"/>
  <c r="N13" i="70"/>
  <c r="H7" i="70"/>
  <c r="H8" i="70"/>
  <c r="H9" i="70"/>
  <c r="H10" i="70"/>
  <c r="H11" i="70"/>
  <c r="H12" i="70"/>
  <c r="H13" i="70"/>
  <c r="H14" i="70"/>
  <c r="H15" i="70"/>
  <c r="H16" i="70"/>
  <c r="H17" i="70"/>
  <c r="H18" i="70"/>
  <c r="H19" i="70"/>
  <c r="H20" i="70"/>
  <c r="CB7" i="70"/>
  <c r="CB8" i="70"/>
  <c r="CB160" i="33" s="1"/>
  <c r="CB9" i="70"/>
  <c r="CB161" i="33" s="1"/>
  <c r="CB10" i="70"/>
  <c r="CB162" i="33" s="1"/>
  <c r="CB11" i="70"/>
  <c r="CB163" i="33" s="1"/>
  <c r="CB12" i="70"/>
  <c r="CB164" i="33" s="1"/>
  <c r="CB13" i="70"/>
  <c r="CB165" i="33" s="1"/>
  <c r="CB14" i="70"/>
  <c r="CB166" i="33" s="1"/>
  <c r="CB15" i="70"/>
  <c r="CB167" i="33" s="1"/>
  <c r="CB16" i="70"/>
  <c r="CB168" i="33" s="1"/>
  <c r="CB17" i="70"/>
  <c r="CB169" i="33" s="1"/>
  <c r="CB18" i="70"/>
  <c r="CB170" i="33" s="1"/>
  <c r="CB19" i="70"/>
  <c r="CB171" i="33" s="1"/>
  <c r="CB20" i="70"/>
  <c r="CB172" i="33" s="1"/>
  <c r="AP7" i="69"/>
  <c r="AP8" i="69"/>
  <c r="AP9" i="69"/>
  <c r="AP10" i="69"/>
  <c r="AP11" i="69"/>
  <c r="AP12" i="69"/>
  <c r="AP13" i="69"/>
  <c r="AP14" i="69"/>
  <c r="AP15" i="69"/>
  <c r="AP16" i="69"/>
  <c r="AP17" i="69"/>
  <c r="AP19" i="69"/>
  <c r="AP20" i="69"/>
  <c r="AP21" i="69"/>
  <c r="AD12" i="69"/>
  <c r="AD13" i="69"/>
  <c r="U12" i="69"/>
  <c r="U13" i="69"/>
  <c r="N12" i="69"/>
  <c r="N13" i="69"/>
  <c r="H7" i="69"/>
  <c r="H8" i="69"/>
  <c r="H9" i="69"/>
  <c r="H10" i="69"/>
  <c r="H11" i="69"/>
  <c r="H12" i="69"/>
  <c r="H13" i="69"/>
  <c r="H14" i="69"/>
  <c r="H15" i="69"/>
  <c r="H16" i="69"/>
  <c r="H17" i="69"/>
  <c r="H18" i="69"/>
  <c r="H19" i="69"/>
  <c r="H20" i="69"/>
  <c r="BR26" i="69"/>
  <c r="CB7" i="69"/>
  <c r="CB8" i="69"/>
  <c r="CB144" i="33" s="1"/>
  <c r="CB9" i="69"/>
  <c r="CB145" i="33" s="1"/>
  <c r="CB10" i="69"/>
  <c r="CB146" i="33" s="1"/>
  <c r="CB11" i="69"/>
  <c r="CB147" i="33" s="1"/>
  <c r="CB12" i="69"/>
  <c r="CB148" i="33" s="1"/>
  <c r="CB13" i="69"/>
  <c r="CB149" i="33" s="1"/>
  <c r="CB14" i="69"/>
  <c r="CB150" i="33" s="1"/>
  <c r="CB15" i="69"/>
  <c r="CB151" i="33" s="1"/>
  <c r="CB16" i="69"/>
  <c r="CB152" i="33" s="1"/>
  <c r="CB17" i="69"/>
  <c r="CB153" i="33" s="1"/>
  <c r="CB18" i="69"/>
  <c r="CB154" i="33" s="1"/>
  <c r="CB19" i="69"/>
  <c r="CB155" i="33" s="1"/>
  <c r="CB20" i="69"/>
  <c r="CB156" i="33" s="1"/>
  <c r="BX26" i="68"/>
  <c r="CB7" i="68"/>
  <c r="CB8" i="68"/>
  <c r="CB128" i="33" s="1"/>
  <c r="CB9" i="68"/>
  <c r="CB129" i="33" s="1"/>
  <c r="CB10" i="68"/>
  <c r="CB130" i="33" s="1"/>
  <c r="CB11" i="68"/>
  <c r="CB131" i="33" s="1"/>
  <c r="CB12" i="68"/>
  <c r="CB132" i="33" s="1"/>
  <c r="CB13" i="68"/>
  <c r="CB133" i="33" s="1"/>
  <c r="CB14" i="68"/>
  <c r="CB134" i="33" s="1"/>
  <c r="CB15" i="68"/>
  <c r="CB135" i="33" s="1"/>
  <c r="CB16" i="68"/>
  <c r="CB136" i="33" s="1"/>
  <c r="CB17" i="68"/>
  <c r="CB137" i="33" s="1"/>
  <c r="CB18" i="68"/>
  <c r="CB138" i="33" s="1"/>
  <c r="CB19" i="68"/>
  <c r="CB139" i="33" s="1"/>
  <c r="CB20" i="68"/>
  <c r="CB140" i="33" s="1"/>
  <c r="CC26" i="67"/>
  <c r="CB7" i="67"/>
  <c r="CB111" i="33" s="1"/>
  <c r="CB8" i="67"/>
  <c r="CB112" i="33" s="1"/>
  <c r="CB9" i="67"/>
  <c r="CB113" i="33" s="1"/>
  <c r="CB10" i="67"/>
  <c r="CB114" i="33" s="1"/>
  <c r="CB11" i="67"/>
  <c r="CB115" i="33" s="1"/>
  <c r="CB12" i="67"/>
  <c r="CB116" i="33" s="1"/>
  <c r="CB13" i="67"/>
  <c r="CB117" i="33" s="1"/>
  <c r="CB14" i="67"/>
  <c r="CB118" i="33" s="1"/>
  <c r="CB16" i="67"/>
  <c r="CB119" i="33" s="1"/>
  <c r="CB17" i="67"/>
  <c r="CB120" i="33" s="1"/>
  <c r="CB18" i="67"/>
  <c r="CB121" i="33" s="1"/>
  <c r="CB19" i="67"/>
  <c r="CB122" i="33" s="1"/>
  <c r="CB20" i="67"/>
  <c r="CB123" i="33" s="1"/>
  <c r="CB21" i="67"/>
  <c r="CB124" i="33" s="1"/>
  <c r="CB22" i="67"/>
  <c r="CB125" i="33" s="1"/>
  <c r="AP7" i="67"/>
  <c r="AP8" i="67"/>
  <c r="AP9" i="67"/>
  <c r="AP10" i="67"/>
  <c r="AP11" i="67"/>
  <c r="AP12" i="67"/>
  <c r="AP13" i="67"/>
  <c r="AP14" i="67"/>
  <c r="AP16" i="67"/>
  <c r="AP17" i="67"/>
  <c r="AP18" i="67"/>
  <c r="AP20" i="67"/>
  <c r="AP21" i="67"/>
  <c r="AD12" i="67"/>
  <c r="AD13" i="67"/>
  <c r="U12" i="67"/>
  <c r="U13" i="67"/>
  <c r="N12" i="67"/>
  <c r="N13" i="67"/>
  <c r="H7" i="67"/>
  <c r="H8" i="67"/>
  <c r="H9" i="67"/>
  <c r="H10" i="67"/>
  <c r="H11" i="67"/>
  <c r="H12" i="67"/>
  <c r="H13" i="67"/>
  <c r="H14" i="67"/>
  <c r="H16" i="67"/>
  <c r="H17" i="67"/>
  <c r="H18" i="67"/>
  <c r="H19" i="67"/>
  <c r="H20" i="67"/>
  <c r="H21" i="67"/>
  <c r="CC24" i="66"/>
  <c r="AP7" i="66"/>
  <c r="AP8" i="66"/>
  <c r="AP9" i="66"/>
  <c r="AP10" i="66"/>
  <c r="AP11" i="66"/>
  <c r="AP12" i="66"/>
  <c r="AP13" i="66"/>
  <c r="AP15" i="66"/>
  <c r="AP16" i="66"/>
  <c r="AP18" i="66"/>
  <c r="AP19" i="66"/>
  <c r="AP20" i="66"/>
  <c r="AD12" i="66"/>
  <c r="AD13" i="66"/>
  <c r="U12" i="66"/>
  <c r="U13" i="66"/>
  <c r="N12" i="66"/>
  <c r="N13" i="66"/>
  <c r="H7" i="66"/>
  <c r="BR25" i="66"/>
  <c r="CB7" i="66"/>
  <c r="CB96" i="33" s="1"/>
  <c r="CB8" i="66"/>
  <c r="CB97" i="33" s="1"/>
  <c r="CB9" i="66"/>
  <c r="CB98" i="33" s="1"/>
  <c r="CB10" i="66"/>
  <c r="CB99" i="33" s="1"/>
  <c r="CB11" i="66"/>
  <c r="CB100" i="33" s="1"/>
  <c r="CB12" i="66"/>
  <c r="CB101" i="33" s="1"/>
  <c r="CB13" i="66"/>
  <c r="CB102" i="33" s="1"/>
  <c r="CB14" i="66"/>
  <c r="CB103" i="33" s="1"/>
  <c r="CB15" i="66"/>
  <c r="CB104" i="33" s="1"/>
  <c r="CB16" i="66"/>
  <c r="CB105" i="33" s="1"/>
  <c r="CB17" i="66"/>
  <c r="CB106" i="33" s="1"/>
  <c r="CB18" i="66"/>
  <c r="CB107" i="33" s="1"/>
  <c r="CB19" i="66"/>
  <c r="CB108" i="33" s="1"/>
  <c r="CB20" i="66"/>
  <c r="CB109" i="33" s="1"/>
  <c r="CB7" i="65"/>
  <c r="CB8" i="65"/>
  <c r="CB78" i="33" s="1"/>
  <c r="CB9" i="65"/>
  <c r="CB79" i="33" s="1"/>
  <c r="CB10" i="65"/>
  <c r="CB80" i="33" s="1"/>
  <c r="CB11" i="65"/>
  <c r="CB81" i="33" s="1"/>
  <c r="CB12" i="65"/>
  <c r="CB82" i="33" s="1"/>
  <c r="CB13" i="65"/>
  <c r="CB83" i="33" s="1"/>
  <c r="CB14" i="65"/>
  <c r="CB84" i="33" s="1"/>
  <c r="CB15" i="65"/>
  <c r="CB85" i="33" s="1"/>
  <c r="CB16" i="65"/>
  <c r="CB86" i="33" s="1"/>
  <c r="CB17" i="65"/>
  <c r="CB87" i="33" s="1"/>
  <c r="CB18" i="65"/>
  <c r="CB88" i="33" s="1"/>
  <c r="CB19" i="65"/>
  <c r="CB89" i="33" s="1"/>
  <c r="CB20" i="65"/>
  <c r="CB90" i="33" s="1"/>
  <c r="CB21" i="65"/>
  <c r="CB91" i="33" s="1"/>
  <c r="CB22" i="65"/>
  <c r="CB92" i="33" s="1"/>
  <c r="CB23" i="65"/>
  <c r="CB93" i="33" s="1"/>
  <c r="BX29" i="65"/>
  <c r="BR29" i="65"/>
  <c r="AP7" i="65"/>
  <c r="AP8" i="65"/>
  <c r="AP9" i="65"/>
  <c r="AP10" i="65"/>
  <c r="AP11" i="65"/>
  <c r="AP12" i="65"/>
  <c r="AP13" i="65"/>
  <c r="AP15" i="65"/>
  <c r="AP16" i="65"/>
  <c r="AP17" i="65"/>
  <c r="AP18" i="65"/>
  <c r="AP19" i="65"/>
  <c r="AP20" i="65"/>
  <c r="AP22" i="65"/>
  <c r="AD12" i="65"/>
  <c r="U12" i="65"/>
  <c r="U13" i="65"/>
  <c r="N12" i="65"/>
  <c r="N13" i="65"/>
  <c r="H7" i="65"/>
  <c r="H8" i="65"/>
  <c r="H9" i="65"/>
  <c r="H10" i="65"/>
  <c r="H11" i="65"/>
  <c r="H12" i="65"/>
  <c r="H13" i="65"/>
  <c r="H14" i="65"/>
  <c r="H15" i="65"/>
  <c r="H16" i="65"/>
  <c r="H17" i="65"/>
  <c r="H18" i="65"/>
  <c r="H19" i="65"/>
  <c r="H20" i="65"/>
  <c r="H21" i="65"/>
  <c r="H22" i="65"/>
  <c r="BX27" i="64"/>
  <c r="BR27" i="64"/>
  <c r="BR25" i="53"/>
  <c r="CB20" i="53"/>
  <c r="CB75" i="33" s="1"/>
  <c r="AP7" i="53"/>
  <c r="AP8" i="53"/>
  <c r="AP10" i="53"/>
  <c r="AP11" i="53"/>
  <c r="AP12" i="53"/>
  <c r="AP13" i="53"/>
  <c r="AP16" i="53"/>
  <c r="AP17" i="53"/>
  <c r="AD12" i="53"/>
  <c r="AD13" i="53"/>
  <c r="U12" i="53"/>
  <c r="U13" i="53"/>
  <c r="N12" i="53"/>
  <c r="N13" i="53"/>
  <c r="H7" i="53"/>
  <c r="H8" i="53"/>
  <c r="H9" i="53"/>
  <c r="H10" i="53"/>
  <c r="H11" i="53"/>
  <c r="H12" i="53"/>
  <c r="H13" i="53"/>
  <c r="H14" i="53"/>
  <c r="H15" i="53"/>
  <c r="H16" i="53"/>
  <c r="H17" i="53"/>
  <c r="H18" i="53"/>
  <c r="CB7" i="53"/>
  <c r="CB8" i="53"/>
  <c r="CB63" i="33" s="1"/>
  <c r="CB9" i="53"/>
  <c r="CB64" i="33" s="1"/>
  <c r="CB10" i="53"/>
  <c r="CB65" i="33" s="1"/>
  <c r="CB11" i="53"/>
  <c r="CB66" i="33" s="1"/>
  <c r="CB12" i="53"/>
  <c r="CB67" i="33" s="1"/>
  <c r="CB13" i="53"/>
  <c r="CB68" i="33" s="1"/>
  <c r="CB14" i="53"/>
  <c r="CB69" i="33" s="1"/>
  <c r="CB15" i="53"/>
  <c r="CB70" i="33" s="1"/>
  <c r="CB16" i="53"/>
  <c r="CB71" i="33" s="1"/>
  <c r="CB17" i="53"/>
  <c r="CB72" i="33" s="1"/>
  <c r="CC22" i="51"/>
  <c r="BX23" i="51"/>
  <c r="CB17" i="51"/>
  <c r="CB42" i="33" s="1"/>
  <c r="CB18" i="51"/>
  <c r="CB43" i="33" s="1"/>
  <c r="AP7" i="51"/>
  <c r="AP8" i="51"/>
  <c r="AP9" i="51"/>
  <c r="AP10" i="51"/>
  <c r="AP11" i="51"/>
  <c r="AP12" i="51"/>
  <c r="AP13" i="51"/>
  <c r="AP15" i="51"/>
  <c r="AP16" i="51"/>
  <c r="AD9" i="51"/>
  <c r="AD12" i="51"/>
  <c r="AD13" i="51"/>
  <c r="U12" i="51"/>
  <c r="U13" i="51"/>
  <c r="N12" i="51"/>
  <c r="N13" i="51"/>
  <c r="H7" i="51"/>
  <c r="H8" i="51"/>
  <c r="H9" i="51"/>
  <c r="H10" i="51"/>
  <c r="H11" i="51"/>
  <c r="H12" i="51"/>
  <c r="H13" i="51"/>
  <c r="H14" i="51"/>
  <c r="H15" i="51"/>
  <c r="H16" i="51"/>
  <c r="CB7" i="51"/>
  <c r="CB32" i="33" s="1"/>
  <c r="CB8" i="51"/>
  <c r="CB33" i="33" s="1"/>
  <c r="CB9" i="51"/>
  <c r="CB34" i="33" s="1"/>
  <c r="CB10" i="51"/>
  <c r="CB35" i="33" s="1"/>
  <c r="CB11" i="51"/>
  <c r="CB36" i="33" s="1"/>
  <c r="CB12" i="51"/>
  <c r="CB37" i="33" s="1"/>
  <c r="CB13" i="51"/>
  <c r="CB38" i="33" s="1"/>
  <c r="CB14" i="51"/>
  <c r="CB39" i="33" s="1"/>
  <c r="CB15" i="51"/>
  <c r="CB40" i="33" s="1"/>
  <c r="CB16" i="51"/>
  <c r="CB41" i="33" s="1"/>
  <c r="CC20" i="49"/>
  <c r="BX21" i="49"/>
  <c r="CB7" i="49"/>
  <c r="CB21" i="33" s="1"/>
  <c r="CB8" i="49"/>
  <c r="CB22" i="33" s="1"/>
  <c r="CB9" i="49"/>
  <c r="CB23" i="33" s="1"/>
  <c r="CB10" i="49"/>
  <c r="CB24" i="33" s="1"/>
  <c r="CB11" i="49"/>
  <c r="CB25" i="33" s="1"/>
  <c r="CB12" i="49"/>
  <c r="CB26" i="33" s="1"/>
  <c r="CB13" i="49"/>
  <c r="CB27" i="33" s="1"/>
  <c r="CB14" i="49"/>
  <c r="CB28" i="33" s="1"/>
  <c r="CB15" i="49"/>
  <c r="CB29" i="33" s="1"/>
  <c r="CB16" i="49"/>
  <c r="CB30" i="33" s="1"/>
  <c r="E94" i="55"/>
  <c r="E93" i="55"/>
  <c r="E91" i="55"/>
  <c r="E90" i="55"/>
  <c r="E88" i="55"/>
  <c r="E87" i="55"/>
  <c r="E86" i="55"/>
  <c r="E84" i="55"/>
  <c r="C94" i="55"/>
  <c r="C93" i="55"/>
  <c r="C91" i="55"/>
  <c r="C88" i="55"/>
  <c r="C87" i="55"/>
  <c r="C86" i="55"/>
  <c r="C85" i="55"/>
  <c r="C84" i="55"/>
  <c r="F21" i="33"/>
  <c r="D31" i="33"/>
  <c r="J9" i="44"/>
  <c r="D181" i="33"/>
  <c r="D183" i="82" s="1"/>
  <c r="C181" i="33"/>
  <c r="C183" i="82" s="1"/>
  <c r="B181" i="33"/>
  <c r="B183" i="82" s="1"/>
  <c r="D180" i="33"/>
  <c r="D182" i="82" s="1"/>
  <c r="C180" i="33"/>
  <c r="C182" i="82" s="1"/>
  <c r="B180" i="33"/>
  <c r="B182" i="82" s="1"/>
  <c r="D179" i="33"/>
  <c r="D181" i="82" s="1"/>
  <c r="C179" i="33"/>
  <c r="C181" i="82" s="1"/>
  <c r="B179" i="33"/>
  <c r="B181" i="82" s="1"/>
  <c r="D178" i="33"/>
  <c r="D180" i="82" s="1"/>
  <c r="C178" i="33"/>
  <c r="C180" i="82" s="1"/>
  <c r="B178" i="33"/>
  <c r="B180" i="82" s="1"/>
  <c r="D177" i="33"/>
  <c r="D179" i="82" s="1"/>
  <c r="C177" i="33"/>
  <c r="C179" i="82" s="1"/>
  <c r="B177" i="33"/>
  <c r="B179" i="82" s="1"/>
  <c r="D176" i="33"/>
  <c r="D178" i="82" s="1"/>
  <c r="C176" i="33"/>
  <c r="C178" i="82" s="1"/>
  <c r="B176" i="33"/>
  <c r="B178" i="82" s="1"/>
  <c r="D175" i="33"/>
  <c r="D177" i="82" s="1"/>
  <c r="C175" i="33"/>
  <c r="C177" i="82" s="1"/>
  <c r="B175" i="33"/>
  <c r="B177" i="82" s="1"/>
  <c r="D174" i="33"/>
  <c r="D176" i="82" s="1"/>
  <c r="C176" i="82"/>
  <c r="B176" i="82"/>
  <c r="D173" i="33"/>
  <c r="D175" i="82" s="1"/>
  <c r="C173" i="33"/>
  <c r="C175" i="82" s="1"/>
  <c r="B173" i="33"/>
  <c r="B175" i="82" s="1"/>
  <c r="D172" i="33"/>
  <c r="D174" i="82" s="1"/>
  <c r="C172" i="33"/>
  <c r="C174" i="82" s="1"/>
  <c r="B172" i="33"/>
  <c r="B174" i="82" s="1"/>
  <c r="D171" i="33"/>
  <c r="D173" i="82" s="1"/>
  <c r="C171" i="33"/>
  <c r="C173" i="82" s="1"/>
  <c r="B171" i="33"/>
  <c r="B173" i="82" s="1"/>
  <c r="D170" i="33"/>
  <c r="D172" i="82" s="1"/>
  <c r="C170" i="33"/>
  <c r="C172" i="82" s="1"/>
  <c r="B170" i="33"/>
  <c r="B172" i="82" s="1"/>
  <c r="D169" i="33"/>
  <c r="D171" i="82" s="1"/>
  <c r="C169" i="33"/>
  <c r="C171" i="82" s="1"/>
  <c r="B169" i="33"/>
  <c r="B171" i="82" s="1"/>
  <c r="D168" i="33"/>
  <c r="D170" i="82" s="1"/>
  <c r="C168" i="33"/>
  <c r="C170" i="82" s="1"/>
  <c r="B168" i="33"/>
  <c r="B170" i="82" s="1"/>
  <c r="D167" i="33"/>
  <c r="D169" i="82" s="1"/>
  <c r="C167" i="33"/>
  <c r="C169" i="82" s="1"/>
  <c r="B167" i="33"/>
  <c r="B169" i="82" s="1"/>
  <c r="D166" i="33"/>
  <c r="D168" i="82" s="1"/>
  <c r="C166" i="33"/>
  <c r="C168" i="82" s="1"/>
  <c r="B166" i="33"/>
  <c r="B168" i="82" s="1"/>
  <c r="D165" i="33"/>
  <c r="D167" i="82" s="1"/>
  <c r="C165" i="33"/>
  <c r="C167" i="82" s="1"/>
  <c r="B165" i="33"/>
  <c r="B167" i="82" s="1"/>
  <c r="D164" i="33"/>
  <c r="D166" i="82" s="1"/>
  <c r="C164" i="33"/>
  <c r="C166" i="82" s="1"/>
  <c r="B164" i="33"/>
  <c r="B166" i="82" s="1"/>
  <c r="D163" i="33"/>
  <c r="D165" i="82" s="1"/>
  <c r="C163" i="33"/>
  <c r="C165" i="82" s="1"/>
  <c r="B163" i="33"/>
  <c r="B165" i="82" s="1"/>
  <c r="D162" i="33"/>
  <c r="D164" i="82" s="1"/>
  <c r="C162" i="33"/>
  <c r="C164" i="82" s="1"/>
  <c r="B162" i="33"/>
  <c r="B164" i="82" s="1"/>
  <c r="D161" i="33"/>
  <c r="D163" i="82" s="1"/>
  <c r="C161" i="33"/>
  <c r="C163" i="82" s="1"/>
  <c r="B161" i="33"/>
  <c r="B163" i="82" s="1"/>
  <c r="D160" i="33"/>
  <c r="D162" i="82" s="1"/>
  <c r="C160" i="33"/>
  <c r="C162" i="82" s="1"/>
  <c r="B160" i="33"/>
  <c r="B162" i="82" s="1"/>
  <c r="D159" i="33"/>
  <c r="D161" i="82" s="1"/>
  <c r="C159" i="33"/>
  <c r="C161" i="82" s="1"/>
  <c r="B159" i="33"/>
  <c r="B161" i="82" s="1"/>
  <c r="D158" i="33"/>
  <c r="D160" i="82" s="1"/>
  <c r="C160" i="82"/>
  <c r="B160" i="82"/>
  <c r="D157" i="33"/>
  <c r="D159" i="82" s="1"/>
  <c r="C157" i="33"/>
  <c r="C159" i="82" s="1"/>
  <c r="B157" i="33"/>
  <c r="B159" i="82" s="1"/>
  <c r="D156" i="33"/>
  <c r="D158" i="82" s="1"/>
  <c r="C156" i="33"/>
  <c r="C158" i="82" s="1"/>
  <c r="B156" i="33"/>
  <c r="B158" i="82" s="1"/>
  <c r="D155" i="33"/>
  <c r="D157" i="82" s="1"/>
  <c r="C155" i="33"/>
  <c r="C157" i="82" s="1"/>
  <c r="B155" i="33"/>
  <c r="B157" i="82" s="1"/>
  <c r="D154" i="33"/>
  <c r="D156" i="82" s="1"/>
  <c r="C154" i="33"/>
  <c r="C156" i="82" s="1"/>
  <c r="B154" i="33"/>
  <c r="B156" i="82" s="1"/>
  <c r="D153" i="33"/>
  <c r="D155" i="82" s="1"/>
  <c r="C153" i="33"/>
  <c r="C155" i="82" s="1"/>
  <c r="B153" i="33"/>
  <c r="B155" i="82" s="1"/>
  <c r="D152" i="33"/>
  <c r="D154" i="82" s="1"/>
  <c r="C152" i="33"/>
  <c r="C154" i="82" s="1"/>
  <c r="B152" i="33"/>
  <c r="B154" i="82" s="1"/>
  <c r="D151" i="33"/>
  <c r="D153" i="82" s="1"/>
  <c r="C151" i="33"/>
  <c r="C153" i="82" s="1"/>
  <c r="B151" i="33"/>
  <c r="B153" i="82" s="1"/>
  <c r="D150" i="33"/>
  <c r="D152" i="82" s="1"/>
  <c r="C150" i="33"/>
  <c r="C152" i="82" s="1"/>
  <c r="B150" i="33"/>
  <c r="B152" i="82" s="1"/>
  <c r="D149" i="33"/>
  <c r="D151" i="82" s="1"/>
  <c r="C149" i="33"/>
  <c r="C151" i="82" s="1"/>
  <c r="B149" i="33"/>
  <c r="B151" i="82" s="1"/>
  <c r="D148" i="33"/>
  <c r="D150" i="82" s="1"/>
  <c r="C148" i="33"/>
  <c r="C150" i="82" s="1"/>
  <c r="B148" i="33"/>
  <c r="B150" i="82" s="1"/>
  <c r="D147" i="33"/>
  <c r="D149" i="82" s="1"/>
  <c r="C147" i="33"/>
  <c r="C149" i="82" s="1"/>
  <c r="B147" i="33"/>
  <c r="B149" i="82" s="1"/>
  <c r="D146" i="33"/>
  <c r="D148" i="82" s="1"/>
  <c r="C146" i="33"/>
  <c r="C148" i="82" s="1"/>
  <c r="B146" i="33"/>
  <c r="B148" i="82" s="1"/>
  <c r="D145" i="33"/>
  <c r="D147" i="82" s="1"/>
  <c r="C145" i="33"/>
  <c r="C147" i="82" s="1"/>
  <c r="B145" i="33"/>
  <c r="B147" i="82" s="1"/>
  <c r="D144" i="33"/>
  <c r="D146" i="82" s="1"/>
  <c r="C144" i="33"/>
  <c r="C146" i="82" s="1"/>
  <c r="B144" i="33"/>
  <c r="B146" i="82" s="1"/>
  <c r="D143" i="33"/>
  <c r="D145" i="82" s="1"/>
  <c r="C143" i="33"/>
  <c r="C145" i="82" s="1"/>
  <c r="B143" i="33"/>
  <c r="B145" i="82" s="1"/>
  <c r="D142" i="33"/>
  <c r="D144" i="82" s="1"/>
  <c r="D141" i="33"/>
  <c r="D143" i="82" s="1"/>
  <c r="C141" i="33"/>
  <c r="C143" i="82" s="1"/>
  <c r="B141" i="33"/>
  <c r="B143" i="82" s="1"/>
  <c r="D140" i="33"/>
  <c r="D142" i="82" s="1"/>
  <c r="C140" i="33"/>
  <c r="C142" i="82" s="1"/>
  <c r="B140" i="33"/>
  <c r="B142" i="82" s="1"/>
  <c r="D139" i="33"/>
  <c r="D141" i="82" s="1"/>
  <c r="C139" i="33"/>
  <c r="C141" i="82" s="1"/>
  <c r="B139" i="33"/>
  <c r="B141" i="82" s="1"/>
  <c r="D138" i="33"/>
  <c r="D140" i="82" s="1"/>
  <c r="C138" i="33"/>
  <c r="C140" i="82" s="1"/>
  <c r="B138" i="33"/>
  <c r="B140" i="82" s="1"/>
  <c r="D137" i="33"/>
  <c r="D139" i="82" s="1"/>
  <c r="C137" i="33"/>
  <c r="C139" i="82" s="1"/>
  <c r="B137" i="33"/>
  <c r="B139" i="82" s="1"/>
  <c r="D136" i="33"/>
  <c r="D138" i="82" s="1"/>
  <c r="C136" i="33"/>
  <c r="C138" i="82" s="1"/>
  <c r="B136" i="33"/>
  <c r="B138" i="82" s="1"/>
  <c r="D135" i="33"/>
  <c r="D137" i="82" s="1"/>
  <c r="C135" i="33"/>
  <c r="C137" i="82" s="1"/>
  <c r="B135" i="33"/>
  <c r="B137" i="82" s="1"/>
  <c r="D134" i="33"/>
  <c r="D136" i="82" s="1"/>
  <c r="C134" i="33"/>
  <c r="C136" i="82" s="1"/>
  <c r="B134" i="33"/>
  <c r="B136" i="82" s="1"/>
  <c r="D133" i="33"/>
  <c r="D135" i="82" s="1"/>
  <c r="C133" i="33"/>
  <c r="C135" i="82" s="1"/>
  <c r="B133" i="33"/>
  <c r="B135" i="82" s="1"/>
  <c r="D132" i="33"/>
  <c r="D134" i="82" s="1"/>
  <c r="C132" i="33"/>
  <c r="C134" i="82" s="1"/>
  <c r="B132" i="33"/>
  <c r="B134" i="82" s="1"/>
  <c r="D131" i="33"/>
  <c r="D133" i="82" s="1"/>
  <c r="C131" i="33"/>
  <c r="C133" i="82" s="1"/>
  <c r="B131" i="33"/>
  <c r="B133" i="82" s="1"/>
  <c r="D130" i="33"/>
  <c r="D132" i="82" s="1"/>
  <c r="C130" i="33"/>
  <c r="C132" i="82" s="1"/>
  <c r="B130" i="33"/>
  <c r="B132" i="82" s="1"/>
  <c r="D129" i="33"/>
  <c r="D131" i="82" s="1"/>
  <c r="C129" i="33"/>
  <c r="C131" i="82" s="1"/>
  <c r="B129" i="33"/>
  <c r="B131" i="82" s="1"/>
  <c r="D128" i="33"/>
  <c r="D130" i="82" s="1"/>
  <c r="C128" i="33"/>
  <c r="C130" i="82" s="1"/>
  <c r="B128" i="33"/>
  <c r="B130" i="82" s="1"/>
  <c r="D127" i="33"/>
  <c r="D129" i="82" s="1"/>
  <c r="C127" i="33"/>
  <c r="C129" i="82" s="1"/>
  <c r="B127" i="33"/>
  <c r="B129" i="82" s="1"/>
  <c r="D126" i="33"/>
  <c r="D128" i="82" s="1"/>
  <c r="C128" i="82"/>
  <c r="B128" i="82"/>
  <c r="D125" i="33"/>
  <c r="D127" i="82" s="1"/>
  <c r="C125" i="33"/>
  <c r="C127" i="82" s="1"/>
  <c r="B125" i="33"/>
  <c r="B127" i="82" s="1"/>
  <c r="D124" i="33"/>
  <c r="D126" i="82" s="1"/>
  <c r="C124" i="33"/>
  <c r="C126" i="82" s="1"/>
  <c r="B124" i="33"/>
  <c r="B126" i="82" s="1"/>
  <c r="D123" i="33"/>
  <c r="D125" i="82" s="1"/>
  <c r="C123" i="33"/>
  <c r="C125" i="82" s="1"/>
  <c r="B123" i="33"/>
  <c r="B125" i="82" s="1"/>
  <c r="D122" i="33"/>
  <c r="D124" i="82" s="1"/>
  <c r="C122" i="33"/>
  <c r="C124" i="82" s="1"/>
  <c r="B122" i="33"/>
  <c r="B124" i="82" s="1"/>
  <c r="D121" i="33"/>
  <c r="D123" i="82" s="1"/>
  <c r="C121" i="33"/>
  <c r="C123" i="82" s="1"/>
  <c r="B121" i="33"/>
  <c r="B123" i="82" s="1"/>
  <c r="D120" i="33"/>
  <c r="D122" i="82" s="1"/>
  <c r="C120" i="33"/>
  <c r="C122" i="82" s="1"/>
  <c r="B120" i="33"/>
  <c r="B122" i="82" s="1"/>
  <c r="D119" i="33"/>
  <c r="D121" i="82" s="1"/>
  <c r="C119" i="33"/>
  <c r="C121" i="82" s="1"/>
  <c r="B119" i="33"/>
  <c r="B121" i="82" s="1"/>
  <c r="D118" i="33"/>
  <c r="D120" i="82" s="1"/>
  <c r="C118" i="33"/>
  <c r="C120" i="82" s="1"/>
  <c r="B118" i="33"/>
  <c r="B120" i="82" s="1"/>
  <c r="D117" i="33"/>
  <c r="D119" i="82" s="1"/>
  <c r="C117" i="33"/>
  <c r="C119" i="82" s="1"/>
  <c r="B117" i="33"/>
  <c r="B119" i="82" s="1"/>
  <c r="D116" i="33"/>
  <c r="D118" i="82" s="1"/>
  <c r="C116" i="33"/>
  <c r="C118" i="82" s="1"/>
  <c r="B116" i="33"/>
  <c r="B118" i="82" s="1"/>
  <c r="D115" i="33"/>
  <c r="D117" i="82" s="1"/>
  <c r="C115" i="33"/>
  <c r="C117" i="82" s="1"/>
  <c r="B115" i="33"/>
  <c r="B117" i="82" s="1"/>
  <c r="D114" i="33"/>
  <c r="D116" i="82" s="1"/>
  <c r="C114" i="33"/>
  <c r="C116" i="82" s="1"/>
  <c r="B114" i="33"/>
  <c r="B116" i="82" s="1"/>
  <c r="D113" i="33"/>
  <c r="D115" i="82" s="1"/>
  <c r="C113" i="33"/>
  <c r="C115" i="82" s="1"/>
  <c r="B113" i="33"/>
  <c r="B115" i="82" s="1"/>
  <c r="D112" i="33"/>
  <c r="D114" i="82" s="1"/>
  <c r="C112" i="33"/>
  <c r="C114" i="82" s="1"/>
  <c r="B112" i="33"/>
  <c r="B114" i="82" s="1"/>
  <c r="D111" i="33"/>
  <c r="D113" i="82" s="1"/>
  <c r="C111" i="33"/>
  <c r="C113" i="82" s="1"/>
  <c r="B111" i="33"/>
  <c r="B113" i="82" s="1"/>
  <c r="D110" i="33"/>
  <c r="D112" i="82" s="1"/>
  <c r="C112" i="82"/>
  <c r="D109" i="33"/>
  <c r="D111" i="82" s="1"/>
  <c r="C109" i="33"/>
  <c r="C111" i="82" s="1"/>
  <c r="B109" i="33"/>
  <c r="B111" i="82" s="1"/>
  <c r="D108" i="33"/>
  <c r="D110" i="82" s="1"/>
  <c r="C108" i="33"/>
  <c r="C110" i="82" s="1"/>
  <c r="B108" i="33"/>
  <c r="B110" i="82" s="1"/>
  <c r="D107" i="33"/>
  <c r="D109" i="82" s="1"/>
  <c r="C107" i="33"/>
  <c r="C109" i="82" s="1"/>
  <c r="B107" i="33"/>
  <c r="B109" i="82" s="1"/>
  <c r="D106" i="33"/>
  <c r="D108" i="82" s="1"/>
  <c r="C106" i="33"/>
  <c r="C108" i="82" s="1"/>
  <c r="B106" i="33"/>
  <c r="B108" i="82" s="1"/>
  <c r="D105" i="33"/>
  <c r="D107" i="82" s="1"/>
  <c r="C105" i="33"/>
  <c r="C107" i="82" s="1"/>
  <c r="B105" i="33"/>
  <c r="B107" i="82" s="1"/>
  <c r="D104" i="33"/>
  <c r="D106" i="82" s="1"/>
  <c r="C104" i="33"/>
  <c r="C106" i="82" s="1"/>
  <c r="B104" i="33"/>
  <c r="B106" i="82" s="1"/>
  <c r="D103" i="33"/>
  <c r="D105" i="82" s="1"/>
  <c r="C103" i="33"/>
  <c r="C105" i="82" s="1"/>
  <c r="B103" i="33"/>
  <c r="B105" i="82" s="1"/>
  <c r="D102" i="33"/>
  <c r="D104" i="82" s="1"/>
  <c r="C102" i="33"/>
  <c r="C104" i="82" s="1"/>
  <c r="B102" i="33"/>
  <c r="B104" i="82" s="1"/>
  <c r="D101" i="33"/>
  <c r="D103" i="82" s="1"/>
  <c r="C101" i="33"/>
  <c r="C103" i="82" s="1"/>
  <c r="B101" i="33"/>
  <c r="B103" i="82" s="1"/>
  <c r="D100" i="33"/>
  <c r="D102" i="82" s="1"/>
  <c r="C100" i="33"/>
  <c r="C102" i="82" s="1"/>
  <c r="B100" i="33"/>
  <c r="B102" i="82" s="1"/>
  <c r="D99" i="33"/>
  <c r="D101" i="82" s="1"/>
  <c r="C99" i="33"/>
  <c r="C101" i="82" s="1"/>
  <c r="B99" i="33"/>
  <c r="B101" i="82" s="1"/>
  <c r="D98" i="33"/>
  <c r="D100" i="82" s="1"/>
  <c r="C98" i="33"/>
  <c r="C100" i="82" s="1"/>
  <c r="B98" i="33"/>
  <c r="B100" i="82" s="1"/>
  <c r="D97" i="33"/>
  <c r="D99" i="82" s="1"/>
  <c r="C97" i="33"/>
  <c r="C99" i="82" s="1"/>
  <c r="B97" i="33"/>
  <c r="B99" i="82" s="1"/>
  <c r="D96" i="33"/>
  <c r="D98" i="82" s="1"/>
  <c r="C96" i="33"/>
  <c r="C98" i="82" s="1"/>
  <c r="B96" i="33"/>
  <c r="B98" i="82" s="1"/>
  <c r="D95" i="33"/>
  <c r="D97" i="82" s="1"/>
  <c r="D94" i="33"/>
  <c r="D96" i="82" s="1"/>
  <c r="C94" i="33"/>
  <c r="C96" i="82" s="1"/>
  <c r="B94" i="33"/>
  <c r="B96" i="82" s="1"/>
  <c r="D93" i="33"/>
  <c r="D95" i="82" s="1"/>
  <c r="C93" i="33"/>
  <c r="C95" i="82" s="1"/>
  <c r="B93" i="33"/>
  <c r="B95" i="82" s="1"/>
  <c r="D92" i="33"/>
  <c r="D94" i="82" s="1"/>
  <c r="C92" i="33"/>
  <c r="C94" i="82" s="1"/>
  <c r="B92" i="33"/>
  <c r="B94" i="82" s="1"/>
  <c r="D91" i="33"/>
  <c r="D93" i="82" s="1"/>
  <c r="C91" i="33"/>
  <c r="C93" i="82" s="1"/>
  <c r="B91" i="33"/>
  <c r="B93" i="82" s="1"/>
  <c r="D90" i="33"/>
  <c r="D92" i="82" s="1"/>
  <c r="C90" i="33"/>
  <c r="C92" i="82" s="1"/>
  <c r="B90" i="33"/>
  <c r="B92" i="82" s="1"/>
  <c r="D89" i="33"/>
  <c r="D91" i="82" s="1"/>
  <c r="C89" i="33"/>
  <c r="C91" i="82" s="1"/>
  <c r="B89" i="33"/>
  <c r="B91" i="82" s="1"/>
  <c r="D88" i="33"/>
  <c r="D90" i="82" s="1"/>
  <c r="C88" i="33"/>
  <c r="C90" i="82" s="1"/>
  <c r="B88" i="33"/>
  <c r="B90" i="82" s="1"/>
  <c r="D87" i="33"/>
  <c r="D89" i="82" s="1"/>
  <c r="C87" i="33"/>
  <c r="C89" i="82" s="1"/>
  <c r="B87" i="33"/>
  <c r="B89" i="82" s="1"/>
  <c r="D86" i="33"/>
  <c r="D88" i="82" s="1"/>
  <c r="C88" i="82"/>
  <c r="B86" i="33"/>
  <c r="B88" i="82" s="1"/>
  <c r="D85" i="33"/>
  <c r="D87" i="82" s="1"/>
  <c r="B85" i="33"/>
  <c r="B87" i="82" s="1"/>
  <c r="D84" i="33"/>
  <c r="D86" i="82" s="1"/>
  <c r="C84" i="33"/>
  <c r="C86" i="82" s="1"/>
  <c r="B84" i="33"/>
  <c r="B86" i="82" s="1"/>
  <c r="D83" i="33"/>
  <c r="D85" i="82" s="1"/>
  <c r="C83" i="33"/>
  <c r="C85" i="82" s="1"/>
  <c r="B83" i="33"/>
  <c r="B85" i="82" s="1"/>
  <c r="D82" i="33"/>
  <c r="D84" i="82" s="1"/>
  <c r="C82" i="33"/>
  <c r="C84" i="82" s="1"/>
  <c r="B82" i="33"/>
  <c r="B84" i="82" s="1"/>
  <c r="D81" i="33"/>
  <c r="D83" i="82" s="1"/>
  <c r="C81" i="33"/>
  <c r="C83" i="82" s="1"/>
  <c r="B81" i="33"/>
  <c r="B83" i="82" s="1"/>
  <c r="D80" i="33"/>
  <c r="D82" i="82" s="1"/>
  <c r="C80" i="33"/>
  <c r="C82" i="82" s="1"/>
  <c r="B80" i="33"/>
  <c r="B82" i="82" s="1"/>
  <c r="D79" i="33"/>
  <c r="D81" i="82" s="1"/>
  <c r="C79" i="33"/>
  <c r="C81" i="82" s="1"/>
  <c r="B79" i="33"/>
  <c r="B81" i="82" s="1"/>
  <c r="D78" i="33"/>
  <c r="D80" i="82" s="1"/>
  <c r="C78" i="33"/>
  <c r="C80" i="82" s="1"/>
  <c r="B78" i="33"/>
  <c r="B80" i="82" s="1"/>
  <c r="D77" i="33"/>
  <c r="D79" i="82" s="1"/>
  <c r="C77" i="33"/>
  <c r="C79" i="82" s="1"/>
  <c r="B77" i="33"/>
  <c r="B79" i="82" s="1"/>
  <c r="D76" i="33"/>
  <c r="D78" i="82" s="1"/>
  <c r="C78" i="82"/>
  <c r="B78" i="82"/>
  <c r="D60" i="33"/>
  <c r="D62" i="82" s="1"/>
  <c r="C60" i="33"/>
  <c r="C62" i="82" s="1"/>
  <c r="B60" i="33"/>
  <c r="B62" i="82" s="1"/>
  <c r="D59" i="33"/>
  <c r="D61" i="82" s="1"/>
  <c r="C59" i="33"/>
  <c r="C61" i="82" s="1"/>
  <c r="B59" i="33"/>
  <c r="B61" i="82" s="1"/>
  <c r="D58" i="33"/>
  <c r="D60" i="82" s="1"/>
  <c r="C58" i="33"/>
  <c r="C60" i="82" s="1"/>
  <c r="B58" i="33"/>
  <c r="B60" i="82" s="1"/>
  <c r="D57" i="33"/>
  <c r="D59" i="82" s="1"/>
  <c r="C57" i="33"/>
  <c r="C59" i="82" s="1"/>
  <c r="B57" i="33"/>
  <c r="B59" i="82" s="1"/>
  <c r="D56" i="33"/>
  <c r="D58" i="82" s="1"/>
  <c r="C56" i="33"/>
  <c r="C58" i="82" s="1"/>
  <c r="B56" i="33"/>
  <c r="B58" i="82" s="1"/>
  <c r="D55" i="33"/>
  <c r="D57" i="82" s="1"/>
  <c r="C55" i="33"/>
  <c r="C57" i="82" s="1"/>
  <c r="B55" i="33"/>
  <c r="B57" i="82" s="1"/>
  <c r="D54" i="33"/>
  <c r="D56" i="82" s="1"/>
  <c r="C54" i="33"/>
  <c r="C56" i="82" s="1"/>
  <c r="B54" i="33"/>
  <c r="B56" i="82" s="1"/>
  <c r="D53" i="33"/>
  <c r="D55" i="82" s="1"/>
  <c r="C53" i="33"/>
  <c r="C55" i="82" s="1"/>
  <c r="B53" i="33"/>
  <c r="B55" i="82" s="1"/>
  <c r="D52" i="33"/>
  <c r="D54" i="82" s="1"/>
  <c r="C52" i="33"/>
  <c r="C54" i="82" s="1"/>
  <c r="B52" i="33"/>
  <c r="B54" i="82" s="1"/>
  <c r="D51" i="33"/>
  <c r="D53" i="82" s="1"/>
  <c r="C51" i="33"/>
  <c r="C53" i="82" s="1"/>
  <c r="B51" i="33"/>
  <c r="B53" i="82" s="1"/>
  <c r="D50" i="33"/>
  <c r="D52" i="82" s="1"/>
  <c r="C50" i="33"/>
  <c r="C52" i="82" s="1"/>
  <c r="B50" i="33"/>
  <c r="B52" i="82" s="1"/>
  <c r="D49" i="33"/>
  <c r="D51" i="82" s="1"/>
  <c r="C49" i="33"/>
  <c r="C51" i="82" s="1"/>
  <c r="B49" i="33"/>
  <c r="B51" i="82" s="1"/>
  <c r="D48" i="33"/>
  <c r="D50" i="82" s="1"/>
  <c r="C48" i="33"/>
  <c r="C50" i="82" s="1"/>
  <c r="B48" i="33"/>
  <c r="B50" i="82" s="1"/>
  <c r="D47" i="33"/>
  <c r="D49" i="82" s="1"/>
  <c r="C47" i="33"/>
  <c r="C49" i="82" s="1"/>
  <c r="B47" i="33"/>
  <c r="B49" i="82" s="1"/>
  <c r="D46" i="33"/>
  <c r="D48" i="82" s="1"/>
  <c r="C46" i="33"/>
  <c r="C48" i="82" s="1"/>
  <c r="B46" i="33"/>
  <c r="B48" i="82" s="1"/>
  <c r="D45" i="33"/>
  <c r="D47" i="82" s="1"/>
  <c r="C45" i="33"/>
  <c r="C47" i="82" s="1"/>
  <c r="B45" i="33"/>
  <c r="B47" i="82" s="1"/>
  <c r="D44" i="33"/>
  <c r="D46" i="82" s="1"/>
  <c r="C46" i="82"/>
  <c r="B46" i="82"/>
  <c r="D75" i="33"/>
  <c r="D77" i="82" s="1"/>
  <c r="C75" i="33"/>
  <c r="C77" i="82" s="1"/>
  <c r="B75" i="33"/>
  <c r="B77" i="82" s="1"/>
  <c r="D74" i="33"/>
  <c r="D76" i="82" s="1"/>
  <c r="C74" i="33"/>
  <c r="C76" i="82" s="1"/>
  <c r="B74" i="33"/>
  <c r="B76" i="82" s="1"/>
  <c r="D73" i="33"/>
  <c r="D75" i="82" s="1"/>
  <c r="C73" i="33"/>
  <c r="C75" i="82" s="1"/>
  <c r="B73" i="33"/>
  <c r="B75" i="82" s="1"/>
  <c r="D72" i="33"/>
  <c r="D74" i="82" s="1"/>
  <c r="C72" i="33"/>
  <c r="C74" i="82" s="1"/>
  <c r="B72" i="33"/>
  <c r="B74" i="82" s="1"/>
  <c r="D71" i="33"/>
  <c r="D73" i="82" s="1"/>
  <c r="C71" i="33"/>
  <c r="C73" i="82" s="1"/>
  <c r="B71" i="33"/>
  <c r="B73" i="82" s="1"/>
  <c r="D70" i="33"/>
  <c r="D72" i="82" s="1"/>
  <c r="C70" i="33"/>
  <c r="C72" i="82" s="1"/>
  <c r="B70" i="33"/>
  <c r="B72" i="82" s="1"/>
  <c r="D69" i="33"/>
  <c r="D71" i="82" s="1"/>
  <c r="C69" i="33"/>
  <c r="C71" i="82" s="1"/>
  <c r="B69" i="33"/>
  <c r="B71" i="82" s="1"/>
  <c r="D68" i="33"/>
  <c r="D70" i="82" s="1"/>
  <c r="C68" i="33"/>
  <c r="C70" i="82" s="1"/>
  <c r="B68" i="33"/>
  <c r="B70" i="82" s="1"/>
  <c r="D67" i="33"/>
  <c r="D69" i="82" s="1"/>
  <c r="C67" i="33"/>
  <c r="C69" i="82" s="1"/>
  <c r="B67" i="33"/>
  <c r="B69" i="82" s="1"/>
  <c r="D66" i="33"/>
  <c r="D68" i="82" s="1"/>
  <c r="C66" i="33"/>
  <c r="C68" i="82" s="1"/>
  <c r="B66" i="33"/>
  <c r="B68" i="82" s="1"/>
  <c r="D65" i="33"/>
  <c r="D67" i="82" s="1"/>
  <c r="C65" i="33"/>
  <c r="C67" i="82" s="1"/>
  <c r="B65" i="33"/>
  <c r="B67" i="82" s="1"/>
  <c r="D64" i="33"/>
  <c r="D66" i="82" s="1"/>
  <c r="C64" i="33"/>
  <c r="C66" i="82" s="1"/>
  <c r="B64" i="33"/>
  <c r="B66" i="82" s="1"/>
  <c r="D63" i="33"/>
  <c r="D65" i="82" s="1"/>
  <c r="C63" i="33"/>
  <c r="C65" i="82" s="1"/>
  <c r="B63" i="33"/>
  <c r="B65" i="82" s="1"/>
  <c r="D62" i="33"/>
  <c r="D64" i="82" s="1"/>
  <c r="C62" i="33"/>
  <c r="C64" i="82" s="1"/>
  <c r="B62" i="33"/>
  <c r="B64" i="82" s="1"/>
  <c r="D61" i="33"/>
  <c r="D63" i="82" s="1"/>
  <c r="C63" i="82"/>
  <c r="B63" i="82"/>
  <c r="D43" i="33"/>
  <c r="D45" i="82" s="1"/>
  <c r="C43" i="33"/>
  <c r="C45" i="82" s="1"/>
  <c r="B43" i="33"/>
  <c r="B45" i="82" s="1"/>
  <c r="D42" i="33"/>
  <c r="D44" i="82" s="1"/>
  <c r="C42" i="33"/>
  <c r="C44" i="82" s="1"/>
  <c r="B42" i="33"/>
  <c r="B44" i="82" s="1"/>
  <c r="D41" i="33"/>
  <c r="D43" i="82" s="1"/>
  <c r="C41" i="33"/>
  <c r="C43" i="82" s="1"/>
  <c r="B41" i="33"/>
  <c r="B43" i="82" s="1"/>
  <c r="D40" i="33"/>
  <c r="D42" i="82" s="1"/>
  <c r="C40" i="33"/>
  <c r="C42" i="82" s="1"/>
  <c r="B40" i="33"/>
  <c r="B42" i="82" s="1"/>
  <c r="D39" i="33"/>
  <c r="D41" i="82" s="1"/>
  <c r="C39" i="33"/>
  <c r="C41" i="82" s="1"/>
  <c r="B39" i="33"/>
  <c r="B41" i="82" s="1"/>
  <c r="D38" i="33"/>
  <c r="D40" i="82" s="1"/>
  <c r="C38" i="33"/>
  <c r="C40" i="82" s="1"/>
  <c r="B38" i="33"/>
  <c r="B40" i="82" s="1"/>
  <c r="D37" i="33"/>
  <c r="D39" i="82" s="1"/>
  <c r="C37" i="33"/>
  <c r="C39" i="82" s="1"/>
  <c r="B37" i="33"/>
  <c r="B39" i="82" s="1"/>
  <c r="D36" i="33"/>
  <c r="D38" i="82" s="1"/>
  <c r="C36" i="33"/>
  <c r="C38" i="82" s="1"/>
  <c r="B36" i="33"/>
  <c r="B38" i="82" s="1"/>
  <c r="D35" i="33"/>
  <c r="D37" i="82" s="1"/>
  <c r="C35" i="33"/>
  <c r="C37" i="82" s="1"/>
  <c r="B35" i="33"/>
  <c r="B37" i="82" s="1"/>
  <c r="D34" i="33"/>
  <c r="D36" i="82" s="1"/>
  <c r="C34" i="33"/>
  <c r="C36" i="82" s="1"/>
  <c r="B34" i="33"/>
  <c r="B36" i="82" s="1"/>
  <c r="D33" i="33"/>
  <c r="D35" i="82" s="1"/>
  <c r="C33" i="33"/>
  <c r="C35" i="82" s="1"/>
  <c r="B33" i="33"/>
  <c r="B35" i="82" s="1"/>
  <c r="D32" i="33"/>
  <c r="D34" i="82" s="1"/>
  <c r="C32" i="33"/>
  <c r="C34" i="82" s="1"/>
  <c r="B32" i="33"/>
  <c r="B34" i="82" s="1"/>
  <c r="D33" i="82"/>
  <c r="B33" i="82"/>
  <c r="D30" i="33"/>
  <c r="D32" i="82" s="1"/>
  <c r="C30" i="33"/>
  <c r="C32" i="82" s="1"/>
  <c r="B30" i="33"/>
  <c r="B32" i="82" s="1"/>
  <c r="D29" i="33"/>
  <c r="D31" i="82" s="1"/>
  <c r="C29" i="33"/>
  <c r="C31" i="82" s="1"/>
  <c r="B29" i="33"/>
  <c r="B31" i="82" s="1"/>
  <c r="D28" i="33"/>
  <c r="D30" i="82" s="1"/>
  <c r="C28" i="33"/>
  <c r="C30" i="82" s="1"/>
  <c r="B28" i="33"/>
  <c r="B30" i="82" s="1"/>
  <c r="D27" i="33"/>
  <c r="D29" i="82" s="1"/>
  <c r="C27" i="33"/>
  <c r="C29" i="82" s="1"/>
  <c r="B27" i="33"/>
  <c r="B29" i="82" s="1"/>
  <c r="D26" i="33"/>
  <c r="D28" i="82" s="1"/>
  <c r="C26" i="33"/>
  <c r="C28" i="82" s="1"/>
  <c r="B26" i="33"/>
  <c r="B28" i="82" s="1"/>
  <c r="D25" i="33"/>
  <c r="D27" i="82" s="1"/>
  <c r="C25" i="33"/>
  <c r="C27" i="82" s="1"/>
  <c r="B25" i="33"/>
  <c r="B27" i="82" s="1"/>
  <c r="D24" i="33"/>
  <c r="D26" i="82" s="1"/>
  <c r="C24" i="33"/>
  <c r="C26" i="82" s="1"/>
  <c r="B24" i="33"/>
  <c r="B26" i="82" s="1"/>
  <c r="D23" i="33"/>
  <c r="D25" i="82" s="1"/>
  <c r="C23" i="33"/>
  <c r="C25" i="82" s="1"/>
  <c r="B23" i="33"/>
  <c r="B25" i="82" s="1"/>
  <c r="D22" i="33"/>
  <c r="D24" i="82" s="1"/>
  <c r="C22" i="33"/>
  <c r="C24" i="82" s="1"/>
  <c r="B22" i="33"/>
  <c r="B24" i="82" s="1"/>
  <c r="D21" i="33"/>
  <c r="D23" i="82" s="1"/>
  <c r="C21" i="33"/>
  <c r="C23" i="82" s="1"/>
  <c r="B21" i="33"/>
  <c r="B23" i="82" s="1"/>
  <c r="D20" i="33"/>
  <c r="D22" i="82" s="1"/>
  <c r="C22" i="82"/>
  <c r="B22" i="82"/>
  <c r="D19" i="33"/>
  <c r="D21" i="82" s="1"/>
  <c r="C19" i="33"/>
  <c r="C21" i="82" s="1"/>
  <c r="B19" i="33"/>
  <c r="B21" i="82" s="1"/>
  <c r="D18" i="33"/>
  <c r="D20" i="82" s="1"/>
  <c r="C18" i="33"/>
  <c r="C20" i="82" s="1"/>
  <c r="B18" i="33"/>
  <c r="B20" i="82" s="1"/>
  <c r="D17" i="33"/>
  <c r="D19" i="82" s="1"/>
  <c r="C17" i="33"/>
  <c r="C19" i="82" s="1"/>
  <c r="B17" i="33"/>
  <c r="B8" i="40" s="1"/>
  <c r="D16" i="33"/>
  <c r="D18" i="82" s="1"/>
  <c r="C16" i="33"/>
  <c r="C18" i="82" s="1"/>
  <c r="B16" i="33"/>
  <c r="B18" i="82" s="1"/>
  <c r="D15" i="33"/>
  <c r="D17" i="82" s="1"/>
  <c r="C15" i="33"/>
  <c r="C17" i="82" s="1"/>
  <c r="B15" i="33"/>
  <c r="B17" i="82" s="1"/>
  <c r="D14" i="33"/>
  <c r="D16" i="82" s="1"/>
  <c r="C14" i="33"/>
  <c r="C16" i="82" s="1"/>
  <c r="B14" i="33"/>
  <c r="B16" i="82" s="1"/>
  <c r="D13" i="33"/>
  <c r="D15" i="82" s="1"/>
  <c r="C13" i="33"/>
  <c r="C15" i="82" s="1"/>
  <c r="B13" i="33"/>
  <c r="B15" i="82" s="1"/>
  <c r="D12" i="33"/>
  <c r="D14" i="82" s="1"/>
  <c r="C12" i="33"/>
  <c r="C14" i="82" s="1"/>
  <c r="B12" i="33"/>
  <c r="B14" i="82" s="1"/>
  <c r="D11" i="33"/>
  <c r="D13" i="82" s="1"/>
  <c r="C11" i="33"/>
  <c r="C13" i="82" s="1"/>
  <c r="B11" i="33"/>
  <c r="B13" i="82" s="1"/>
  <c r="D10" i="33"/>
  <c r="D12" i="82" s="1"/>
  <c r="C10" i="33"/>
  <c r="C12" i="82" s="1"/>
  <c r="B10" i="33"/>
  <c r="B12" i="82" s="1"/>
  <c r="D9" i="33"/>
  <c r="D11" i="82" s="1"/>
  <c r="C9" i="33"/>
  <c r="C11" i="82" s="1"/>
  <c r="B9" i="33"/>
  <c r="B11" i="82" s="1"/>
  <c r="D8" i="33"/>
  <c r="D10" i="82" s="1"/>
  <c r="C10" i="82"/>
  <c r="B10" i="82"/>
  <c r="E9" i="33"/>
  <c r="F9" i="33"/>
  <c r="E10" i="33"/>
  <c r="F10" i="33"/>
  <c r="E11" i="33"/>
  <c r="F11" i="33"/>
  <c r="E12" i="33"/>
  <c r="F12" i="33"/>
  <c r="E13" i="33"/>
  <c r="F13" i="33"/>
  <c r="E14" i="33"/>
  <c r="F14" i="33"/>
  <c r="BJ26" i="70"/>
  <c r="BP26" i="69"/>
  <c r="AP7" i="68"/>
  <c r="AP9" i="68"/>
  <c r="AP10" i="68"/>
  <c r="AP15" i="68"/>
  <c r="AP16" i="68"/>
  <c r="AP17" i="68"/>
  <c r="AP8" i="68"/>
  <c r="AP11" i="68"/>
  <c r="AP12" i="68"/>
  <c r="AP13" i="68"/>
  <c r="AP14" i="68"/>
  <c r="AP19" i="68"/>
  <c r="AP20" i="68"/>
  <c r="AP21" i="68"/>
  <c r="AD12" i="68"/>
  <c r="AD13" i="68"/>
  <c r="U12" i="68"/>
  <c r="U13" i="68"/>
  <c r="N12" i="68"/>
  <c r="N13" i="68"/>
  <c r="H7" i="68"/>
  <c r="H9" i="68"/>
  <c r="H10" i="68"/>
  <c r="H15" i="68"/>
  <c r="H16" i="68"/>
  <c r="H17" i="68"/>
  <c r="H8" i="68"/>
  <c r="H11" i="68"/>
  <c r="H12" i="68"/>
  <c r="H13" i="68"/>
  <c r="H14" i="68"/>
  <c r="H18" i="68"/>
  <c r="H19" i="68"/>
  <c r="H20" i="68"/>
  <c r="BJ26" i="68"/>
  <c r="AP22" i="67"/>
  <c r="BJ25" i="66"/>
  <c r="BP29" i="65"/>
  <c r="AP23" i="65"/>
  <c r="AP24" i="65"/>
  <c r="H23" i="65"/>
  <c r="BP27" i="64"/>
  <c r="BJ27" i="64"/>
  <c r="AP19" i="53"/>
  <c r="AP20" i="53"/>
  <c r="H19" i="53"/>
  <c r="H20" i="53"/>
  <c r="BP23" i="51"/>
  <c r="AP18" i="51"/>
  <c r="AP17" i="51"/>
  <c r="H18" i="51"/>
  <c r="H17" i="51"/>
  <c r="BJ23" i="51"/>
  <c r="C32" i="49"/>
  <c r="C31" i="49"/>
  <c r="C30" i="49"/>
  <c r="C29" i="49"/>
  <c r="C28" i="49"/>
  <c r="C27" i="49"/>
  <c r="C26" i="49"/>
  <c r="C25" i="49"/>
  <c r="C24" i="49"/>
  <c r="C23" i="49"/>
  <c r="B40" i="47"/>
  <c r="C40" i="47"/>
  <c r="B41" i="47"/>
  <c r="C41" i="47"/>
  <c r="B42" i="47"/>
  <c r="C42" i="47"/>
  <c r="B43" i="47"/>
  <c r="C43" i="47"/>
  <c r="B44" i="47"/>
  <c r="C44" i="47"/>
  <c r="B45" i="47"/>
  <c r="C45" i="47"/>
  <c r="B46" i="47"/>
  <c r="C46" i="47"/>
  <c r="B47" i="47"/>
  <c r="C47" i="47"/>
  <c r="B48" i="47"/>
  <c r="C48" i="47"/>
  <c r="B49" i="47"/>
  <c r="C49" i="47"/>
  <c r="C35" i="47"/>
  <c r="B35" i="47"/>
  <c r="D36" i="40"/>
  <c r="B36" i="40"/>
  <c r="D34" i="40"/>
  <c r="B34" i="40"/>
  <c r="D33" i="40"/>
  <c r="B33" i="40"/>
  <c r="D31" i="40"/>
  <c r="B31" i="40"/>
  <c r="D30" i="40"/>
  <c r="B30" i="40"/>
  <c r="D28" i="40"/>
  <c r="B28" i="40"/>
  <c r="D27" i="40"/>
  <c r="B27" i="40"/>
  <c r="D25" i="40"/>
  <c r="B25" i="40"/>
  <c r="D24" i="40"/>
  <c r="B24" i="40"/>
  <c r="D22" i="40"/>
  <c r="B22" i="40"/>
  <c r="D21" i="40"/>
  <c r="B21" i="40"/>
  <c r="D19" i="40"/>
  <c r="D18" i="40"/>
  <c r="B18" i="40"/>
  <c r="B13" i="40"/>
  <c r="D12" i="40"/>
  <c r="B16" i="40"/>
  <c r="D15" i="40"/>
  <c r="D10" i="40"/>
  <c r="D7" i="40"/>
  <c r="B25" i="8"/>
  <c r="B24" i="8"/>
  <c r="C23" i="8"/>
  <c r="B23" i="8"/>
  <c r="C22" i="8"/>
  <c r="C21" i="8"/>
  <c r="B21" i="8"/>
  <c r="C20" i="8"/>
  <c r="C19" i="8"/>
  <c r="B19" i="8"/>
  <c r="C18" i="8"/>
  <c r="B17" i="8"/>
  <c r="C16" i="8"/>
  <c r="C15" i="8"/>
  <c r="B15" i="8"/>
  <c r="C14" i="8"/>
  <c r="B14" i="8"/>
  <c r="C13" i="8"/>
  <c r="B13" i="8"/>
  <c r="C12" i="8"/>
  <c r="B12" i="8"/>
  <c r="C9" i="8"/>
  <c r="B9" i="8"/>
  <c r="B8" i="8"/>
  <c r="C11" i="8"/>
  <c r="C10" i="8"/>
  <c r="C7" i="8"/>
  <c r="C6" i="8"/>
  <c r="B6" i="8"/>
  <c r="C5" i="8"/>
  <c r="B5" i="8"/>
  <c r="H7" i="63"/>
  <c r="E43" i="33"/>
  <c r="F43" i="33"/>
  <c r="BB43" i="33"/>
  <c r="BC43" i="33"/>
  <c r="BE43" i="33"/>
  <c r="BG43" i="33"/>
  <c r="BH43" i="33"/>
  <c r="BH181" i="33"/>
  <c r="BG181" i="33"/>
  <c r="BE181" i="33"/>
  <c r="BC181" i="33"/>
  <c r="BB181" i="33"/>
  <c r="F181" i="33"/>
  <c r="E181" i="33"/>
  <c r="BH180" i="33"/>
  <c r="BG180" i="33"/>
  <c r="BE180" i="33"/>
  <c r="BC180" i="33"/>
  <c r="BB180" i="33"/>
  <c r="F180" i="33"/>
  <c r="E180" i="33"/>
  <c r="BH179" i="33"/>
  <c r="BG179" i="33"/>
  <c r="BE179" i="33"/>
  <c r="BC179" i="33"/>
  <c r="BB179" i="33"/>
  <c r="F179" i="33"/>
  <c r="E179" i="33"/>
  <c r="BH178" i="33"/>
  <c r="BG178" i="33"/>
  <c r="BE178" i="33"/>
  <c r="BC178" i="33"/>
  <c r="BB178" i="33"/>
  <c r="F178" i="33"/>
  <c r="E178" i="33"/>
  <c r="BH177" i="33"/>
  <c r="BG177" i="33"/>
  <c r="BE177" i="33"/>
  <c r="BC177" i="33"/>
  <c r="BB177" i="33"/>
  <c r="F177" i="33"/>
  <c r="E177" i="33"/>
  <c r="BH176" i="33"/>
  <c r="BG176" i="33"/>
  <c r="BE176" i="33"/>
  <c r="BC176" i="33"/>
  <c r="BB176" i="33"/>
  <c r="F176" i="33"/>
  <c r="E176" i="33"/>
  <c r="BH175" i="33"/>
  <c r="BG175" i="33"/>
  <c r="BE175" i="33"/>
  <c r="BC175" i="33"/>
  <c r="BB175" i="33"/>
  <c r="F175" i="33"/>
  <c r="E175" i="33"/>
  <c r="BH173" i="33"/>
  <c r="BG173" i="33"/>
  <c r="BE173" i="33"/>
  <c r="BC173" i="33"/>
  <c r="BB173" i="33"/>
  <c r="F173" i="33"/>
  <c r="E173" i="33"/>
  <c r="BH172" i="33"/>
  <c r="BG172" i="33"/>
  <c r="BE172" i="33"/>
  <c r="BC172" i="33"/>
  <c r="BB172" i="33"/>
  <c r="F172" i="33"/>
  <c r="E172" i="33"/>
  <c r="BH171" i="33"/>
  <c r="BG171" i="33"/>
  <c r="BE171" i="33"/>
  <c r="BC171" i="33"/>
  <c r="BB171" i="33"/>
  <c r="F171" i="33"/>
  <c r="E171" i="33"/>
  <c r="BH170" i="33"/>
  <c r="BG170" i="33"/>
  <c r="BE170" i="33"/>
  <c r="BC170" i="33"/>
  <c r="BB170" i="33"/>
  <c r="F170" i="33"/>
  <c r="E170" i="33"/>
  <c r="BH169" i="33"/>
  <c r="BG169" i="33"/>
  <c r="BE169" i="33"/>
  <c r="BC169" i="33"/>
  <c r="BB169" i="33"/>
  <c r="F169" i="33"/>
  <c r="E169" i="33"/>
  <c r="BH168" i="33"/>
  <c r="BG168" i="33"/>
  <c r="BE168" i="33"/>
  <c r="BC168" i="33"/>
  <c r="BB168" i="33"/>
  <c r="F168" i="33"/>
  <c r="E168" i="33"/>
  <c r="BH167" i="33"/>
  <c r="BG167" i="33"/>
  <c r="BE167" i="33"/>
  <c r="BC167" i="33"/>
  <c r="BB167" i="33"/>
  <c r="F167" i="33"/>
  <c r="E167" i="33"/>
  <c r="BH166" i="33"/>
  <c r="BG166" i="33"/>
  <c r="BE166" i="33"/>
  <c r="BC166" i="33"/>
  <c r="BB166" i="33"/>
  <c r="F166" i="33"/>
  <c r="E166" i="33"/>
  <c r="BH165" i="33"/>
  <c r="BG165" i="33"/>
  <c r="BE165" i="33"/>
  <c r="BC165" i="33"/>
  <c r="BB165" i="33"/>
  <c r="F165" i="33"/>
  <c r="E165" i="33"/>
  <c r="BH164" i="33"/>
  <c r="BG164" i="33"/>
  <c r="BE164" i="33"/>
  <c r="BC164" i="33"/>
  <c r="BB164" i="33"/>
  <c r="F164" i="33"/>
  <c r="E164" i="33"/>
  <c r="BH163" i="33"/>
  <c r="BG163" i="33"/>
  <c r="BE163" i="33"/>
  <c r="BC163" i="33"/>
  <c r="BB163" i="33"/>
  <c r="F163" i="33"/>
  <c r="E163" i="33"/>
  <c r="BH162" i="33"/>
  <c r="BG162" i="33"/>
  <c r="BE162" i="33"/>
  <c r="BC162" i="33"/>
  <c r="BB162" i="33"/>
  <c r="F162" i="33"/>
  <c r="E162" i="33"/>
  <c r="BH161" i="33"/>
  <c r="BG161" i="33"/>
  <c r="BE161" i="33"/>
  <c r="BC161" i="33"/>
  <c r="BB161" i="33"/>
  <c r="F161" i="33"/>
  <c r="E161" i="33"/>
  <c r="BH160" i="33"/>
  <c r="BG160" i="33"/>
  <c r="BE160" i="33"/>
  <c r="BC160" i="33"/>
  <c r="BB160" i="33"/>
  <c r="F160" i="33"/>
  <c r="E160" i="33"/>
  <c r="BH159" i="33"/>
  <c r="BG159" i="33"/>
  <c r="BE159" i="33"/>
  <c r="BC159" i="33"/>
  <c r="BB159" i="33"/>
  <c r="F159" i="33"/>
  <c r="E159" i="33"/>
  <c r="BH157" i="33"/>
  <c r="BG157" i="33"/>
  <c r="BE157" i="33"/>
  <c r="BC157" i="33"/>
  <c r="BB157" i="33"/>
  <c r="F157" i="33"/>
  <c r="E157" i="33"/>
  <c r="BH156" i="33"/>
  <c r="BG156" i="33"/>
  <c r="BE156" i="33"/>
  <c r="BC156" i="33"/>
  <c r="BB156" i="33"/>
  <c r="F156" i="33"/>
  <c r="E156" i="33"/>
  <c r="BH155" i="33"/>
  <c r="BG155" i="33"/>
  <c r="BE155" i="33"/>
  <c r="BC155" i="33"/>
  <c r="BB155" i="33"/>
  <c r="F155" i="33"/>
  <c r="E155" i="33"/>
  <c r="BH154" i="33"/>
  <c r="BG154" i="33"/>
  <c r="BE154" i="33"/>
  <c r="BC154" i="33"/>
  <c r="BB154" i="33"/>
  <c r="F154" i="33"/>
  <c r="E154" i="33"/>
  <c r="BH153" i="33"/>
  <c r="BG153" i="33"/>
  <c r="BE153" i="33"/>
  <c r="BC153" i="33"/>
  <c r="BB153" i="33"/>
  <c r="F153" i="33"/>
  <c r="E153" i="33"/>
  <c r="BH152" i="33"/>
  <c r="BG152" i="33"/>
  <c r="BE152" i="33"/>
  <c r="BC152" i="33"/>
  <c r="BB152" i="33"/>
  <c r="F152" i="33"/>
  <c r="E152" i="33"/>
  <c r="BH151" i="33"/>
  <c r="BG151" i="33"/>
  <c r="BE151" i="33"/>
  <c r="BC151" i="33"/>
  <c r="BB151" i="33"/>
  <c r="F151" i="33"/>
  <c r="E151" i="33"/>
  <c r="BH150" i="33"/>
  <c r="BG150" i="33"/>
  <c r="BE150" i="33"/>
  <c r="BC150" i="33"/>
  <c r="BB150" i="33"/>
  <c r="F150" i="33"/>
  <c r="E150" i="33"/>
  <c r="BH149" i="33"/>
  <c r="BG149" i="33"/>
  <c r="BE149" i="33"/>
  <c r="BC149" i="33"/>
  <c r="BB149" i="33"/>
  <c r="F149" i="33"/>
  <c r="E149" i="33"/>
  <c r="BH148" i="33"/>
  <c r="BG148" i="33"/>
  <c r="BE148" i="33"/>
  <c r="BC148" i="33"/>
  <c r="BB148" i="33"/>
  <c r="F148" i="33"/>
  <c r="E148" i="33"/>
  <c r="BH147" i="33"/>
  <c r="BG147" i="33"/>
  <c r="BE147" i="33"/>
  <c r="BC147" i="33"/>
  <c r="BB147" i="33"/>
  <c r="F147" i="33"/>
  <c r="E147" i="33"/>
  <c r="BH146" i="33"/>
  <c r="BG146" i="33"/>
  <c r="BE146" i="33"/>
  <c r="BC146" i="33"/>
  <c r="BB146" i="33"/>
  <c r="F146" i="33"/>
  <c r="E146" i="33"/>
  <c r="BH145" i="33"/>
  <c r="BG145" i="33"/>
  <c r="BE145" i="33"/>
  <c r="BC145" i="33"/>
  <c r="BB145" i="33"/>
  <c r="F145" i="33"/>
  <c r="E145" i="33"/>
  <c r="BH144" i="33"/>
  <c r="BG144" i="33"/>
  <c r="BE144" i="33"/>
  <c r="BC144" i="33"/>
  <c r="BB144" i="33"/>
  <c r="F144" i="33"/>
  <c r="E144" i="33"/>
  <c r="BH143" i="33"/>
  <c r="BG143" i="33"/>
  <c r="BE143" i="33"/>
  <c r="BC143" i="33"/>
  <c r="BB143" i="33"/>
  <c r="F143" i="33"/>
  <c r="E143" i="33"/>
  <c r="BH141" i="33"/>
  <c r="BG141" i="33"/>
  <c r="BE141" i="33"/>
  <c r="BC141" i="33"/>
  <c r="BB141" i="33"/>
  <c r="F141" i="33"/>
  <c r="E141" i="33"/>
  <c r="BH140" i="33"/>
  <c r="BG140" i="33"/>
  <c r="BE140" i="33"/>
  <c r="BC140" i="33"/>
  <c r="BB140" i="33"/>
  <c r="F140" i="33"/>
  <c r="E140" i="33"/>
  <c r="BH139" i="33"/>
  <c r="BG139" i="33"/>
  <c r="BE139" i="33"/>
  <c r="BC139" i="33"/>
  <c r="BB139" i="33"/>
  <c r="F139" i="33"/>
  <c r="E139" i="33"/>
  <c r="BH138" i="33"/>
  <c r="BG138" i="33"/>
  <c r="BE138" i="33"/>
  <c r="BC138" i="33"/>
  <c r="BB138" i="33"/>
  <c r="F138" i="33"/>
  <c r="E138" i="33"/>
  <c r="BH137" i="33"/>
  <c r="BG137" i="33"/>
  <c r="BE137" i="33"/>
  <c r="BC137" i="33"/>
  <c r="BB137" i="33"/>
  <c r="F137" i="33"/>
  <c r="E137" i="33"/>
  <c r="BH136" i="33"/>
  <c r="BG136" i="33"/>
  <c r="BE136" i="33"/>
  <c r="BC136" i="33"/>
  <c r="BB136" i="33"/>
  <c r="F136" i="33"/>
  <c r="E136" i="33"/>
  <c r="BH135" i="33"/>
  <c r="BG135" i="33"/>
  <c r="BE135" i="33"/>
  <c r="BC135" i="33"/>
  <c r="BB135" i="33"/>
  <c r="F135" i="33"/>
  <c r="E135" i="33"/>
  <c r="BH134" i="33"/>
  <c r="BG134" i="33"/>
  <c r="BE134" i="33"/>
  <c r="BC134" i="33"/>
  <c r="BB134" i="33"/>
  <c r="F134" i="33"/>
  <c r="E134" i="33"/>
  <c r="BH133" i="33"/>
  <c r="BG133" i="33"/>
  <c r="BE133" i="33"/>
  <c r="BC133" i="33"/>
  <c r="BB133" i="33"/>
  <c r="F133" i="33"/>
  <c r="E133" i="33"/>
  <c r="BH132" i="33"/>
  <c r="BG132" i="33"/>
  <c r="BE132" i="33"/>
  <c r="BC132" i="33"/>
  <c r="BB132" i="33"/>
  <c r="F132" i="33"/>
  <c r="E132" i="33"/>
  <c r="BH131" i="33"/>
  <c r="BG131" i="33"/>
  <c r="BE131" i="33"/>
  <c r="BC131" i="33"/>
  <c r="BB131" i="33"/>
  <c r="F131" i="33"/>
  <c r="E131" i="33"/>
  <c r="BH130" i="33"/>
  <c r="BG130" i="33"/>
  <c r="BE130" i="33"/>
  <c r="BC130" i="33"/>
  <c r="BB130" i="33"/>
  <c r="F130" i="33"/>
  <c r="E130" i="33"/>
  <c r="BH129" i="33"/>
  <c r="BG129" i="33"/>
  <c r="BE129" i="33"/>
  <c r="BC129" i="33"/>
  <c r="BB129" i="33"/>
  <c r="F129" i="33"/>
  <c r="E129" i="33"/>
  <c r="BH128" i="33"/>
  <c r="BG128" i="33"/>
  <c r="BE128" i="33"/>
  <c r="BC128" i="33"/>
  <c r="BB128" i="33"/>
  <c r="F128" i="33"/>
  <c r="E128" i="33"/>
  <c r="BH127" i="33"/>
  <c r="BG127" i="33"/>
  <c r="BE127" i="33"/>
  <c r="BC127" i="33"/>
  <c r="BB127" i="33"/>
  <c r="F127" i="33"/>
  <c r="E127" i="33"/>
  <c r="BH125" i="33"/>
  <c r="BG125" i="33"/>
  <c r="BE125" i="33"/>
  <c r="BC125" i="33"/>
  <c r="BB125" i="33"/>
  <c r="F125" i="33"/>
  <c r="E125" i="33"/>
  <c r="BH124" i="33"/>
  <c r="BG124" i="33"/>
  <c r="BE124" i="33"/>
  <c r="BC124" i="33"/>
  <c r="BB124" i="33"/>
  <c r="F124" i="33"/>
  <c r="E124" i="33"/>
  <c r="BH123" i="33"/>
  <c r="BG123" i="33"/>
  <c r="BE123" i="33"/>
  <c r="BC123" i="33"/>
  <c r="BB123" i="33"/>
  <c r="F123" i="33"/>
  <c r="E123" i="33"/>
  <c r="BH122" i="33"/>
  <c r="BG122" i="33"/>
  <c r="BE122" i="33"/>
  <c r="BC122" i="33"/>
  <c r="BB122" i="33"/>
  <c r="F122" i="33"/>
  <c r="E122" i="33"/>
  <c r="BH121" i="33"/>
  <c r="BG121" i="33"/>
  <c r="BE121" i="33"/>
  <c r="BC121" i="33"/>
  <c r="BB121" i="33"/>
  <c r="F121" i="33"/>
  <c r="E121" i="33"/>
  <c r="BH120" i="33"/>
  <c r="BG120" i="33"/>
  <c r="BE120" i="33"/>
  <c r="BC120" i="33"/>
  <c r="BB120" i="33"/>
  <c r="F120" i="33"/>
  <c r="E120" i="33"/>
  <c r="BH119" i="33"/>
  <c r="BG119" i="33"/>
  <c r="BE119" i="33"/>
  <c r="BC119" i="33"/>
  <c r="BB119" i="33"/>
  <c r="F119" i="33"/>
  <c r="E119" i="33"/>
  <c r="BH118" i="33"/>
  <c r="BG118" i="33"/>
  <c r="BE118" i="33"/>
  <c r="BC118" i="33"/>
  <c r="BB118" i="33"/>
  <c r="F118" i="33"/>
  <c r="E118" i="33"/>
  <c r="BH117" i="33"/>
  <c r="BG117" i="33"/>
  <c r="BE117" i="33"/>
  <c r="BC117" i="33"/>
  <c r="BB117" i="33"/>
  <c r="F117" i="33"/>
  <c r="E117" i="33"/>
  <c r="BH116" i="33"/>
  <c r="BG116" i="33"/>
  <c r="BE116" i="33"/>
  <c r="BC116" i="33"/>
  <c r="BB116" i="33"/>
  <c r="F116" i="33"/>
  <c r="E116" i="33"/>
  <c r="BH115" i="33"/>
  <c r="BG115" i="33"/>
  <c r="BE115" i="33"/>
  <c r="BC115" i="33"/>
  <c r="BB115" i="33"/>
  <c r="F115" i="33"/>
  <c r="E115" i="33"/>
  <c r="BH114" i="33"/>
  <c r="BG114" i="33"/>
  <c r="BE114" i="33"/>
  <c r="BC114" i="33"/>
  <c r="BB114" i="33"/>
  <c r="F114" i="33"/>
  <c r="E114" i="33"/>
  <c r="BH113" i="33"/>
  <c r="BG113" i="33"/>
  <c r="BE113" i="33"/>
  <c r="BC113" i="33"/>
  <c r="BB113" i="33"/>
  <c r="F113" i="33"/>
  <c r="E113" i="33"/>
  <c r="BH112" i="33"/>
  <c r="BG112" i="33"/>
  <c r="BE112" i="33"/>
  <c r="BC112" i="33"/>
  <c r="BB112" i="33"/>
  <c r="F112" i="33"/>
  <c r="E112" i="33"/>
  <c r="BH111" i="33"/>
  <c r="BG111" i="33"/>
  <c r="BE111" i="33"/>
  <c r="BC111" i="33"/>
  <c r="BB111" i="33"/>
  <c r="F111" i="33"/>
  <c r="E111" i="33"/>
  <c r="BH109" i="33"/>
  <c r="BG109" i="33"/>
  <c r="BE109" i="33"/>
  <c r="BC109" i="33"/>
  <c r="BB109" i="33"/>
  <c r="F109" i="33"/>
  <c r="E109" i="33"/>
  <c r="BH108" i="33"/>
  <c r="BG108" i="33"/>
  <c r="BE108" i="33"/>
  <c r="BC108" i="33"/>
  <c r="BB108" i="33"/>
  <c r="F108" i="33"/>
  <c r="E108" i="33"/>
  <c r="BH107" i="33"/>
  <c r="BG107" i="33"/>
  <c r="BE107" i="33"/>
  <c r="BC107" i="33"/>
  <c r="BB107" i="33"/>
  <c r="F107" i="33"/>
  <c r="E107" i="33"/>
  <c r="BH106" i="33"/>
  <c r="BG106" i="33"/>
  <c r="BE106" i="33"/>
  <c r="BC106" i="33"/>
  <c r="BB106" i="33"/>
  <c r="F106" i="33"/>
  <c r="E106" i="33"/>
  <c r="BH105" i="33"/>
  <c r="BG105" i="33"/>
  <c r="BE105" i="33"/>
  <c r="BC105" i="33"/>
  <c r="BB105" i="33"/>
  <c r="F105" i="33"/>
  <c r="E105" i="33"/>
  <c r="BH104" i="33"/>
  <c r="BG104" i="33"/>
  <c r="BE104" i="33"/>
  <c r="BC104" i="33"/>
  <c r="BB104" i="33"/>
  <c r="F104" i="33"/>
  <c r="E104" i="33"/>
  <c r="BH103" i="33"/>
  <c r="BG103" i="33"/>
  <c r="BE103" i="33"/>
  <c r="BC103" i="33"/>
  <c r="BB103" i="33"/>
  <c r="F103" i="33"/>
  <c r="E103" i="33"/>
  <c r="BH102" i="33"/>
  <c r="BG102" i="33"/>
  <c r="BE102" i="33"/>
  <c r="BC102" i="33"/>
  <c r="BB102" i="33"/>
  <c r="F102" i="33"/>
  <c r="E102" i="33"/>
  <c r="BH101" i="33"/>
  <c r="BG101" i="33"/>
  <c r="BE101" i="33"/>
  <c r="BC101" i="33"/>
  <c r="BB101" i="33"/>
  <c r="F101" i="33"/>
  <c r="E101" i="33"/>
  <c r="BH100" i="33"/>
  <c r="BG100" i="33"/>
  <c r="BE100" i="33"/>
  <c r="BC100" i="33"/>
  <c r="BB100" i="33"/>
  <c r="F100" i="33"/>
  <c r="E100" i="33"/>
  <c r="BH99" i="33"/>
  <c r="BG99" i="33"/>
  <c r="BE99" i="33"/>
  <c r="BC99" i="33"/>
  <c r="BB99" i="33"/>
  <c r="F99" i="33"/>
  <c r="E99" i="33"/>
  <c r="BH98" i="33"/>
  <c r="BG98" i="33"/>
  <c r="BE98" i="33"/>
  <c r="BC98" i="33"/>
  <c r="BB98" i="33"/>
  <c r="F98" i="33"/>
  <c r="E98" i="33"/>
  <c r="BH97" i="33"/>
  <c r="BG97" i="33"/>
  <c r="BE97" i="33"/>
  <c r="BC97" i="33"/>
  <c r="BB97" i="33"/>
  <c r="F97" i="33"/>
  <c r="E97" i="33"/>
  <c r="BH96" i="33"/>
  <c r="BG96" i="33"/>
  <c r="BE96" i="33"/>
  <c r="BC96" i="33"/>
  <c r="BB96" i="33"/>
  <c r="F96" i="33"/>
  <c r="E96" i="33"/>
  <c r="BH94" i="33"/>
  <c r="BG94" i="33"/>
  <c r="BE94" i="33"/>
  <c r="BC94" i="33"/>
  <c r="BB94" i="33"/>
  <c r="F94" i="33"/>
  <c r="E94" i="33"/>
  <c r="BH93" i="33"/>
  <c r="BG93" i="33"/>
  <c r="BE93" i="33"/>
  <c r="BC93" i="33"/>
  <c r="BB93" i="33"/>
  <c r="F93" i="33"/>
  <c r="E93" i="33"/>
  <c r="BH92" i="33"/>
  <c r="BG92" i="33"/>
  <c r="BE92" i="33"/>
  <c r="BC92" i="33"/>
  <c r="BB92" i="33"/>
  <c r="F92" i="33"/>
  <c r="E92" i="33"/>
  <c r="BH91" i="33"/>
  <c r="BG91" i="33"/>
  <c r="BE91" i="33"/>
  <c r="BC91" i="33"/>
  <c r="BB91" i="33"/>
  <c r="F91" i="33"/>
  <c r="E91" i="33"/>
  <c r="BH90" i="33"/>
  <c r="BG90" i="33"/>
  <c r="BE90" i="33"/>
  <c r="BC90" i="33"/>
  <c r="BB90" i="33"/>
  <c r="F90" i="33"/>
  <c r="E90" i="33"/>
  <c r="BH89" i="33"/>
  <c r="BG89" i="33"/>
  <c r="BE89" i="33"/>
  <c r="BC89" i="33"/>
  <c r="BB89" i="33"/>
  <c r="F89" i="33"/>
  <c r="E89" i="33"/>
  <c r="BH88" i="33"/>
  <c r="BG88" i="33"/>
  <c r="BE88" i="33"/>
  <c r="BC88" i="33"/>
  <c r="BB88" i="33"/>
  <c r="F88" i="33"/>
  <c r="E88" i="33"/>
  <c r="BH87" i="33"/>
  <c r="BG87" i="33"/>
  <c r="BE87" i="33"/>
  <c r="BC87" i="33"/>
  <c r="BB87" i="33"/>
  <c r="F87" i="33"/>
  <c r="E87" i="33"/>
  <c r="BH86" i="33"/>
  <c r="BG86" i="33"/>
  <c r="BE86" i="33"/>
  <c r="BC86" i="33"/>
  <c r="BB86" i="33"/>
  <c r="F86" i="33"/>
  <c r="E86" i="33"/>
  <c r="BH85" i="33"/>
  <c r="BG85" i="33"/>
  <c r="BE85" i="33"/>
  <c r="BC85" i="33"/>
  <c r="BB85" i="33"/>
  <c r="F85" i="33"/>
  <c r="E85" i="33"/>
  <c r="BH84" i="33"/>
  <c r="BG84" i="33"/>
  <c r="BE84" i="33"/>
  <c r="BC84" i="33"/>
  <c r="BB84" i="33"/>
  <c r="F84" i="33"/>
  <c r="E84" i="33"/>
  <c r="BH83" i="33"/>
  <c r="BG83" i="33"/>
  <c r="BE83" i="33"/>
  <c r="BC83" i="33"/>
  <c r="BB83" i="33"/>
  <c r="F83" i="33"/>
  <c r="E83" i="33"/>
  <c r="BH82" i="33"/>
  <c r="BG82" i="33"/>
  <c r="BE82" i="33"/>
  <c r="BC82" i="33"/>
  <c r="BB82" i="33"/>
  <c r="F82" i="33"/>
  <c r="E82" i="33"/>
  <c r="BH81" i="33"/>
  <c r="BG81" i="33"/>
  <c r="BE81" i="33"/>
  <c r="BC81" i="33"/>
  <c r="BB81" i="33"/>
  <c r="F81" i="33"/>
  <c r="E81" i="33"/>
  <c r="BH80" i="33"/>
  <c r="BG80" i="33"/>
  <c r="BE80" i="33"/>
  <c r="BC80" i="33"/>
  <c r="BB80" i="33"/>
  <c r="F80" i="33"/>
  <c r="E80" i="33"/>
  <c r="BH79" i="33"/>
  <c r="BG79" i="33"/>
  <c r="BE79" i="33"/>
  <c r="BC79" i="33"/>
  <c r="BB79" i="33"/>
  <c r="F79" i="33"/>
  <c r="E79" i="33"/>
  <c r="BH78" i="33"/>
  <c r="BG78" i="33"/>
  <c r="BE78" i="33"/>
  <c r="BC78" i="33"/>
  <c r="BB78" i="33"/>
  <c r="F78" i="33"/>
  <c r="E78" i="33"/>
  <c r="BH77" i="33"/>
  <c r="BG77" i="33"/>
  <c r="BE77" i="33"/>
  <c r="BC77" i="33"/>
  <c r="BB77" i="33"/>
  <c r="F77" i="33"/>
  <c r="E77" i="33"/>
  <c r="BH60" i="33"/>
  <c r="BG60" i="33"/>
  <c r="BE60" i="33"/>
  <c r="BC60" i="33"/>
  <c r="BB60" i="33"/>
  <c r="F60" i="33"/>
  <c r="E60" i="33"/>
  <c r="BH59" i="33"/>
  <c r="BG59" i="33"/>
  <c r="BE59" i="33"/>
  <c r="BC59" i="33"/>
  <c r="BB59" i="33"/>
  <c r="F59" i="33"/>
  <c r="E59" i="33"/>
  <c r="BH58" i="33"/>
  <c r="BG58" i="33"/>
  <c r="BE58" i="33"/>
  <c r="BC58" i="33"/>
  <c r="BB58" i="33"/>
  <c r="F58" i="33"/>
  <c r="E58" i="33"/>
  <c r="BH57" i="33"/>
  <c r="BG57" i="33"/>
  <c r="BE57" i="33"/>
  <c r="BC57" i="33"/>
  <c r="BB57" i="33"/>
  <c r="F57" i="33"/>
  <c r="E57" i="33"/>
  <c r="BH56" i="33"/>
  <c r="BG56" i="33"/>
  <c r="BE56" i="33"/>
  <c r="BC56" i="33"/>
  <c r="BB56" i="33"/>
  <c r="F56" i="33"/>
  <c r="E56" i="33"/>
  <c r="BH55" i="33"/>
  <c r="BG55" i="33"/>
  <c r="BE55" i="33"/>
  <c r="BC55" i="33"/>
  <c r="BB55" i="33"/>
  <c r="F55" i="33"/>
  <c r="E55" i="33"/>
  <c r="BH54" i="33"/>
  <c r="BG54" i="33"/>
  <c r="BE54" i="33"/>
  <c r="BC54" i="33"/>
  <c r="BB54" i="33"/>
  <c r="F54" i="33"/>
  <c r="E54" i="33"/>
  <c r="BH53" i="33"/>
  <c r="BG53" i="33"/>
  <c r="BE53" i="33"/>
  <c r="BC53" i="33"/>
  <c r="BB53" i="33"/>
  <c r="F53" i="33"/>
  <c r="E53" i="33"/>
  <c r="BH52" i="33"/>
  <c r="BG52" i="33"/>
  <c r="BE52" i="33"/>
  <c r="BC52" i="33"/>
  <c r="BB52" i="33"/>
  <c r="F52" i="33"/>
  <c r="E52" i="33"/>
  <c r="BH51" i="33"/>
  <c r="BG51" i="33"/>
  <c r="BE51" i="33"/>
  <c r="BC51" i="33"/>
  <c r="BB51" i="33"/>
  <c r="F51" i="33"/>
  <c r="E51" i="33"/>
  <c r="BH50" i="33"/>
  <c r="BG50" i="33"/>
  <c r="BE50" i="33"/>
  <c r="BC50" i="33"/>
  <c r="BB50" i="33"/>
  <c r="F50" i="33"/>
  <c r="E50" i="33"/>
  <c r="BH49" i="33"/>
  <c r="BG49" i="33"/>
  <c r="BE49" i="33"/>
  <c r="BC49" i="33"/>
  <c r="BB49" i="33"/>
  <c r="F49" i="33"/>
  <c r="E49" i="33"/>
  <c r="BH48" i="33"/>
  <c r="BG48" i="33"/>
  <c r="BE48" i="33"/>
  <c r="BC48" i="33"/>
  <c r="BB48" i="33"/>
  <c r="F48" i="33"/>
  <c r="E48" i="33"/>
  <c r="BH47" i="33"/>
  <c r="BG47" i="33"/>
  <c r="BE47" i="33"/>
  <c r="BC47" i="33"/>
  <c r="BB47" i="33"/>
  <c r="F47" i="33"/>
  <c r="E47" i="33"/>
  <c r="BH46" i="33"/>
  <c r="BG46" i="33"/>
  <c r="BE46" i="33"/>
  <c r="BC46" i="33"/>
  <c r="BB46" i="33"/>
  <c r="F46" i="33"/>
  <c r="E46" i="33"/>
  <c r="BH45" i="33"/>
  <c r="BG45" i="33"/>
  <c r="BE45" i="33"/>
  <c r="BC45" i="33"/>
  <c r="BB45" i="33"/>
  <c r="F45" i="33"/>
  <c r="E45" i="33"/>
  <c r="BH75" i="33"/>
  <c r="BG75" i="33"/>
  <c r="BE75" i="33"/>
  <c r="BC75" i="33"/>
  <c r="BB75" i="33"/>
  <c r="F75" i="33"/>
  <c r="E75" i="33"/>
  <c r="BH74" i="33"/>
  <c r="BG74" i="33"/>
  <c r="BE74" i="33"/>
  <c r="BC74" i="33"/>
  <c r="BB74" i="33"/>
  <c r="F74" i="33"/>
  <c r="E74" i="33"/>
  <c r="BH73" i="33"/>
  <c r="BG73" i="33"/>
  <c r="BE73" i="33"/>
  <c r="BC73" i="33"/>
  <c r="BB73" i="33"/>
  <c r="F73" i="33"/>
  <c r="E73" i="33"/>
  <c r="BH72" i="33"/>
  <c r="BG72" i="33"/>
  <c r="BE72" i="33"/>
  <c r="BC72" i="33"/>
  <c r="BB72" i="33"/>
  <c r="F72" i="33"/>
  <c r="E72" i="33"/>
  <c r="BH71" i="33"/>
  <c r="BG71" i="33"/>
  <c r="BE71" i="33"/>
  <c r="BC71" i="33"/>
  <c r="BB71" i="33"/>
  <c r="F71" i="33"/>
  <c r="E71" i="33"/>
  <c r="BH70" i="33"/>
  <c r="BG70" i="33"/>
  <c r="BE70" i="33"/>
  <c r="BC70" i="33"/>
  <c r="BB70" i="33"/>
  <c r="F70" i="33"/>
  <c r="E70" i="33"/>
  <c r="BH69" i="33"/>
  <c r="BG69" i="33"/>
  <c r="BE69" i="33"/>
  <c r="BC69" i="33"/>
  <c r="BB69" i="33"/>
  <c r="F69" i="33"/>
  <c r="E69" i="33"/>
  <c r="BH68" i="33"/>
  <c r="BG68" i="33"/>
  <c r="BE68" i="33"/>
  <c r="BC68" i="33"/>
  <c r="BB68" i="33"/>
  <c r="F68" i="33"/>
  <c r="E68" i="33"/>
  <c r="BH67" i="33"/>
  <c r="BG67" i="33"/>
  <c r="BE67" i="33"/>
  <c r="BC67" i="33"/>
  <c r="BB67" i="33"/>
  <c r="F67" i="33"/>
  <c r="E67" i="33"/>
  <c r="BH66" i="33"/>
  <c r="BG66" i="33"/>
  <c r="BE66" i="33"/>
  <c r="BC66" i="33"/>
  <c r="BB66" i="33"/>
  <c r="F66" i="33"/>
  <c r="E66" i="33"/>
  <c r="BH65" i="33"/>
  <c r="BG65" i="33"/>
  <c r="BE65" i="33"/>
  <c r="BC65" i="33"/>
  <c r="BB65" i="33"/>
  <c r="F65" i="33"/>
  <c r="E65" i="33"/>
  <c r="BH64" i="33"/>
  <c r="BG64" i="33"/>
  <c r="BE64" i="33"/>
  <c r="BC64" i="33"/>
  <c r="BB64" i="33"/>
  <c r="F64" i="33"/>
  <c r="E64" i="33"/>
  <c r="BH63" i="33"/>
  <c r="BG63" i="33"/>
  <c r="BE63" i="33"/>
  <c r="BC63" i="33"/>
  <c r="BB63" i="33"/>
  <c r="F63" i="33"/>
  <c r="E63" i="33"/>
  <c r="BH62" i="33"/>
  <c r="BG62" i="33"/>
  <c r="BE62" i="33"/>
  <c r="BC62" i="33"/>
  <c r="BB62" i="33"/>
  <c r="F62" i="33"/>
  <c r="E62" i="33"/>
  <c r="BH30" i="33"/>
  <c r="BG30" i="33"/>
  <c r="BE30" i="33"/>
  <c r="BC30" i="33"/>
  <c r="BB30" i="33"/>
  <c r="F30" i="33"/>
  <c r="E30" i="33"/>
  <c r="BH29" i="33"/>
  <c r="BG29" i="33"/>
  <c r="BE29" i="33"/>
  <c r="BC29" i="33"/>
  <c r="BB29" i="33"/>
  <c r="F29" i="33"/>
  <c r="E29" i="33"/>
  <c r="BH28" i="33"/>
  <c r="BG28" i="33"/>
  <c r="BE28" i="33"/>
  <c r="BC28" i="33"/>
  <c r="BB28" i="33"/>
  <c r="F28" i="33"/>
  <c r="E28" i="33"/>
  <c r="BH27" i="33"/>
  <c r="BG27" i="33"/>
  <c r="BE27" i="33"/>
  <c r="BC27" i="33"/>
  <c r="BB27" i="33"/>
  <c r="F27" i="33"/>
  <c r="E27" i="33"/>
  <c r="BH26" i="33"/>
  <c r="BG26" i="33"/>
  <c r="BE26" i="33"/>
  <c r="BC26" i="33"/>
  <c r="BB26" i="33"/>
  <c r="F26" i="33"/>
  <c r="E26" i="33"/>
  <c r="BH25" i="33"/>
  <c r="BG25" i="33"/>
  <c r="BE25" i="33"/>
  <c r="BC25" i="33"/>
  <c r="BB25" i="33"/>
  <c r="F25" i="33"/>
  <c r="E25" i="33"/>
  <c r="BH24" i="33"/>
  <c r="BG24" i="33"/>
  <c r="BE24" i="33"/>
  <c r="BC24" i="33"/>
  <c r="BB24" i="33"/>
  <c r="F24" i="33"/>
  <c r="E24" i="33"/>
  <c r="BH23" i="33"/>
  <c r="BG23" i="33"/>
  <c r="BE23" i="33"/>
  <c r="BC23" i="33"/>
  <c r="BB23" i="33"/>
  <c r="F23" i="33"/>
  <c r="E23" i="33"/>
  <c r="BH22" i="33"/>
  <c r="BG22" i="33"/>
  <c r="BE22" i="33"/>
  <c r="BC22" i="33"/>
  <c r="BB22" i="33"/>
  <c r="F22" i="33"/>
  <c r="E22" i="33"/>
  <c r="BH21" i="33"/>
  <c r="BG21" i="33"/>
  <c r="BE21" i="33"/>
  <c r="BC21" i="33"/>
  <c r="BB21" i="33"/>
  <c r="E21" i="33"/>
  <c r="BH42" i="33"/>
  <c r="BG42" i="33"/>
  <c r="BE42" i="33"/>
  <c r="BC42" i="33"/>
  <c r="BB42" i="33"/>
  <c r="F42" i="33"/>
  <c r="E42" i="33"/>
  <c r="BH41" i="33"/>
  <c r="BG41" i="33"/>
  <c r="BE41" i="33"/>
  <c r="BC41" i="33"/>
  <c r="BB41" i="33"/>
  <c r="F41" i="33"/>
  <c r="E41" i="33"/>
  <c r="BH40" i="33"/>
  <c r="BG40" i="33"/>
  <c r="BE40" i="33"/>
  <c r="BC40" i="33"/>
  <c r="BB40" i="33"/>
  <c r="F40" i="33"/>
  <c r="E40" i="33"/>
  <c r="BH39" i="33"/>
  <c r="BG39" i="33"/>
  <c r="BE39" i="33"/>
  <c r="BC39" i="33"/>
  <c r="BB39" i="33"/>
  <c r="F39" i="33"/>
  <c r="E39" i="33"/>
  <c r="BH38" i="33"/>
  <c r="BG38" i="33"/>
  <c r="BE38" i="33"/>
  <c r="BC38" i="33"/>
  <c r="BB38" i="33"/>
  <c r="F38" i="33"/>
  <c r="E38" i="33"/>
  <c r="BH37" i="33"/>
  <c r="BG37" i="33"/>
  <c r="BE37" i="33"/>
  <c r="BC37" i="33"/>
  <c r="BB37" i="33"/>
  <c r="F37" i="33"/>
  <c r="E37" i="33"/>
  <c r="BH36" i="33"/>
  <c r="BG36" i="33"/>
  <c r="BE36" i="33"/>
  <c r="BC36" i="33"/>
  <c r="BB36" i="33"/>
  <c r="F36" i="33"/>
  <c r="E36" i="33"/>
  <c r="BH35" i="33"/>
  <c r="BG35" i="33"/>
  <c r="BE35" i="33"/>
  <c r="BC35" i="33"/>
  <c r="BB35" i="33"/>
  <c r="F35" i="33"/>
  <c r="E35" i="33"/>
  <c r="BH34" i="33"/>
  <c r="BG34" i="33"/>
  <c r="BE34" i="33"/>
  <c r="BC34" i="33"/>
  <c r="BB34" i="33"/>
  <c r="F34" i="33"/>
  <c r="E34" i="33"/>
  <c r="BH33" i="33"/>
  <c r="BG33" i="33"/>
  <c r="BE33" i="33"/>
  <c r="BC33" i="33"/>
  <c r="BB33" i="33"/>
  <c r="F33" i="33"/>
  <c r="E33" i="33"/>
  <c r="BH32" i="33"/>
  <c r="BG32" i="33"/>
  <c r="BE32" i="33"/>
  <c r="BC32" i="33"/>
  <c r="BB32" i="33"/>
  <c r="F32" i="33"/>
  <c r="E32" i="33"/>
  <c r="BH19" i="33"/>
  <c r="BG19" i="33"/>
  <c r="BE19" i="33"/>
  <c r="BC19" i="33"/>
  <c r="BB19" i="33"/>
  <c r="F19" i="33"/>
  <c r="E19" i="33"/>
  <c r="BH18" i="33"/>
  <c r="BG18" i="33"/>
  <c r="BE18" i="33"/>
  <c r="BC18" i="33"/>
  <c r="BB18" i="33"/>
  <c r="F18" i="33"/>
  <c r="E18" i="33"/>
  <c r="BH17" i="33"/>
  <c r="BG17" i="33"/>
  <c r="BE17" i="33"/>
  <c r="BC17" i="33"/>
  <c r="BB17" i="33"/>
  <c r="F17" i="33"/>
  <c r="E17" i="33"/>
  <c r="BH16" i="33"/>
  <c r="BG16" i="33"/>
  <c r="BE16" i="33"/>
  <c r="BC16" i="33"/>
  <c r="BB16" i="33"/>
  <c r="F16" i="33"/>
  <c r="E16" i="33"/>
  <c r="BH15" i="33"/>
  <c r="BG15" i="33"/>
  <c r="BE15" i="33"/>
  <c r="BC15" i="33"/>
  <c r="BB15" i="33"/>
  <c r="F15" i="33"/>
  <c r="E15" i="33"/>
  <c r="BH14" i="33"/>
  <c r="BG14" i="33"/>
  <c r="BE14" i="33"/>
  <c r="BC14" i="33"/>
  <c r="BB14" i="33"/>
  <c r="BH13" i="33"/>
  <c r="BG13" i="33"/>
  <c r="BE13" i="33"/>
  <c r="BC13" i="33"/>
  <c r="BB13" i="33"/>
  <c r="BH12" i="33"/>
  <c r="BG12" i="33"/>
  <c r="BE12" i="33"/>
  <c r="BC12" i="33"/>
  <c r="BB12" i="33"/>
  <c r="BH11" i="33"/>
  <c r="BG11" i="33"/>
  <c r="BE11" i="33"/>
  <c r="BC11" i="33"/>
  <c r="BB11" i="33"/>
  <c r="BH10" i="33"/>
  <c r="BG10" i="33"/>
  <c r="BE10" i="33"/>
  <c r="BC10" i="33"/>
  <c r="BB10" i="33"/>
  <c r="BJ8" i="47"/>
  <c r="BJ9" i="33" s="1"/>
  <c r="BH9" i="33"/>
  <c r="BG9" i="33"/>
  <c r="BE9" i="33"/>
  <c r="BC9" i="33"/>
  <c r="BB9" i="33"/>
  <c r="I31" i="63"/>
  <c r="I29" i="63"/>
  <c r="I25" i="63"/>
  <c r="I19" i="63"/>
  <c r="I11" i="63"/>
  <c r="I9" i="63"/>
  <c r="G9" i="81"/>
  <c r="B9" i="81"/>
  <c r="G9" i="80"/>
  <c r="B9" i="80"/>
  <c r="G9" i="78"/>
  <c r="B9" i="78"/>
  <c r="G9" i="77"/>
  <c r="B9" i="77"/>
  <c r="G9" i="75"/>
  <c r="B9" i="75"/>
  <c r="G9" i="61"/>
  <c r="G9" i="74"/>
  <c r="B9" i="74"/>
  <c r="H24" i="44"/>
  <c r="H28" i="44"/>
  <c r="H30" i="44"/>
  <c r="H34" i="44"/>
  <c r="H36" i="44"/>
  <c r="H22" i="44"/>
  <c r="D36" i="44"/>
  <c r="D34" i="44"/>
  <c r="D30" i="44"/>
  <c r="D28" i="44"/>
  <c r="D24" i="44"/>
  <c r="D22" i="44"/>
  <c r="C35" i="40"/>
  <c r="B35" i="40"/>
  <c r="C32" i="40"/>
  <c r="B32" i="40"/>
  <c r="C26" i="40"/>
  <c r="B26" i="40"/>
  <c r="C23" i="40"/>
  <c r="C17" i="40"/>
  <c r="B17" i="40"/>
  <c r="C11" i="40"/>
  <c r="B11" i="40"/>
  <c r="C14" i="40"/>
  <c r="B14" i="40"/>
  <c r="B9" i="40"/>
  <c r="C5" i="40"/>
  <c r="B5" i="40"/>
  <c r="C5" i="45"/>
  <c r="C6" i="45"/>
  <c r="C9" i="45"/>
  <c r="C8" i="45"/>
  <c r="C10" i="45"/>
  <c r="C12" i="45"/>
  <c r="C13" i="45"/>
  <c r="C15" i="45"/>
  <c r="C16" i="45"/>
  <c r="B16" i="45"/>
  <c r="B15" i="45"/>
  <c r="B13" i="45"/>
  <c r="B10" i="45"/>
  <c r="B8" i="45"/>
  <c r="B9" i="45"/>
  <c r="B7" i="45"/>
  <c r="B6" i="45"/>
  <c r="B5" i="45"/>
  <c r="G9" i="62"/>
  <c r="B9" i="62"/>
  <c r="G9" i="59"/>
  <c r="B9" i="59"/>
  <c r="G9" i="55"/>
  <c r="B9" i="55"/>
  <c r="G9" i="58"/>
  <c r="B9" i="58"/>
  <c r="H20" i="44"/>
  <c r="H18" i="44"/>
  <c r="H16" i="44"/>
  <c r="H14" i="44"/>
  <c r="D20" i="44"/>
  <c r="D16" i="44"/>
  <c r="D14" i="44"/>
  <c r="N9" i="44"/>
  <c r="C25" i="8" l="1"/>
  <c r="BN176" i="33"/>
  <c r="BP16" i="71"/>
  <c r="BN137" i="33"/>
  <c r="BP22" i="68"/>
  <c r="G9" i="79"/>
  <c r="H32" i="44"/>
  <c r="B14" i="45"/>
  <c r="B29" i="40"/>
  <c r="B144" i="82"/>
  <c r="C90" i="55"/>
  <c r="B23" i="40"/>
  <c r="B112" i="82"/>
  <c r="B12" i="45"/>
  <c r="C17" i="8"/>
  <c r="C89" i="55"/>
  <c r="G9" i="76"/>
  <c r="H26" i="44"/>
  <c r="B11" i="45"/>
  <c r="B20" i="40"/>
  <c r="B11" i="8"/>
  <c r="B10" i="8"/>
  <c r="B15" i="40"/>
  <c r="B12" i="40"/>
  <c r="B7" i="8"/>
  <c r="B10" i="40"/>
  <c r="BX24" i="47"/>
  <c r="D8" i="40"/>
  <c r="E83" i="55"/>
  <c r="B7" i="40"/>
  <c r="AI187" i="33"/>
  <c r="F187" i="33"/>
  <c r="D6" i="40"/>
  <c r="BR26" i="68"/>
  <c r="BP26" i="68"/>
  <c r="BP25" i="66"/>
  <c r="BX25" i="66"/>
  <c r="AP178" i="33"/>
  <c r="C94" i="74"/>
  <c r="C98" i="77"/>
  <c r="AP91" i="33"/>
  <c r="BR23" i="51"/>
  <c r="BX20" i="71"/>
  <c r="AG187" i="33"/>
  <c r="AB187" i="33"/>
  <c r="BP23" i="33"/>
  <c r="AA187" i="33"/>
  <c r="BO15" i="49"/>
  <c r="BO29" i="33" s="1"/>
  <c r="Y187" i="33"/>
  <c r="X187" i="33"/>
  <c r="AM187" i="33"/>
  <c r="AL187" i="33"/>
  <c r="K187" i="33"/>
  <c r="AK187" i="33"/>
  <c r="BR20" i="33"/>
  <c r="C9" i="40"/>
  <c r="C20" i="40"/>
  <c r="D32" i="44"/>
  <c r="B9" i="76"/>
  <c r="I21" i="63"/>
  <c r="B16" i="8"/>
  <c r="B20" i="8"/>
  <c r="BJ21" i="49"/>
  <c r="BJ25" i="53"/>
  <c r="C33" i="82"/>
  <c r="CB23" i="47"/>
  <c r="BX25" i="53"/>
  <c r="BX174" i="33"/>
  <c r="C98" i="76"/>
  <c r="BW15" i="49"/>
  <c r="BW29" i="33" s="1"/>
  <c r="U121" i="33"/>
  <c r="C24" i="8"/>
  <c r="D13" i="40"/>
  <c r="BP27" i="67"/>
  <c r="BP26" i="70"/>
  <c r="C97" i="82"/>
  <c r="BR24" i="47"/>
  <c r="BX26" i="69"/>
  <c r="BR61" i="33"/>
  <c r="BV19" i="53"/>
  <c r="BV74" i="33" s="1"/>
  <c r="AN187" i="33"/>
  <c r="B9" i="61"/>
  <c r="C7" i="45"/>
  <c r="BJ20" i="71"/>
  <c r="E89" i="55"/>
  <c r="BX97" i="33"/>
  <c r="BX95" i="33" s="1"/>
  <c r="AZ20" i="33"/>
  <c r="C99" i="80"/>
  <c r="BW8" i="49"/>
  <c r="BW22" i="33" s="1"/>
  <c r="BS14" i="71"/>
  <c r="S187" i="33"/>
  <c r="AU187" i="33"/>
  <c r="AP103" i="33"/>
  <c r="AD74" i="33"/>
  <c r="C14" i="45"/>
  <c r="I27" i="63"/>
  <c r="BR128" i="33"/>
  <c r="BR76" i="33"/>
  <c r="BX61" i="33"/>
  <c r="BL21" i="64"/>
  <c r="BL59" i="33" s="1"/>
  <c r="BJ186" i="33"/>
  <c r="C103" i="55" s="1"/>
  <c r="B18" i="8"/>
  <c r="B22" i="8"/>
  <c r="B19" i="40"/>
  <c r="BR33" i="33"/>
  <c r="BP10" i="33"/>
  <c r="BN21" i="64"/>
  <c r="BN59" i="33" s="1"/>
  <c r="BW14" i="66"/>
  <c r="BW103" i="33" s="1"/>
  <c r="H180" i="33"/>
  <c r="AP64" i="33"/>
  <c r="D18" i="44"/>
  <c r="D26" i="44"/>
  <c r="C8" i="8"/>
  <c r="D16" i="40"/>
  <c r="BP25" i="53"/>
  <c r="E92" i="55"/>
  <c r="BR21" i="49"/>
  <c r="BP104" i="33"/>
  <c r="BV9" i="66"/>
  <c r="BV98" i="33" s="1"/>
  <c r="BU18" i="67"/>
  <c r="BU121" i="33" s="1"/>
  <c r="BT17" i="68"/>
  <c r="BT137" i="33" s="1"/>
  <c r="C11" i="45"/>
  <c r="C29" i="40"/>
  <c r="B9" i="79"/>
  <c r="I13" i="63"/>
  <c r="BJ26" i="69"/>
  <c r="C144" i="82"/>
  <c r="E85" i="55"/>
  <c r="BR27" i="67"/>
  <c r="BR20" i="71"/>
  <c r="C89" i="59"/>
  <c r="C98" i="78"/>
  <c r="H178" i="33"/>
  <c r="AD176" i="33"/>
  <c r="AD175" i="33"/>
  <c r="N137" i="33"/>
  <c r="AD137" i="33"/>
  <c r="W187" i="33"/>
  <c r="AS187" i="33"/>
  <c r="N121" i="33"/>
  <c r="BU9" i="67"/>
  <c r="BU113" i="33" s="1"/>
  <c r="N113" i="33"/>
  <c r="AD112" i="33"/>
  <c r="N112" i="33"/>
  <c r="N111" i="33"/>
  <c r="AD105" i="33"/>
  <c r="N104" i="33"/>
  <c r="U104" i="33"/>
  <c r="AD104" i="33"/>
  <c r="N98" i="33"/>
  <c r="BN14" i="53"/>
  <c r="BN69" i="33" s="1"/>
  <c r="BL14" i="53"/>
  <c r="BL69" i="33" s="1"/>
  <c r="AR187" i="33"/>
  <c r="BO11" i="49"/>
  <c r="BO25" i="33" s="1"/>
  <c r="BO7" i="49"/>
  <c r="BO21" i="33" s="1"/>
  <c r="BW14" i="49"/>
  <c r="BW28" i="33" s="1"/>
  <c r="BO14" i="49"/>
  <c r="BO28" i="33" s="1"/>
  <c r="BO13" i="49"/>
  <c r="BO27" i="33" s="1"/>
  <c r="AV187" i="33"/>
  <c r="AJ187" i="33"/>
  <c r="AF187" i="33"/>
  <c r="CB44" i="33"/>
  <c r="I84" i="55"/>
  <c r="D6" i="45"/>
  <c r="B78" i="59"/>
  <c r="CB174" i="33"/>
  <c r="BR126" i="33"/>
  <c r="BR31" i="33"/>
  <c r="BX110" i="33"/>
  <c r="BX44" i="33"/>
  <c r="AZ95" i="33"/>
  <c r="AZ61" i="33"/>
  <c r="BK7" i="49"/>
  <c r="BK21" i="33" s="1"/>
  <c r="BM9" i="49"/>
  <c r="BM23" i="33" s="1"/>
  <c r="BV14" i="53"/>
  <c r="BV69" i="33" s="1"/>
  <c r="AT187" i="33"/>
  <c r="BR142" i="33"/>
  <c r="BX126" i="33"/>
  <c r="BX76" i="33"/>
  <c r="BX31" i="33"/>
  <c r="AZ110" i="33"/>
  <c r="AZ76" i="33"/>
  <c r="AZ44" i="33"/>
  <c r="C97" i="58"/>
  <c r="C98" i="79"/>
  <c r="BL7" i="49"/>
  <c r="BL21" i="33" s="1"/>
  <c r="BW7" i="49"/>
  <c r="BW21" i="33" s="1"/>
  <c r="BU9" i="49"/>
  <c r="BU23" i="33" s="1"/>
  <c r="BT21" i="64"/>
  <c r="BT59" i="33" s="1"/>
  <c r="BN9" i="66"/>
  <c r="BN98" i="33" s="1"/>
  <c r="R187" i="33"/>
  <c r="AP170" i="33"/>
  <c r="N28" i="33"/>
  <c r="BX142" i="33"/>
  <c r="AZ174" i="33"/>
  <c r="BO18" i="69"/>
  <c r="BO154" i="33" s="1"/>
  <c r="L187" i="33"/>
  <c r="Z187" i="33"/>
  <c r="BX158" i="33"/>
  <c r="AZ126" i="33"/>
  <c r="BL10" i="49"/>
  <c r="BL24" i="33" s="1"/>
  <c r="BM15" i="49"/>
  <c r="BM29" i="33" s="1"/>
  <c r="AZ142" i="33"/>
  <c r="BM13" i="49"/>
  <c r="BM27" i="33" s="1"/>
  <c r="BT10" i="49"/>
  <c r="BT24" i="33" s="1"/>
  <c r="BV21" i="64"/>
  <c r="BV59" i="33" s="1"/>
  <c r="AD121" i="33"/>
  <c r="BR95" i="33"/>
  <c r="BR44" i="33"/>
  <c r="BR174" i="33"/>
  <c r="AZ31" i="33"/>
  <c r="AZ158" i="33"/>
  <c r="CB8" i="33"/>
  <c r="C94" i="75"/>
  <c r="BL8" i="49"/>
  <c r="BL22" i="33" s="1"/>
  <c r="BU13" i="49"/>
  <c r="BU27" i="33" s="1"/>
  <c r="BT14" i="53"/>
  <c r="BT69" i="33" s="1"/>
  <c r="BW18" i="69"/>
  <c r="BW154" i="33" s="1"/>
  <c r="AH187" i="33"/>
  <c r="CB20" i="49"/>
  <c r="CE20" i="49" s="1"/>
  <c r="L90" i="59" s="1"/>
  <c r="BR158" i="33"/>
  <c r="BX20" i="33"/>
  <c r="AZ8" i="33"/>
  <c r="BK11" i="49"/>
  <c r="BK25" i="33" s="1"/>
  <c r="BW13" i="49"/>
  <c r="BW27" i="33" s="1"/>
  <c r="J187" i="33"/>
  <c r="AX187" i="33"/>
  <c r="BR110" i="33"/>
  <c r="BR8" i="33"/>
  <c r="BX8" i="33"/>
  <c r="C93" i="61"/>
  <c r="BN18" i="47"/>
  <c r="BN18" i="33" s="1"/>
  <c r="BV18" i="47"/>
  <c r="BV18" i="33" s="1"/>
  <c r="Q187" i="33"/>
  <c r="H22" i="86"/>
  <c r="I15" i="63"/>
  <c r="I17" i="63"/>
  <c r="B6" i="40"/>
  <c r="H43" i="33"/>
  <c r="BK18" i="51"/>
  <c r="BK43" i="33" s="1"/>
  <c r="BS18" i="51"/>
  <c r="H128" i="33"/>
  <c r="BK8" i="68"/>
  <c r="BK128" i="33" s="1"/>
  <c r="BS8" i="68"/>
  <c r="N132" i="33"/>
  <c r="BL12" i="68"/>
  <c r="BL132" i="33" s="1"/>
  <c r="BT12" i="68"/>
  <c r="BT132" i="33" s="1"/>
  <c r="AP139" i="33"/>
  <c r="BO19" i="68"/>
  <c r="BO139" i="33" s="1"/>
  <c r="BW19" i="68"/>
  <c r="BW139" i="33" s="1"/>
  <c r="AP135" i="33"/>
  <c r="BO15" i="68"/>
  <c r="BO135" i="33" s="1"/>
  <c r="BW15" i="68"/>
  <c r="BW135" i="33" s="1"/>
  <c r="H75" i="33"/>
  <c r="BS20" i="53"/>
  <c r="BK20" i="53"/>
  <c r="BK75" i="33" s="1"/>
  <c r="H93" i="33"/>
  <c r="BK23" i="65"/>
  <c r="BK93" i="33" s="1"/>
  <c r="BS23" i="65"/>
  <c r="H140" i="33"/>
  <c r="BS20" i="68"/>
  <c r="BK20" i="68"/>
  <c r="BK140" i="33" s="1"/>
  <c r="H137" i="33"/>
  <c r="BS17" i="68"/>
  <c r="BK17" i="68"/>
  <c r="BK137" i="33" s="1"/>
  <c r="U133" i="33"/>
  <c r="BM13" i="68"/>
  <c r="BM133" i="33" s="1"/>
  <c r="BU13" i="68"/>
  <c r="BU133" i="33" s="1"/>
  <c r="AP134" i="33"/>
  <c r="BO14" i="68"/>
  <c r="BO134" i="33" s="1"/>
  <c r="BW14" i="68"/>
  <c r="BW134" i="33" s="1"/>
  <c r="AP130" i="33"/>
  <c r="BO10" i="68"/>
  <c r="BO130" i="33" s="1"/>
  <c r="BW10" i="68"/>
  <c r="BW130" i="33" s="1"/>
  <c r="H74" i="33"/>
  <c r="BK19" i="53"/>
  <c r="BK74" i="33" s="1"/>
  <c r="BS19" i="53"/>
  <c r="H139" i="33"/>
  <c r="BS19" i="68"/>
  <c r="BK19" i="68"/>
  <c r="BK139" i="33" s="1"/>
  <c r="H136" i="33"/>
  <c r="BK16" i="68"/>
  <c r="BK136" i="33" s="1"/>
  <c r="BS16" i="68"/>
  <c r="U132" i="33"/>
  <c r="BU12" i="68"/>
  <c r="BU132" i="33" s="1"/>
  <c r="BM12" i="68"/>
  <c r="BM132" i="33" s="1"/>
  <c r="AP133" i="33"/>
  <c r="BW13" i="68"/>
  <c r="BW133" i="33" s="1"/>
  <c r="BO13" i="68"/>
  <c r="BO133" i="33" s="1"/>
  <c r="AP129" i="33"/>
  <c r="BW9" i="68"/>
  <c r="BW129" i="33" s="1"/>
  <c r="BO9" i="68"/>
  <c r="BO129" i="33" s="1"/>
  <c r="H138" i="33"/>
  <c r="BK18" i="68"/>
  <c r="BK138" i="33" s="1"/>
  <c r="BS18" i="68"/>
  <c r="H135" i="33"/>
  <c r="BK15" i="68"/>
  <c r="BK135" i="33" s="1"/>
  <c r="BS15" i="68"/>
  <c r="AD133" i="33"/>
  <c r="BN13" i="68"/>
  <c r="BN133" i="33" s="1"/>
  <c r="BV13" i="68"/>
  <c r="BV133" i="33" s="1"/>
  <c r="AP132" i="33"/>
  <c r="BO12" i="68"/>
  <c r="BO132" i="33" s="1"/>
  <c r="BW12" i="68"/>
  <c r="BW132" i="33" s="1"/>
  <c r="AP127" i="33"/>
  <c r="BO7" i="68"/>
  <c r="BW7" i="68"/>
  <c r="B19" i="82"/>
  <c r="AP42" i="33"/>
  <c r="BW17" i="51"/>
  <c r="BW42" i="33" s="1"/>
  <c r="BO17" i="51"/>
  <c r="BO42" i="33" s="1"/>
  <c r="H134" i="33"/>
  <c r="BK14" i="68"/>
  <c r="BK134" i="33" s="1"/>
  <c r="BS14" i="68"/>
  <c r="H130" i="33"/>
  <c r="BK10" i="68"/>
  <c r="BK130" i="33" s="1"/>
  <c r="BS10" i="68"/>
  <c r="AD132" i="33"/>
  <c r="BV12" i="68"/>
  <c r="BV132" i="33" s="1"/>
  <c r="BN12" i="68"/>
  <c r="BN132" i="33" s="1"/>
  <c r="AP131" i="33"/>
  <c r="BO11" i="68"/>
  <c r="BO131" i="33" s="1"/>
  <c r="BW11" i="68"/>
  <c r="BW131" i="33" s="1"/>
  <c r="AP43" i="33"/>
  <c r="BO18" i="51"/>
  <c r="BO43" i="33" s="1"/>
  <c r="BW18" i="51"/>
  <c r="BW43" i="33" s="1"/>
  <c r="AP75" i="33"/>
  <c r="BO20" i="53"/>
  <c r="BO75" i="33" s="1"/>
  <c r="BW20" i="53"/>
  <c r="BW75" i="33" s="1"/>
  <c r="AP94" i="33"/>
  <c r="BO24" i="65"/>
  <c r="BO94" i="33" s="1"/>
  <c r="BW24" i="65"/>
  <c r="BW94" i="33" s="1"/>
  <c r="AP125" i="33"/>
  <c r="BO22" i="67"/>
  <c r="BO125" i="33" s="1"/>
  <c r="BW22" i="67"/>
  <c r="BW125" i="33" s="1"/>
  <c r="H133" i="33"/>
  <c r="BK13" i="68"/>
  <c r="BK133" i="33" s="1"/>
  <c r="BS13" i="68"/>
  <c r="H129" i="33"/>
  <c r="BK9" i="68"/>
  <c r="BK129" i="33" s="1"/>
  <c r="BS9" i="68"/>
  <c r="AP128" i="33"/>
  <c r="BO8" i="68"/>
  <c r="BO128" i="33" s="1"/>
  <c r="BW8" i="68"/>
  <c r="BW128" i="33" s="1"/>
  <c r="AP74" i="33"/>
  <c r="BO19" i="53"/>
  <c r="BO74" i="33" s="1"/>
  <c r="BW19" i="53"/>
  <c r="BW74" i="33" s="1"/>
  <c r="AP93" i="33"/>
  <c r="BO23" i="65"/>
  <c r="BO93" i="33" s="1"/>
  <c r="BW23" i="65"/>
  <c r="BW93" i="33" s="1"/>
  <c r="H132" i="33"/>
  <c r="BK12" i="68"/>
  <c r="BK132" i="33" s="1"/>
  <c r="BS12" i="68"/>
  <c r="H127" i="33"/>
  <c r="BS7" i="68"/>
  <c r="BK7" i="68"/>
  <c r="AP141" i="33"/>
  <c r="BO21" i="68"/>
  <c r="BO141" i="33" s="1"/>
  <c r="BW21" i="68"/>
  <c r="BW141" i="33" s="1"/>
  <c r="AP137" i="33"/>
  <c r="BO17" i="68"/>
  <c r="BO137" i="33" s="1"/>
  <c r="BW17" i="68"/>
  <c r="BW137" i="33" s="1"/>
  <c r="H42" i="33"/>
  <c r="BK17" i="51"/>
  <c r="BK42" i="33" s="1"/>
  <c r="BS17" i="51"/>
  <c r="H131" i="33"/>
  <c r="BS11" i="68"/>
  <c r="BK11" i="68"/>
  <c r="BK131" i="33" s="1"/>
  <c r="N133" i="33"/>
  <c r="BL13" i="68"/>
  <c r="BL133" i="33" s="1"/>
  <c r="BT13" i="68"/>
  <c r="BT133" i="33" s="1"/>
  <c r="AP140" i="33"/>
  <c r="BW20" i="68"/>
  <c r="BW140" i="33" s="1"/>
  <c r="BO20" i="68"/>
  <c r="BO140" i="33" s="1"/>
  <c r="AP136" i="33"/>
  <c r="BO16" i="68"/>
  <c r="BO136" i="33" s="1"/>
  <c r="BW16" i="68"/>
  <c r="BW136" i="33" s="1"/>
  <c r="H35" i="33"/>
  <c r="BK10" i="51"/>
  <c r="BK35" i="33" s="1"/>
  <c r="BS10" i="51"/>
  <c r="AD38" i="33"/>
  <c r="BV13" i="51"/>
  <c r="BV38" i="33" s="1"/>
  <c r="BN13" i="51"/>
  <c r="BN38" i="33" s="1"/>
  <c r="AP35" i="33"/>
  <c r="BO10" i="51"/>
  <c r="BO35" i="33" s="1"/>
  <c r="BW10" i="51"/>
  <c r="BW35" i="33" s="1"/>
  <c r="H67" i="33"/>
  <c r="BK12" i="53"/>
  <c r="BK67" i="33" s="1"/>
  <c r="BS12" i="53"/>
  <c r="U68" i="33"/>
  <c r="BM13" i="53"/>
  <c r="BM68" i="33" s="1"/>
  <c r="BU13" i="53"/>
  <c r="BU68" i="33" s="1"/>
  <c r="AP66" i="33"/>
  <c r="BO11" i="53"/>
  <c r="BO66" i="33" s="1"/>
  <c r="BW11" i="53"/>
  <c r="BW66" i="33" s="1"/>
  <c r="H87" i="33"/>
  <c r="BK17" i="65"/>
  <c r="BK87" i="33" s="1"/>
  <c r="BS17" i="65"/>
  <c r="H79" i="33"/>
  <c r="BK9" i="65"/>
  <c r="BK79" i="33" s="1"/>
  <c r="BS9" i="65"/>
  <c r="AP92" i="33"/>
  <c r="BO22" i="65"/>
  <c r="BO92" i="33" s="1"/>
  <c r="BW22" i="65"/>
  <c r="BW92" i="33" s="1"/>
  <c r="AP82" i="33"/>
  <c r="BW12" i="65"/>
  <c r="BW82" i="33" s="1"/>
  <c r="BO12" i="65"/>
  <c r="BO82" i="33" s="1"/>
  <c r="H96" i="33"/>
  <c r="BK7" i="66"/>
  <c r="BS7" i="66"/>
  <c r="AD102" i="33"/>
  <c r="BV13" i="66"/>
  <c r="BV102" i="33" s="1"/>
  <c r="BN13" i="66"/>
  <c r="BN102" i="33" s="1"/>
  <c r="AP102" i="33"/>
  <c r="BO13" i="66"/>
  <c r="BO102" i="33" s="1"/>
  <c r="BW13" i="66"/>
  <c r="BW102" i="33" s="1"/>
  <c r="H118" i="33"/>
  <c r="BK14" i="67"/>
  <c r="BK118" i="33" s="1"/>
  <c r="BS14" i="67"/>
  <c r="N117" i="33"/>
  <c r="BL13" i="67"/>
  <c r="BL117" i="33" s="1"/>
  <c r="BT13" i="67"/>
  <c r="BT117" i="33" s="1"/>
  <c r="AP121" i="33"/>
  <c r="BO18" i="67"/>
  <c r="BO121" i="33" s="1"/>
  <c r="BW18" i="67"/>
  <c r="BW121" i="33" s="1"/>
  <c r="AP113" i="33"/>
  <c r="BO9" i="67"/>
  <c r="BO113" i="33" s="1"/>
  <c r="BW9" i="67"/>
  <c r="BW113" i="33" s="1"/>
  <c r="CB127" i="33"/>
  <c r="CB126" i="33" s="1"/>
  <c r="CB25" i="68"/>
  <c r="BK20" i="69"/>
  <c r="BK156" i="33" s="1"/>
  <c r="H156" i="33"/>
  <c r="BS20" i="69"/>
  <c r="BK12" i="69"/>
  <c r="BK148" i="33" s="1"/>
  <c r="H148" i="33"/>
  <c r="BS12" i="69"/>
  <c r="BT12" i="69"/>
  <c r="BT148" i="33" s="1"/>
  <c r="N148" i="33"/>
  <c r="BL12" i="69"/>
  <c r="BL148" i="33" s="1"/>
  <c r="AP157" i="33"/>
  <c r="BO21" i="69"/>
  <c r="BO157" i="33" s="1"/>
  <c r="BW21" i="69"/>
  <c r="BW157" i="33" s="1"/>
  <c r="AP148" i="33"/>
  <c r="BO12" i="69"/>
  <c r="BO148" i="33" s="1"/>
  <c r="BW12" i="69"/>
  <c r="BW148" i="33" s="1"/>
  <c r="BK19" i="70"/>
  <c r="BK171" i="33" s="1"/>
  <c r="H171" i="33"/>
  <c r="BS19" i="70"/>
  <c r="H163" i="33"/>
  <c r="BK11" i="70"/>
  <c r="BK163" i="33" s="1"/>
  <c r="BS11" i="70"/>
  <c r="AP172" i="33"/>
  <c r="BO20" i="70"/>
  <c r="BO172" i="33" s="1"/>
  <c r="BW20" i="70"/>
  <c r="BW172" i="33" s="1"/>
  <c r="AP163" i="33"/>
  <c r="BO11" i="70"/>
  <c r="BO163" i="33" s="1"/>
  <c r="BW11" i="70"/>
  <c r="BW163" i="33" s="1"/>
  <c r="BS8" i="71"/>
  <c r="H176" i="33"/>
  <c r="BK8" i="71"/>
  <c r="BK176" i="33" s="1"/>
  <c r="BM10" i="71"/>
  <c r="BU10" i="71"/>
  <c r="BU178" i="33" s="1"/>
  <c r="AP180" i="33"/>
  <c r="BO14" i="71"/>
  <c r="BO180" i="33" s="1"/>
  <c r="BW14" i="71"/>
  <c r="CB31" i="33"/>
  <c r="H34" i="33"/>
  <c r="BK9" i="51"/>
  <c r="BK34" i="33" s="1"/>
  <c r="BS9" i="51"/>
  <c r="AD37" i="33"/>
  <c r="BN12" i="51"/>
  <c r="BN37" i="33" s="1"/>
  <c r="BV12" i="51"/>
  <c r="BV37" i="33" s="1"/>
  <c r="AP34" i="33"/>
  <c r="BO9" i="51"/>
  <c r="BO34" i="33" s="1"/>
  <c r="BW9" i="51"/>
  <c r="BW34" i="33" s="1"/>
  <c r="CB24" i="53"/>
  <c r="CE24" i="53" s="1"/>
  <c r="L94" i="62" s="1"/>
  <c r="CB62" i="33"/>
  <c r="CB61" i="33" s="1"/>
  <c r="H66" i="33"/>
  <c r="BK11" i="53"/>
  <c r="BK66" i="33" s="1"/>
  <c r="BS11" i="53"/>
  <c r="U67" i="33"/>
  <c r="BM12" i="53"/>
  <c r="BM67" i="33" s="1"/>
  <c r="BU12" i="53"/>
  <c r="BU67" i="33" s="1"/>
  <c r="AP65" i="33"/>
  <c r="BO10" i="53"/>
  <c r="BO65" i="33" s="1"/>
  <c r="BW10" i="53"/>
  <c r="BW65" i="33" s="1"/>
  <c r="H86" i="33"/>
  <c r="BS16" i="65"/>
  <c r="BK16" i="65"/>
  <c r="BK86" i="33" s="1"/>
  <c r="H78" i="33"/>
  <c r="BK8" i="65"/>
  <c r="BK78" i="33" s="1"/>
  <c r="BS8" i="65"/>
  <c r="AP90" i="33"/>
  <c r="BW20" i="65"/>
  <c r="BW90" i="33" s="1"/>
  <c r="BO20" i="65"/>
  <c r="BO90" i="33" s="1"/>
  <c r="AP81" i="33"/>
  <c r="BO11" i="65"/>
  <c r="BO81" i="33" s="1"/>
  <c r="BW11" i="65"/>
  <c r="BW81" i="33" s="1"/>
  <c r="AD101" i="33"/>
  <c r="BN12" i="66"/>
  <c r="BN101" i="33" s="1"/>
  <c r="BV12" i="66"/>
  <c r="BV101" i="33" s="1"/>
  <c r="AP101" i="33"/>
  <c r="BO12" i="66"/>
  <c r="BO101" i="33" s="1"/>
  <c r="BW12" i="66"/>
  <c r="BW101" i="33" s="1"/>
  <c r="H117" i="33"/>
  <c r="BK13" i="67"/>
  <c r="BK117" i="33" s="1"/>
  <c r="BS13" i="67"/>
  <c r="N116" i="33"/>
  <c r="BL12" i="67"/>
  <c r="BL116" i="33" s="1"/>
  <c r="BT12" i="67"/>
  <c r="BT116" i="33" s="1"/>
  <c r="AP120" i="33"/>
  <c r="BO17" i="67"/>
  <c r="BO120" i="33" s="1"/>
  <c r="BW17" i="67"/>
  <c r="BW120" i="33" s="1"/>
  <c r="AP112" i="33"/>
  <c r="BW8" i="67"/>
  <c r="BW112" i="33" s="1"/>
  <c r="BO8" i="67"/>
  <c r="BO112" i="33" s="1"/>
  <c r="CB110" i="33"/>
  <c r="H155" i="33"/>
  <c r="BK19" i="69"/>
  <c r="BK155" i="33" s="1"/>
  <c r="BS19" i="69"/>
  <c r="H147" i="33"/>
  <c r="BK11" i="69"/>
  <c r="BK147" i="33" s="1"/>
  <c r="BS11" i="69"/>
  <c r="AP156" i="33"/>
  <c r="BO20" i="69"/>
  <c r="BO156" i="33" s="1"/>
  <c r="BW20" i="69"/>
  <c r="BW156" i="33" s="1"/>
  <c r="AP147" i="33"/>
  <c r="BO11" i="69"/>
  <c r="BO147" i="33" s="1"/>
  <c r="BW11" i="69"/>
  <c r="BW147" i="33" s="1"/>
  <c r="BS18" i="70"/>
  <c r="H170" i="33"/>
  <c r="BK18" i="70"/>
  <c r="BK170" i="33" s="1"/>
  <c r="H162" i="33"/>
  <c r="BS10" i="70"/>
  <c r="BK10" i="70"/>
  <c r="BK162" i="33" s="1"/>
  <c r="U165" i="33"/>
  <c r="BM13" i="70"/>
  <c r="BM165" i="33" s="1"/>
  <c r="BU13" i="70"/>
  <c r="BU165" i="33" s="1"/>
  <c r="AP171" i="33"/>
  <c r="BO19" i="70"/>
  <c r="BO171" i="33" s="1"/>
  <c r="BW19" i="70"/>
  <c r="BW171" i="33" s="1"/>
  <c r="AP162" i="33"/>
  <c r="BO10" i="70"/>
  <c r="BO162" i="33" s="1"/>
  <c r="BW10" i="70"/>
  <c r="BW162" i="33" s="1"/>
  <c r="H175" i="33"/>
  <c r="BK7" i="71"/>
  <c r="BS7" i="71"/>
  <c r="U177" i="33"/>
  <c r="BU9" i="71"/>
  <c r="BU177" i="33" s="1"/>
  <c r="BM9" i="71"/>
  <c r="BM177" i="33" s="1"/>
  <c r="AP179" i="33"/>
  <c r="BO13" i="71"/>
  <c r="BO179" i="33" s="1"/>
  <c r="BW13" i="71"/>
  <c r="BW181" i="33" s="1"/>
  <c r="H41" i="33"/>
  <c r="BK16" i="51"/>
  <c r="BK41" i="33" s="1"/>
  <c r="BS16" i="51"/>
  <c r="H33" i="33"/>
  <c r="BS8" i="51"/>
  <c r="BK8" i="51"/>
  <c r="BK33" i="33" s="1"/>
  <c r="AD34" i="33"/>
  <c r="BV9" i="51"/>
  <c r="BV34" i="33" s="1"/>
  <c r="BN9" i="51"/>
  <c r="BN34" i="33" s="1"/>
  <c r="AP33" i="33"/>
  <c r="BW8" i="51"/>
  <c r="BW33" i="33" s="1"/>
  <c r="BO8" i="51"/>
  <c r="BO33" i="33" s="1"/>
  <c r="H73" i="33"/>
  <c r="BK18" i="53"/>
  <c r="BK73" i="33" s="1"/>
  <c r="BS18" i="53"/>
  <c r="H65" i="33"/>
  <c r="BK10" i="53"/>
  <c r="BK65" i="33" s="1"/>
  <c r="BS10" i="53"/>
  <c r="AD68" i="33"/>
  <c r="BN13" i="53"/>
  <c r="BN68" i="33" s="1"/>
  <c r="BV13" i="53"/>
  <c r="BV68" i="33" s="1"/>
  <c r="AP63" i="33"/>
  <c r="BO8" i="53"/>
  <c r="BO63" i="33" s="1"/>
  <c r="BW8" i="53"/>
  <c r="BW63" i="33" s="1"/>
  <c r="H85" i="33"/>
  <c r="BS15" i="65"/>
  <c r="BK15" i="65"/>
  <c r="BK85" i="33" s="1"/>
  <c r="H77" i="33"/>
  <c r="BK7" i="65"/>
  <c r="BS7" i="65"/>
  <c r="AP89" i="33"/>
  <c r="BO19" i="65"/>
  <c r="BO89" i="33" s="1"/>
  <c r="BW19" i="65"/>
  <c r="BW89" i="33" s="1"/>
  <c r="AP80" i="33"/>
  <c r="BO10" i="65"/>
  <c r="BO80" i="33" s="1"/>
  <c r="BW10" i="65"/>
  <c r="BW80" i="33" s="1"/>
  <c r="N102" i="33"/>
  <c r="BL13" i="66"/>
  <c r="BL102" i="33" s="1"/>
  <c r="BT13" i="66"/>
  <c r="BT102" i="33" s="1"/>
  <c r="AP100" i="33"/>
  <c r="BW11" i="66"/>
  <c r="BW100" i="33" s="1"/>
  <c r="BO11" i="66"/>
  <c r="BO100" i="33" s="1"/>
  <c r="H124" i="33"/>
  <c r="BK21" i="67"/>
  <c r="BK124" i="33" s="1"/>
  <c r="BS21" i="67"/>
  <c r="H116" i="33"/>
  <c r="BS12" i="67"/>
  <c r="BK12" i="67"/>
  <c r="BK116" i="33" s="1"/>
  <c r="U117" i="33"/>
  <c r="BU13" i="67"/>
  <c r="BU117" i="33" s="1"/>
  <c r="BM13" i="67"/>
  <c r="BM117" i="33" s="1"/>
  <c r="AP119" i="33"/>
  <c r="BO16" i="67"/>
  <c r="BO119" i="33" s="1"/>
  <c r="BW16" i="67"/>
  <c r="BW119" i="33" s="1"/>
  <c r="AP111" i="33"/>
  <c r="BO7" i="67"/>
  <c r="BW7" i="67"/>
  <c r="CB26" i="67"/>
  <c r="CE26" i="67" s="1"/>
  <c r="L99" i="77" s="1"/>
  <c r="H154" i="33"/>
  <c r="BK18" i="69"/>
  <c r="BK154" i="33" s="1"/>
  <c r="BS18" i="69"/>
  <c r="H146" i="33"/>
  <c r="BS10" i="69"/>
  <c r="BK10" i="69"/>
  <c r="BK146" i="33" s="1"/>
  <c r="U149" i="33"/>
  <c r="BM13" i="69"/>
  <c r="BM149" i="33" s="1"/>
  <c r="BU13" i="69"/>
  <c r="BU149" i="33" s="1"/>
  <c r="AP155" i="33"/>
  <c r="BO19" i="69"/>
  <c r="BO155" i="33" s="1"/>
  <c r="BW19" i="69"/>
  <c r="BW155" i="33" s="1"/>
  <c r="AP146" i="33"/>
  <c r="BO10" i="69"/>
  <c r="BO146" i="33" s="1"/>
  <c r="BW10" i="69"/>
  <c r="BW146" i="33" s="1"/>
  <c r="BK17" i="70"/>
  <c r="BK169" i="33" s="1"/>
  <c r="H169" i="33"/>
  <c r="BS17" i="70"/>
  <c r="BK9" i="70"/>
  <c r="BK161" i="33" s="1"/>
  <c r="BS9" i="70"/>
  <c r="H161" i="33"/>
  <c r="U164" i="33"/>
  <c r="BM12" i="70"/>
  <c r="BM164" i="33" s="1"/>
  <c r="BU12" i="70"/>
  <c r="BU164" i="33" s="1"/>
  <c r="AP169" i="33"/>
  <c r="BO17" i="70"/>
  <c r="BO169" i="33" s="1"/>
  <c r="BW17" i="70"/>
  <c r="BW169" i="33" s="1"/>
  <c r="AP161" i="33"/>
  <c r="BW9" i="70"/>
  <c r="BW161" i="33" s="1"/>
  <c r="BO9" i="70"/>
  <c r="BO161" i="33" s="1"/>
  <c r="BO12" i="71"/>
  <c r="BW12" i="71"/>
  <c r="BW180" i="33" s="1"/>
  <c r="H40" i="33"/>
  <c r="BS15" i="51"/>
  <c r="BK15" i="51"/>
  <c r="BK40" i="33" s="1"/>
  <c r="H32" i="33"/>
  <c r="BK7" i="51"/>
  <c r="BS7" i="51"/>
  <c r="AP41" i="33"/>
  <c r="BO16" i="51"/>
  <c r="BO41" i="33" s="1"/>
  <c r="BW16" i="51"/>
  <c r="BW41" i="33" s="1"/>
  <c r="AP32" i="33"/>
  <c r="BO7" i="51"/>
  <c r="BW7" i="51"/>
  <c r="H72" i="33"/>
  <c r="BK17" i="53"/>
  <c r="BK72" i="33" s="1"/>
  <c r="BS17" i="53"/>
  <c r="H64" i="33"/>
  <c r="BK9" i="53"/>
  <c r="BK64" i="33" s="1"/>
  <c r="BS9" i="53"/>
  <c r="AD67" i="33"/>
  <c r="BV12" i="53"/>
  <c r="BV67" i="33" s="1"/>
  <c r="BN12" i="53"/>
  <c r="BN67" i="33" s="1"/>
  <c r="AP62" i="33"/>
  <c r="BO7" i="53"/>
  <c r="BW7" i="53"/>
  <c r="H92" i="33"/>
  <c r="BK22" i="65"/>
  <c r="BK92" i="33" s="1"/>
  <c r="BS22" i="65"/>
  <c r="H84" i="33"/>
  <c r="BK14" i="65"/>
  <c r="BK84" i="33" s="1"/>
  <c r="BS14" i="65"/>
  <c r="N83" i="33"/>
  <c r="BL13" i="65"/>
  <c r="BL83" i="33" s="1"/>
  <c r="BT13" i="65"/>
  <c r="BT83" i="33" s="1"/>
  <c r="AP88" i="33"/>
  <c r="BW18" i="65"/>
  <c r="BW88" i="33" s="1"/>
  <c r="BO18" i="65"/>
  <c r="BO88" i="33" s="1"/>
  <c r="AP79" i="33"/>
  <c r="BO9" i="65"/>
  <c r="BO79" i="33" s="1"/>
  <c r="BW9" i="65"/>
  <c r="BW79" i="33" s="1"/>
  <c r="N101" i="33"/>
  <c r="BL12" i="66"/>
  <c r="BL101" i="33" s="1"/>
  <c r="BT12" i="66"/>
  <c r="BT101" i="33" s="1"/>
  <c r="AP109" i="33"/>
  <c r="BW20" i="66"/>
  <c r="BW109" i="33" s="1"/>
  <c r="BO20" i="66"/>
  <c r="BO109" i="33" s="1"/>
  <c r="AP99" i="33"/>
  <c r="BW10" i="66"/>
  <c r="BW99" i="33" s="1"/>
  <c r="BO10" i="66"/>
  <c r="BO99" i="33" s="1"/>
  <c r="H123" i="33"/>
  <c r="BK20" i="67"/>
  <c r="BK123" i="33" s="1"/>
  <c r="BS20" i="67"/>
  <c r="H115" i="33"/>
  <c r="BK11" i="67"/>
  <c r="BK115" i="33" s="1"/>
  <c r="BS11" i="67"/>
  <c r="U116" i="33"/>
  <c r="BM12" i="67"/>
  <c r="BM116" i="33" s="1"/>
  <c r="BU12" i="67"/>
  <c r="BU116" i="33" s="1"/>
  <c r="AP118" i="33"/>
  <c r="BW14" i="67"/>
  <c r="BW118" i="33" s="1"/>
  <c r="BO14" i="67"/>
  <c r="BO118" i="33" s="1"/>
  <c r="H153" i="33"/>
  <c r="BS17" i="69"/>
  <c r="BK17" i="69"/>
  <c r="BK153" i="33" s="1"/>
  <c r="H145" i="33"/>
  <c r="BK9" i="69"/>
  <c r="BK145" i="33" s="1"/>
  <c r="BS9" i="69"/>
  <c r="U148" i="33"/>
  <c r="BU12" i="69"/>
  <c r="BU148" i="33" s="1"/>
  <c r="BM12" i="69"/>
  <c r="BM148" i="33" s="1"/>
  <c r="AP153" i="33"/>
  <c r="BW17" i="69"/>
  <c r="BW153" i="33" s="1"/>
  <c r="BO17" i="69"/>
  <c r="BO153" i="33" s="1"/>
  <c r="AP145" i="33"/>
  <c r="BW9" i="69"/>
  <c r="BW145" i="33" s="1"/>
  <c r="BO9" i="69"/>
  <c r="BO145" i="33" s="1"/>
  <c r="H168" i="33"/>
  <c r="BK16" i="70"/>
  <c r="BK168" i="33" s="1"/>
  <c r="BS16" i="70"/>
  <c r="H160" i="33"/>
  <c r="BK8" i="70"/>
  <c r="BK160" i="33" s="1"/>
  <c r="BS8" i="70"/>
  <c r="AP168" i="33"/>
  <c r="BW16" i="70"/>
  <c r="BW168" i="33" s="1"/>
  <c r="BO16" i="70"/>
  <c r="BO168" i="33" s="1"/>
  <c r="AP160" i="33"/>
  <c r="BO8" i="70"/>
  <c r="BO160" i="33" s="1"/>
  <c r="BW8" i="70"/>
  <c r="BW160" i="33" s="1"/>
  <c r="BL15" i="71"/>
  <c r="BL181" i="33" s="1"/>
  <c r="BT15" i="71"/>
  <c r="N181" i="33"/>
  <c r="AD181" i="33"/>
  <c r="BV15" i="71"/>
  <c r="BN15" i="71"/>
  <c r="BN181" i="33" s="1"/>
  <c r="BW10" i="71"/>
  <c r="BW178" i="33" s="1"/>
  <c r="BO10" i="71"/>
  <c r="H39" i="33"/>
  <c r="BK14" i="51"/>
  <c r="BK39" i="33" s="1"/>
  <c r="BS14" i="51"/>
  <c r="N38" i="33"/>
  <c r="BL13" i="51"/>
  <c r="BL38" i="33" s="1"/>
  <c r="BT13" i="51"/>
  <c r="BT38" i="33" s="1"/>
  <c r="AP40" i="33"/>
  <c r="BO15" i="51"/>
  <c r="BO40" i="33" s="1"/>
  <c r="BW15" i="51"/>
  <c r="BW40" i="33" s="1"/>
  <c r="H71" i="33"/>
  <c r="BK16" i="53"/>
  <c r="BK71" i="33" s="1"/>
  <c r="BS16" i="53"/>
  <c r="H63" i="33"/>
  <c r="BK8" i="53"/>
  <c r="BK63" i="33" s="1"/>
  <c r="BS8" i="53"/>
  <c r="AP72" i="33"/>
  <c r="BO17" i="53"/>
  <c r="BO72" i="33" s="1"/>
  <c r="BW17" i="53"/>
  <c r="BW72" i="33" s="1"/>
  <c r="H91" i="33"/>
  <c r="BS21" i="65"/>
  <c r="BK21" i="65"/>
  <c r="BK91" i="33" s="1"/>
  <c r="H83" i="33"/>
  <c r="BK13" i="65"/>
  <c r="BK83" i="33" s="1"/>
  <c r="BS13" i="65"/>
  <c r="N82" i="33"/>
  <c r="BL12" i="65"/>
  <c r="BL82" i="33" s="1"/>
  <c r="BT12" i="65"/>
  <c r="BT82" i="33" s="1"/>
  <c r="AP87" i="33"/>
  <c r="BW17" i="65"/>
  <c r="BW87" i="33" s="1"/>
  <c r="BO17" i="65"/>
  <c r="BO87" i="33" s="1"/>
  <c r="AP78" i="33"/>
  <c r="BW8" i="65"/>
  <c r="BW78" i="33" s="1"/>
  <c r="BO8" i="65"/>
  <c r="BO78" i="33" s="1"/>
  <c r="AP108" i="33"/>
  <c r="BO19" i="66"/>
  <c r="BO108" i="33" s="1"/>
  <c r="BW19" i="66"/>
  <c r="BW108" i="33" s="1"/>
  <c r="AP98" i="33"/>
  <c r="BO9" i="66"/>
  <c r="BO98" i="33" s="1"/>
  <c r="BW9" i="66"/>
  <c r="BW98" i="33" s="1"/>
  <c r="H122" i="33"/>
  <c r="BS19" i="67"/>
  <c r="BK19" i="67"/>
  <c r="BK122" i="33" s="1"/>
  <c r="H114" i="33"/>
  <c r="BK10" i="67"/>
  <c r="BK114" i="33" s="1"/>
  <c r="BS10" i="67"/>
  <c r="AD117" i="33"/>
  <c r="BN13" i="67"/>
  <c r="BN117" i="33" s="1"/>
  <c r="BV13" i="67"/>
  <c r="BV117" i="33" s="1"/>
  <c r="AP117" i="33"/>
  <c r="BO13" i="67"/>
  <c r="BO117" i="33" s="1"/>
  <c r="BW13" i="67"/>
  <c r="BW117" i="33" s="1"/>
  <c r="BK16" i="69"/>
  <c r="BK152" i="33" s="1"/>
  <c r="BS16" i="69"/>
  <c r="H152" i="33"/>
  <c r="BK8" i="69"/>
  <c r="BK144" i="33" s="1"/>
  <c r="BS8" i="69"/>
  <c r="H144" i="33"/>
  <c r="AP152" i="33"/>
  <c r="BW16" i="69"/>
  <c r="BW152" i="33" s="1"/>
  <c r="BO16" i="69"/>
  <c r="BO152" i="33" s="1"/>
  <c r="AP144" i="33"/>
  <c r="BO8" i="69"/>
  <c r="BO144" i="33" s="1"/>
  <c r="BW8" i="69"/>
  <c r="BW144" i="33" s="1"/>
  <c r="CB159" i="33"/>
  <c r="CB158" i="33" s="1"/>
  <c r="CB25" i="70"/>
  <c r="CE25" i="70" s="1"/>
  <c r="L100" i="80" s="1"/>
  <c r="H167" i="33"/>
  <c r="BS15" i="70"/>
  <c r="BK15" i="70"/>
  <c r="BK167" i="33" s="1"/>
  <c r="H159" i="33"/>
  <c r="BK7" i="70"/>
  <c r="BS7" i="70"/>
  <c r="AD165" i="33"/>
  <c r="BN13" i="70"/>
  <c r="BN165" i="33" s="1"/>
  <c r="BV13" i="70"/>
  <c r="BV165" i="33" s="1"/>
  <c r="AP167" i="33"/>
  <c r="BO15" i="70"/>
  <c r="BO167" i="33" s="1"/>
  <c r="BW15" i="70"/>
  <c r="BW167" i="33" s="1"/>
  <c r="AP159" i="33"/>
  <c r="BO7" i="70"/>
  <c r="BW7" i="70"/>
  <c r="BK15" i="71"/>
  <c r="BK181" i="33" s="1"/>
  <c r="H181" i="33"/>
  <c r="BS15" i="71"/>
  <c r="BL10" i="71"/>
  <c r="BT10" i="71"/>
  <c r="BT178" i="33" s="1"/>
  <c r="BN10" i="71"/>
  <c r="BV10" i="71"/>
  <c r="BV178" i="33" s="1"/>
  <c r="AP177" i="33"/>
  <c r="BO9" i="71"/>
  <c r="BO177" i="33" s="1"/>
  <c r="BW9" i="71"/>
  <c r="BW177" i="33" s="1"/>
  <c r="H38" i="33"/>
  <c r="BS13" i="51"/>
  <c r="BK13" i="51"/>
  <c r="BK38" i="33" s="1"/>
  <c r="N37" i="33"/>
  <c r="BT12" i="51"/>
  <c r="BT37" i="33" s="1"/>
  <c r="BL12" i="51"/>
  <c r="BL37" i="33" s="1"/>
  <c r="AP38" i="33"/>
  <c r="BW13" i="51"/>
  <c r="BW38" i="33" s="1"/>
  <c r="BO13" i="51"/>
  <c r="BO38" i="33" s="1"/>
  <c r="CB22" i="51"/>
  <c r="CE22" i="51" s="1"/>
  <c r="L94" i="61" s="1"/>
  <c r="H70" i="33"/>
  <c r="BK15" i="53"/>
  <c r="BK70" i="33" s="1"/>
  <c r="BS15" i="53"/>
  <c r="H62" i="33"/>
  <c r="BS7" i="53"/>
  <c r="BK7" i="53"/>
  <c r="AP71" i="33"/>
  <c r="BO16" i="53"/>
  <c r="BO71" i="33" s="1"/>
  <c r="BW16" i="53"/>
  <c r="BW71" i="33" s="1"/>
  <c r="H90" i="33"/>
  <c r="BS20" i="65"/>
  <c r="BK20" i="65"/>
  <c r="BK90" i="33" s="1"/>
  <c r="H82" i="33"/>
  <c r="BK12" i="65"/>
  <c r="BK82" i="33" s="1"/>
  <c r="BS12" i="65"/>
  <c r="U83" i="33"/>
  <c r="BM13" i="65"/>
  <c r="BM83" i="33" s="1"/>
  <c r="BU13" i="65"/>
  <c r="BU83" i="33" s="1"/>
  <c r="AP86" i="33"/>
  <c r="BO16" i="65"/>
  <c r="BO86" i="33" s="1"/>
  <c r="BW16" i="65"/>
  <c r="BW86" i="33" s="1"/>
  <c r="AP77" i="33"/>
  <c r="BO7" i="65"/>
  <c r="BW7" i="65"/>
  <c r="CB28" i="65"/>
  <c r="CE28" i="65" s="1"/>
  <c r="L95" i="75" s="1"/>
  <c r="CB77" i="33"/>
  <c r="CB76" i="33" s="1"/>
  <c r="CB95" i="33"/>
  <c r="U102" i="33"/>
  <c r="BU13" i="66"/>
  <c r="BU102" i="33" s="1"/>
  <c r="BM13" i="66"/>
  <c r="BM102" i="33" s="1"/>
  <c r="AP107" i="33"/>
  <c r="BO18" i="66"/>
  <c r="BO107" i="33" s="1"/>
  <c r="BW18" i="66"/>
  <c r="BW107" i="33" s="1"/>
  <c r="AP97" i="33"/>
  <c r="BO8" i="66"/>
  <c r="BO97" i="33" s="1"/>
  <c r="BW8" i="66"/>
  <c r="BW97" i="33" s="1"/>
  <c r="H121" i="33"/>
  <c r="BK18" i="67"/>
  <c r="BK121" i="33" s="1"/>
  <c r="BS18" i="67"/>
  <c r="H113" i="33"/>
  <c r="BS9" i="67"/>
  <c r="BK9" i="67"/>
  <c r="BK113" i="33" s="1"/>
  <c r="AD116" i="33"/>
  <c r="BN12" i="67"/>
  <c r="BN116" i="33" s="1"/>
  <c r="BV12" i="67"/>
  <c r="BV116" i="33" s="1"/>
  <c r="AP116" i="33"/>
  <c r="BO12" i="67"/>
  <c r="BO116" i="33" s="1"/>
  <c r="BW12" i="67"/>
  <c r="BW116" i="33" s="1"/>
  <c r="CB143" i="33"/>
  <c r="CB142" i="33" s="1"/>
  <c r="CB25" i="69"/>
  <c r="CE25" i="69" s="1"/>
  <c r="L99" i="79" s="1"/>
  <c r="H151" i="33"/>
  <c r="BS15" i="69"/>
  <c r="BK15" i="69"/>
  <c r="BK151" i="33" s="1"/>
  <c r="H143" i="33"/>
  <c r="BK7" i="69"/>
  <c r="BS7" i="69"/>
  <c r="AD149" i="33"/>
  <c r="BV13" i="69"/>
  <c r="BV149" i="33" s="1"/>
  <c r="BN13" i="69"/>
  <c r="BN149" i="33" s="1"/>
  <c r="AP151" i="33"/>
  <c r="BO15" i="69"/>
  <c r="BO151" i="33" s="1"/>
  <c r="BW15" i="69"/>
  <c r="BW151" i="33" s="1"/>
  <c r="AP143" i="33"/>
  <c r="BO7" i="69"/>
  <c r="BW7" i="69"/>
  <c r="H166" i="33"/>
  <c r="BS14" i="70"/>
  <c r="BK14" i="70"/>
  <c r="BK166" i="33" s="1"/>
  <c r="AD164" i="33"/>
  <c r="BN12" i="70"/>
  <c r="BN164" i="33" s="1"/>
  <c r="BV12" i="70"/>
  <c r="BV164" i="33" s="1"/>
  <c r="AP166" i="33"/>
  <c r="BW14" i="70"/>
  <c r="BW166" i="33" s="1"/>
  <c r="BO14" i="70"/>
  <c r="BO166" i="33" s="1"/>
  <c r="BK12" i="71"/>
  <c r="BS12" i="71"/>
  <c r="BL9" i="71"/>
  <c r="BL177" i="33" s="1"/>
  <c r="N177" i="33"/>
  <c r="BT9" i="71"/>
  <c r="BT177" i="33" s="1"/>
  <c r="AD177" i="33"/>
  <c r="BN9" i="71"/>
  <c r="BN177" i="33" s="1"/>
  <c r="BV9" i="71"/>
  <c r="AP176" i="33"/>
  <c r="BW8" i="71"/>
  <c r="BW176" i="33" s="1"/>
  <c r="BO8" i="71"/>
  <c r="BO176" i="33" s="1"/>
  <c r="CB20" i="33"/>
  <c r="H37" i="33"/>
  <c r="BK12" i="51"/>
  <c r="BK37" i="33" s="1"/>
  <c r="BS12" i="51"/>
  <c r="U38" i="33"/>
  <c r="BM13" i="51"/>
  <c r="BM38" i="33" s="1"/>
  <c r="BU13" i="51"/>
  <c r="BU38" i="33" s="1"/>
  <c r="AP37" i="33"/>
  <c r="BO12" i="51"/>
  <c r="BO37" i="33" s="1"/>
  <c r="BW12" i="51"/>
  <c r="BW37" i="33" s="1"/>
  <c r="H69" i="33"/>
  <c r="BK14" i="53"/>
  <c r="BK69" i="33" s="1"/>
  <c r="BS14" i="53"/>
  <c r="N68" i="33"/>
  <c r="BL13" i="53"/>
  <c r="BL68" i="33" s="1"/>
  <c r="BT13" i="53"/>
  <c r="BT68" i="33" s="1"/>
  <c r="AP68" i="33"/>
  <c r="BO13" i="53"/>
  <c r="BO68" i="33" s="1"/>
  <c r="BW13" i="53"/>
  <c r="BW68" i="33" s="1"/>
  <c r="H89" i="33"/>
  <c r="BS19" i="65"/>
  <c r="BK19" i="65"/>
  <c r="BK89" i="33" s="1"/>
  <c r="H81" i="33"/>
  <c r="BK11" i="65"/>
  <c r="BK81" i="33" s="1"/>
  <c r="BS11" i="65"/>
  <c r="U82" i="33"/>
  <c r="BM12" i="65"/>
  <c r="BM82" i="33" s="1"/>
  <c r="BU12" i="65"/>
  <c r="BU82" i="33" s="1"/>
  <c r="AP85" i="33"/>
  <c r="BO15" i="65"/>
  <c r="BO85" i="33" s="1"/>
  <c r="BW15" i="65"/>
  <c r="BW85" i="33" s="1"/>
  <c r="U101" i="33"/>
  <c r="BM12" i="66"/>
  <c r="BM101" i="33" s="1"/>
  <c r="BU12" i="66"/>
  <c r="BU101" i="33" s="1"/>
  <c r="AP105" i="33"/>
  <c r="BW16" i="66"/>
  <c r="BW105" i="33" s="1"/>
  <c r="BO16" i="66"/>
  <c r="BO105" i="33" s="1"/>
  <c r="AP96" i="33"/>
  <c r="BO7" i="66"/>
  <c r="BW7" i="66"/>
  <c r="H120" i="33"/>
  <c r="BS17" i="67"/>
  <c r="BK17" i="67"/>
  <c r="BK120" i="33" s="1"/>
  <c r="H112" i="33"/>
  <c r="BK8" i="67"/>
  <c r="BK112" i="33" s="1"/>
  <c r="BS8" i="67"/>
  <c r="AP124" i="33"/>
  <c r="BW21" i="67"/>
  <c r="BW124" i="33" s="1"/>
  <c r="BO21" i="67"/>
  <c r="BO124" i="33" s="1"/>
  <c r="AP115" i="33"/>
  <c r="BO11" i="67"/>
  <c r="BO115" i="33" s="1"/>
  <c r="BW11" i="67"/>
  <c r="BW115" i="33" s="1"/>
  <c r="H150" i="33"/>
  <c r="BK14" i="69"/>
  <c r="BK150" i="33" s="1"/>
  <c r="BS14" i="69"/>
  <c r="AD148" i="33"/>
  <c r="BN12" i="69"/>
  <c r="BN148" i="33" s="1"/>
  <c r="BV12" i="69"/>
  <c r="BV148" i="33" s="1"/>
  <c r="AP150" i="33"/>
  <c r="BO14" i="69"/>
  <c r="BO150" i="33" s="1"/>
  <c r="BW14" i="69"/>
  <c r="BW150" i="33" s="1"/>
  <c r="BK13" i="70"/>
  <c r="BK165" i="33" s="1"/>
  <c r="H165" i="33"/>
  <c r="BS13" i="70"/>
  <c r="BT13" i="70"/>
  <c r="BT165" i="33" s="1"/>
  <c r="N165" i="33"/>
  <c r="BL13" i="70"/>
  <c r="BL165" i="33" s="1"/>
  <c r="AP165" i="33"/>
  <c r="BW13" i="70"/>
  <c r="BW165" i="33" s="1"/>
  <c r="BO13" i="70"/>
  <c r="BO165" i="33" s="1"/>
  <c r="BS10" i="71"/>
  <c r="BK10" i="71"/>
  <c r="AP175" i="33"/>
  <c r="BO7" i="71"/>
  <c r="BW7" i="71"/>
  <c r="H36" i="33"/>
  <c r="BK11" i="51"/>
  <c r="BK36" i="33" s="1"/>
  <c r="BS11" i="51"/>
  <c r="U37" i="33"/>
  <c r="BU12" i="51"/>
  <c r="BU37" i="33" s="1"/>
  <c r="BM12" i="51"/>
  <c r="BM37" i="33" s="1"/>
  <c r="AP36" i="33"/>
  <c r="BW11" i="51"/>
  <c r="BW36" i="33" s="1"/>
  <c r="BO11" i="51"/>
  <c r="BO36" i="33" s="1"/>
  <c r="H68" i="33"/>
  <c r="BK13" i="53"/>
  <c r="BK68" i="33" s="1"/>
  <c r="BS13" i="53"/>
  <c r="N67" i="33"/>
  <c r="BL12" i="53"/>
  <c r="BL67" i="33" s="1"/>
  <c r="BT12" i="53"/>
  <c r="BT67" i="33" s="1"/>
  <c r="AP67" i="33"/>
  <c r="BO12" i="53"/>
  <c r="BO67" i="33" s="1"/>
  <c r="BW12" i="53"/>
  <c r="BW67" i="33" s="1"/>
  <c r="H88" i="33"/>
  <c r="BK18" i="65"/>
  <c r="BK88" i="33" s="1"/>
  <c r="BS18" i="65"/>
  <c r="H80" i="33"/>
  <c r="BS10" i="65"/>
  <c r="BK10" i="65"/>
  <c r="BK80" i="33" s="1"/>
  <c r="AD82" i="33"/>
  <c r="BN12" i="65"/>
  <c r="BN82" i="33" s="1"/>
  <c r="BV12" i="65"/>
  <c r="BV82" i="33" s="1"/>
  <c r="AP83" i="33"/>
  <c r="BW13" i="65"/>
  <c r="BW83" i="33" s="1"/>
  <c r="BO13" i="65"/>
  <c r="BO83" i="33" s="1"/>
  <c r="CB24" i="66"/>
  <c r="CE24" i="66" s="1"/>
  <c r="L99" i="76" s="1"/>
  <c r="AP104" i="33"/>
  <c r="BO15" i="66"/>
  <c r="BO104" i="33" s="1"/>
  <c r="BW15" i="66"/>
  <c r="BW104" i="33" s="1"/>
  <c r="H119" i="33"/>
  <c r="BK16" i="67"/>
  <c r="BK119" i="33" s="1"/>
  <c r="BS16" i="67"/>
  <c r="H111" i="33"/>
  <c r="BK7" i="67"/>
  <c r="BS7" i="67"/>
  <c r="AP123" i="33"/>
  <c r="BO20" i="67"/>
  <c r="BO123" i="33" s="1"/>
  <c r="BW20" i="67"/>
  <c r="BW123" i="33" s="1"/>
  <c r="AP114" i="33"/>
  <c r="BW10" i="67"/>
  <c r="BW114" i="33" s="1"/>
  <c r="BO10" i="67"/>
  <c r="BO114" i="33" s="1"/>
  <c r="H149" i="33"/>
  <c r="BK13" i="69"/>
  <c r="BK149" i="33" s="1"/>
  <c r="BS13" i="69"/>
  <c r="BL13" i="69"/>
  <c r="BL149" i="33" s="1"/>
  <c r="N149" i="33"/>
  <c r="BT13" i="69"/>
  <c r="BT149" i="33" s="1"/>
  <c r="AP149" i="33"/>
  <c r="BO13" i="69"/>
  <c r="BO149" i="33" s="1"/>
  <c r="BW13" i="69"/>
  <c r="BW149" i="33" s="1"/>
  <c r="H172" i="33"/>
  <c r="BK20" i="70"/>
  <c r="BK172" i="33" s="1"/>
  <c r="BS20" i="70"/>
  <c r="H164" i="33"/>
  <c r="BK12" i="70"/>
  <c r="BK164" i="33" s="1"/>
  <c r="BS12" i="70"/>
  <c r="N164" i="33"/>
  <c r="BT12" i="70"/>
  <c r="BT164" i="33" s="1"/>
  <c r="BL12" i="70"/>
  <c r="BL164" i="33" s="1"/>
  <c r="AP173" i="33"/>
  <c r="BO21" i="70"/>
  <c r="BO173" i="33" s="1"/>
  <c r="BW21" i="70"/>
  <c r="BW173" i="33" s="1"/>
  <c r="AP164" i="33"/>
  <c r="BO12" i="70"/>
  <c r="BO164" i="33" s="1"/>
  <c r="BW12" i="70"/>
  <c r="BW164" i="33" s="1"/>
  <c r="CB19" i="71"/>
  <c r="CE19" i="71" s="1"/>
  <c r="L101" i="81" s="1"/>
  <c r="BK9" i="71"/>
  <c r="BK177" i="33" s="1"/>
  <c r="BS9" i="71"/>
  <c r="H177" i="33"/>
  <c r="U181" i="33"/>
  <c r="BM15" i="71"/>
  <c r="BM181" i="33" s="1"/>
  <c r="BU15" i="71"/>
  <c r="AP181" i="33"/>
  <c r="BO15" i="71"/>
  <c r="BO181" i="33" s="1"/>
  <c r="BW15" i="71"/>
  <c r="CE25" i="68"/>
  <c r="L99" i="78" s="1"/>
  <c r="B9" i="82"/>
  <c r="H101" i="33"/>
  <c r="BK12" i="66"/>
  <c r="BK101" i="33" s="1"/>
  <c r="BS12" i="66"/>
  <c r="H18" i="33"/>
  <c r="BK18" i="47"/>
  <c r="BK18" i="33" s="1"/>
  <c r="BS18" i="47"/>
  <c r="N19" i="33"/>
  <c r="BT19" i="47"/>
  <c r="BT19" i="33" s="1"/>
  <c r="BL19" i="47"/>
  <c r="BL19" i="33" s="1"/>
  <c r="AP18" i="33"/>
  <c r="BO18" i="47"/>
  <c r="BO18" i="33" s="1"/>
  <c r="BW18" i="47"/>
  <c r="BW18" i="33" s="1"/>
  <c r="AP10" i="33"/>
  <c r="BO9" i="47"/>
  <c r="BO10" i="33" s="1"/>
  <c r="BW9" i="47"/>
  <c r="BW10" i="33" s="1"/>
  <c r="CB26" i="64"/>
  <c r="CE26" i="64" s="1"/>
  <c r="L95" i="74" s="1"/>
  <c r="BV12" i="71"/>
  <c r="BV180" i="33" s="1"/>
  <c r="BN12" i="71"/>
  <c r="BM12" i="71"/>
  <c r="BU12" i="71"/>
  <c r="BU180" i="33" s="1"/>
  <c r="BL12" i="71"/>
  <c r="BT12" i="71"/>
  <c r="BT180" i="33" s="1"/>
  <c r="H98" i="33"/>
  <c r="BK9" i="66"/>
  <c r="BK98" i="33" s="1"/>
  <c r="BS9" i="66"/>
  <c r="H107" i="33"/>
  <c r="BS18" i="66"/>
  <c r="BK18" i="66"/>
  <c r="BK107" i="33" s="1"/>
  <c r="H12" i="33"/>
  <c r="BK11" i="47"/>
  <c r="BK12" i="33" s="1"/>
  <c r="BS11" i="47"/>
  <c r="AD11" i="33"/>
  <c r="BV10" i="47"/>
  <c r="BV11" i="33" s="1"/>
  <c r="BN10" i="47"/>
  <c r="BN11" i="33" s="1"/>
  <c r="AP13" i="33"/>
  <c r="BW12" i="47"/>
  <c r="BW13" i="33" s="1"/>
  <c r="BO12" i="47"/>
  <c r="BO13" i="33" s="1"/>
  <c r="AP106" i="33"/>
  <c r="BO17" i="66"/>
  <c r="BO106" i="33" s="1"/>
  <c r="BW17" i="66"/>
  <c r="BW106" i="33" s="1"/>
  <c r="AP70" i="33"/>
  <c r="BO15" i="53"/>
  <c r="BO70" i="33" s="1"/>
  <c r="BW15" i="53"/>
  <c r="BW70" i="33" s="1"/>
  <c r="AP60" i="33"/>
  <c r="BO22" i="64"/>
  <c r="BO60" i="33" s="1"/>
  <c r="BW22" i="64"/>
  <c r="BW60" i="33" s="1"/>
  <c r="AP51" i="33"/>
  <c r="BO13" i="64"/>
  <c r="BO51" i="33" s="1"/>
  <c r="BW13" i="64"/>
  <c r="BW51" i="33" s="1"/>
  <c r="AP47" i="33"/>
  <c r="BO9" i="64"/>
  <c r="BO47" i="33" s="1"/>
  <c r="BW9" i="64"/>
  <c r="BW47" i="33" s="1"/>
  <c r="AP53" i="33"/>
  <c r="BO15" i="64"/>
  <c r="BO53" i="33" s="1"/>
  <c r="BW15" i="64"/>
  <c r="BW53" i="33" s="1"/>
  <c r="AD178" i="33"/>
  <c r="BV11" i="71"/>
  <c r="BV179" i="33" s="1"/>
  <c r="BN11" i="71"/>
  <c r="BN178" i="33" s="1"/>
  <c r="AD172" i="33"/>
  <c r="BN20" i="70"/>
  <c r="BN172" i="33" s="1"/>
  <c r="BV20" i="70"/>
  <c r="BV172" i="33" s="1"/>
  <c r="AD147" i="33"/>
  <c r="BN11" i="69"/>
  <c r="BN147" i="33" s="1"/>
  <c r="BV11" i="69"/>
  <c r="BV147" i="33" s="1"/>
  <c r="AD143" i="33"/>
  <c r="BV7" i="69"/>
  <c r="BN7" i="69"/>
  <c r="AD139" i="33"/>
  <c r="BN19" i="68"/>
  <c r="BN139" i="33" s="1"/>
  <c r="BV19" i="68"/>
  <c r="BV139" i="33" s="1"/>
  <c r="AD119" i="33"/>
  <c r="BN16" i="67"/>
  <c r="BV16" i="67"/>
  <c r="BV119" i="33" s="1"/>
  <c r="AD79" i="33"/>
  <c r="BN9" i="65"/>
  <c r="BN79" i="33" s="1"/>
  <c r="BV9" i="65"/>
  <c r="BV79" i="33" s="1"/>
  <c r="AD87" i="33"/>
  <c r="BN17" i="65"/>
  <c r="BN87" i="33" s="1"/>
  <c r="BV17" i="65"/>
  <c r="BV87" i="33" s="1"/>
  <c r="AD75" i="33"/>
  <c r="BN20" i="53"/>
  <c r="BN75" i="33" s="1"/>
  <c r="BV20" i="53"/>
  <c r="BV75" i="33" s="1"/>
  <c r="U180" i="33"/>
  <c r="BM14" i="71"/>
  <c r="BM180" i="33" s="1"/>
  <c r="BU14" i="71"/>
  <c r="U175" i="33"/>
  <c r="BM7" i="71"/>
  <c r="BU7" i="71"/>
  <c r="U171" i="33"/>
  <c r="BM19" i="70"/>
  <c r="BM171" i="33" s="1"/>
  <c r="BU19" i="70"/>
  <c r="BU171" i="33" s="1"/>
  <c r="U167" i="33"/>
  <c r="BM15" i="70"/>
  <c r="BM167" i="33" s="1"/>
  <c r="BU15" i="70"/>
  <c r="BU167" i="33" s="1"/>
  <c r="U160" i="33"/>
  <c r="BM8" i="70"/>
  <c r="BM160" i="33" s="1"/>
  <c r="BU8" i="70"/>
  <c r="BU160" i="33" s="1"/>
  <c r="U157" i="33"/>
  <c r="BM21" i="69"/>
  <c r="BM157" i="33" s="1"/>
  <c r="BU21" i="69"/>
  <c r="BU157" i="33" s="1"/>
  <c r="U151" i="33"/>
  <c r="BM15" i="69"/>
  <c r="BM151" i="33" s="1"/>
  <c r="BU15" i="69"/>
  <c r="BU151" i="33" s="1"/>
  <c r="U145" i="33"/>
  <c r="BM9" i="69"/>
  <c r="BM145" i="33" s="1"/>
  <c r="BU9" i="69"/>
  <c r="BU145" i="33" s="1"/>
  <c r="U143" i="33"/>
  <c r="BM7" i="69"/>
  <c r="BU7" i="69"/>
  <c r="U139" i="33"/>
  <c r="BM19" i="68"/>
  <c r="BM139" i="33" s="1"/>
  <c r="BU19" i="68"/>
  <c r="BU139" i="33" s="1"/>
  <c r="U120" i="33"/>
  <c r="BM17" i="67"/>
  <c r="BM120" i="33" s="1"/>
  <c r="BU17" i="67"/>
  <c r="BU120" i="33" s="1"/>
  <c r="U109" i="33"/>
  <c r="BM20" i="66"/>
  <c r="BM109" i="33" s="1"/>
  <c r="BU20" i="66"/>
  <c r="BU109" i="33" s="1"/>
  <c r="U105" i="33"/>
  <c r="BM16" i="66"/>
  <c r="BM105" i="33" s="1"/>
  <c r="BU16" i="66"/>
  <c r="BU105" i="33" s="1"/>
  <c r="U72" i="33"/>
  <c r="BM17" i="53"/>
  <c r="BM72" i="33" s="1"/>
  <c r="BU17" i="53"/>
  <c r="BU72" i="33" s="1"/>
  <c r="U65" i="33"/>
  <c r="BM10" i="53"/>
  <c r="BM65" i="33" s="1"/>
  <c r="BU10" i="53"/>
  <c r="BU65" i="33" s="1"/>
  <c r="U40" i="33"/>
  <c r="BM15" i="51"/>
  <c r="BM40" i="33" s="1"/>
  <c r="BU15" i="51"/>
  <c r="BU40" i="33" s="1"/>
  <c r="U34" i="33"/>
  <c r="BM9" i="51"/>
  <c r="BM34" i="33" s="1"/>
  <c r="BU9" i="51"/>
  <c r="BU34" i="33" s="1"/>
  <c r="U17" i="33"/>
  <c r="BM17" i="47"/>
  <c r="BM17" i="33" s="1"/>
  <c r="BU17" i="47"/>
  <c r="BU17" i="33" s="1"/>
  <c r="H99" i="33"/>
  <c r="BK10" i="66"/>
  <c r="BK99" i="33" s="1"/>
  <c r="BS10" i="66"/>
  <c r="H108" i="33"/>
  <c r="BK19" i="66"/>
  <c r="BK108" i="33" s="1"/>
  <c r="BS19" i="66"/>
  <c r="H11" i="33"/>
  <c r="BK10" i="47"/>
  <c r="BK11" i="33" s="1"/>
  <c r="BS10" i="47"/>
  <c r="AD10" i="33"/>
  <c r="BN9" i="47"/>
  <c r="BN10" i="33" s="1"/>
  <c r="BV9" i="47"/>
  <c r="BV10" i="33" s="1"/>
  <c r="AP12" i="33"/>
  <c r="BW11" i="47"/>
  <c r="BW12" i="33" s="1"/>
  <c r="BO11" i="47"/>
  <c r="BO12" i="33" s="1"/>
  <c r="AD167" i="33"/>
  <c r="BN15" i="70"/>
  <c r="BN167" i="33" s="1"/>
  <c r="BV15" i="70"/>
  <c r="BV167" i="33" s="1"/>
  <c r="AD161" i="33"/>
  <c r="BV9" i="70"/>
  <c r="BV161" i="33" s="1"/>
  <c r="BN9" i="70"/>
  <c r="BN161" i="33" s="1"/>
  <c r="AD157" i="33"/>
  <c r="BV21" i="69"/>
  <c r="BV157" i="33" s="1"/>
  <c r="BN21" i="69"/>
  <c r="BN157" i="33" s="1"/>
  <c r="AD131" i="33"/>
  <c r="BN11" i="68"/>
  <c r="BN131" i="33" s="1"/>
  <c r="BV11" i="68"/>
  <c r="BV131" i="33" s="1"/>
  <c r="AD127" i="33"/>
  <c r="BN7" i="68"/>
  <c r="BV7" i="68"/>
  <c r="AD123" i="33"/>
  <c r="BN20" i="67"/>
  <c r="BN123" i="33" s="1"/>
  <c r="BV20" i="67"/>
  <c r="BV123" i="33" s="1"/>
  <c r="AD108" i="33"/>
  <c r="BV19" i="66"/>
  <c r="BV108" i="33" s="1"/>
  <c r="BN19" i="66"/>
  <c r="BN108" i="33" s="1"/>
  <c r="AD97" i="33"/>
  <c r="BN8" i="66"/>
  <c r="BN97" i="33" s="1"/>
  <c r="BV8" i="66"/>
  <c r="BV97" i="33" s="1"/>
  <c r="AD93" i="33"/>
  <c r="BN23" i="65"/>
  <c r="BN93" i="33" s="1"/>
  <c r="BV23" i="65"/>
  <c r="BV93" i="33" s="1"/>
  <c r="AD78" i="33"/>
  <c r="BN8" i="65"/>
  <c r="BN78" i="33" s="1"/>
  <c r="BV8" i="65"/>
  <c r="BV78" i="33" s="1"/>
  <c r="AD65" i="33"/>
  <c r="BN10" i="53"/>
  <c r="BN65" i="33" s="1"/>
  <c r="BV10" i="53"/>
  <c r="BV65" i="33" s="1"/>
  <c r="AD15" i="33"/>
  <c r="BN15" i="47"/>
  <c r="BN15" i="33" s="1"/>
  <c r="BV15" i="47"/>
  <c r="BV15" i="33" s="1"/>
  <c r="AD58" i="33"/>
  <c r="BN20" i="64"/>
  <c r="BN58" i="33" s="1"/>
  <c r="BV20" i="64"/>
  <c r="BV58" i="33" s="1"/>
  <c r="AD48" i="33"/>
  <c r="BN10" i="64"/>
  <c r="BN48" i="33" s="1"/>
  <c r="BV10" i="64"/>
  <c r="BV48" i="33" s="1"/>
  <c r="AD30" i="33"/>
  <c r="BV16" i="49"/>
  <c r="BV30" i="33" s="1"/>
  <c r="BN16" i="49"/>
  <c r="BN30" i="33" s="1"/>
  <c r="AD24" i="33"/>
  <c r="BV10" i="49"/>
  <c r="BV24" i="33" s="1"/>
  <c r="BN10" i="49"/>
  <c r="BN24" i="33" s="1"/>
  <c r="AD106" i="33"/>
  <c r="BN17" i="66"/>
  <c r="BN106" i="33" s="1"/>
  <c r="BV17" i="66"/>
  <c r="BV106" i="33" s="1"/>
  <c r="AD70" i="33"/>
  <c r="BN15" i="53"/>
  <c r="BN70" i="33" s="1"/>
  <c r="BV15" i="53"/>
  <c r="BV70" i="33" s="1"/>
  <c r="AD55" i="33"/>
  <c r="BN17" i="64"/>
  <c r="BN55" i="33" s="1"/>
  <c r="BV17" i="64"/>
  <c r="BV55" i="33" s="1"/>
  <c r="AD56" i="33"/>
  <c r="BN18" i="64"/>
  <c r="BV18" i="64"/>
  <c r="BV56" i="33" s="1"/>
  <c r="AD41" i="33"/>
  <c r="BN16" i="51"/>
  <c r="BN41" i="33" s="1"/>
  <c r="BV16" i="51"/>
  <c r="BV41" i="33" s="1"/>
  <c r="AD29" i="33"/>
  <c r="BV15" i="49"/>
  <c r="BV29" i="33" s="1"/>
  <c r="BN15" i="49"/>
  <c r="BN29" i="33" s="1"/>
  <c r="U134" i="33"/>
  <c r="BM14" i="68"/>
  <c r="BM134" i="33" s="1"/>
  <c r="BU14" i="68"/>
  <c r="BU134" i="33" s="1"/>
  <c r="U128" i="33"/>
  <c r="BU8" i="68"/>
  <c r="BU128" i="33" s="1"/>
  <c r="BM8" i="68"/>
  <c r="BM128" i="33" s="1"/>
  <c r="U124" i="33"/>
  <c r="BM21" i="67"/>
  <c r="BM124" i="33" s="1"/>
  <c r="BU21" i="67"/>
  <c r="BU124" i="33" s="1"/>
  <c r="U97" i="33"/>
  <c r="BU8" i="66"/>
  <c r="BU97" i="33" s="1"/>
  <c r="BM8" i="66"/>
  <c r="BM97" i="33" s="1"/>
  <c r="U93" i="33"/>
  <c r="BU23" i="65"/>
  <c r="BU93" i="33" s="1"/>
  <c r="BM23" i="65"/>
  <c r="BM93" i="33" s="1"/>
  <c r="U89" i="33"/>
  <c r="BM19" i="65"/>
  <c r="BM89" i="33" s="1"/>
  <c r="BU19" i="65"/>
  <c r="BU89" i="33" s="1"/>
  <c r="U85" i="33"/>
  <c r="BM15" i="65"/>
  <c r="BM85" i="33" s="1"/>
  <c r="BU15" i="65"/>
  <c r="BU85" i="33" s="1"/>
  <c r="U79" i="33"/>
  <c r="BM9" i="65"/>
  <c r="BM79" i="33" s="1"/>
  <c r="BU9" i="65"/>
  <c r="BU79" i="33" s="1"/>
  <c r="U16" i="33"/>
  <c r="BM16" i="47"/>
  <c r="BM16" i="33" s="1"/>
  <c r="BU16" i="47"/>
  <c r="BU16" i="33" s="1"/>
  <c r="H100" i="33"/>
  <c r="BK11" i="66"/>
  <c r="BK100" i="33" s="1"/>
  <c r="BS11" i="66"/>
  <c r="H19" i="33"/>
  <c r="BK19" i="47"/>
  <c r="BK19" i="33" s="1"/>
  <c r="BS19" i="47"/>
  <c r="H10" i="33"/>
  <c r="BK9" i="47"/>
  <c r="BK10" i="33" s="1"/>
  <c r="BS9" i="47"/>
  <c r="AP19" i="33"/>
  <c r="BO19" i="47"/>
  <c r="BO19" i="33" s="1"/>
  <c r="BW19" i="47"/>
  <c r="BW19" i="33" s="1"/>
  <c r="AP11" i="33"/>
  <c r="BO10" i="47"/>
  <c r="BO11" i="33" s="1"/>
  <c r="BW10" i="47"/>
  <c r="BW11" i="33" s="1"/>
  <c r="H14" i="86"/>
  <c r="H18" i="86"/>
  <c r="H24" i="86"/>
  <c r="H28" i="86"/>
  <c r="H32" i="86"/>
  <c r="AP59" i="33"/>
  <c r="BW21" i="64"/>
  <c r="BW59" i="33" s="1"/>
  <c r="BO21" i="64"/>
  <c r="BO59" i="33" s="1"/>
  <c r="AP50" i="33"/>
  <c r="BO12" i="64"/>
  <c r="BO50" i="33" s="1"/>
  <c r="BW12" i="64"/>
  <c r="BW50" i="33" s="1"/>
  <c r="AP46" i="33"/>
  <c r="BO8" i="64"/>
  <c r="BO46" i="33" s="1"/>
  <c r="BW8" i="64"/>
  <c r="BW46" i="33" s="1"/>
  <c r="AP84" i="33"/>
  <c r="BW14" i="65"/>
  <c r="BW84" i="33" s="1"/>
  <c r="BO14" i="65"/>
  <c r="BO84" i="33" s="1"/>
  <c r="AP52" i="33"/>
  <c r="BO14" i="64"/>
  <c r="BO52" i="33" s="1"/>
  <c r="BW14" i="64"/>
  <c r="BW52" i="33" s="1"/>
  <c r="AD171" i="33"/>
  <c r="BV19" i="70"/>
  <c r="BV171" i="33" s="1"/>
  <c r="BN19" i="70"/>
  <c r="BN171" i="33" s="1"/>
  <c r="AD152" i="33"/>
  <c r="BV16" i="69"/>
  <c r="BV152" i="33" s="1"/>
  <c r="BN16" i="69"/>
  <c r="BN152" i="33" s="1"/>
  <c r="AD146" i="33"/>
  <c r="BN10" i="69"/>
  <c r="BN146" i="33" s="1"/>
  <c r="BV10" i="69"/>
  <c r="BV146" i="33" s="1"/>
  <c r="AD118" i="33"/>
  <c r="BN14" i="67"/>
  <c r="BN118" i="33" s="1"/>
  <c r="BV14" i="67"/>
  <c r="BV118" i="33" s="1"/>
  <c r="AD111" i="33"/>
  <c r="BN7" i="67"/>
  <c r="BV7" i="67"/>
  <c r="AD36" i="33"/>
  <c r="BV11" i="51"/>
  <c r="BV36" i="33" s="1"/>
  <c r="BN11" i="51"/>
  <c r="BN36" i="33" s="1"/>
  <c r="AD90" i="33"/>
  <c r="BV20" i="65"/>
  <c r="BV90" i="33" s="1"/>
  <c r="BN20" i="65"/>
  <c r="AD86" i="33"/>
  <c r="BV16" i="65"/>
  <c r="BV86" i="33" s="1"/>
  <c r="BN16" i="65"/>
  <c r="BN86" i="33" s="1"/>
  <c r="U179" i="33"/>
  <c r="BU13" i="71"/>
  <c r="BU181" i="33" s="1"/>
  <c r="BM13" i="71"/>
  <c r="BM179" i="33" s="1"/>
  <c r="U170" i="33"/>
  <c r="BM18" i="70"/>
  <c r="BM170" i="33" s="1"/>
  <c r="BU18" i="70"/>
  <c r="BU170" i="33" s="1"/>
  <c r="U166" i="33"/>
  <c r="BM14" i="70"/>
  <c r="BM166" i="33" s="1"/>
  <c r="BU14" i="70"/>
  <c r="BU166" i="33" s="1"/>
  <c r="U161" i="33"/>
  <c r="BU9" i="70"/>
  <c r="BU161" i="33" s="1"/>
  <c r="BM9" i="70"/>
  <c r="U155" i="33"/>
  <c r="BM19" i="69"/>
  <c r="BM155" i="33" s="1"/>
  <c r="BU19" i="69"/>
  <c r="BU155" i="33" s="1"/>
  <c r="U152" i="33"/>
  <c r="BU16" i="69"/>
  <c r="BU152" i="33" s="1"/>
  <c r="BM16" i="69"/>
  <c r="BM152" i="33" s="1"/>
  <c r="U146" i="33"/>
  <c r="BU10" i="69"/>
  <c r="BU146" i="33" s="1"/>
  <c r="BM10" i="69"/>
  <c r="BM146" i="33" s="1"/>
  <c r="U138" i="33"/>
  <c r="BU18" i="68"/>
  <c r="BU138" i="33" s="1"/>
  <c r="BM18" i="68"/>
  <c r="BM138" i="33" s="1"/>
  <c r="U119" i="33"/>
  <c r="BM16" i="67"/>
  <c r="BM119" i="33" s="1"/>
  <c r="BU16" i="67"/>
  <c r="BU119" i="33" s="1"/>
  <c r="U108" i="33"/>
  <c r="BU19" i="66"/>
  <c r="BU108" i="33" s="1"/>
  <c r="BM19" i="66"/>
  <c r="BM108" i="33" s="1"/>
  <c r="U75" i="33"/>
  <c r="BM20" i="53"/>
  <c r="BM75" i="33" s="1"/>
  <c r="BU20" i="53"/>
  <c r="BU75" i="33" s="1"/>
  <c r="U71" i="33"/>
  <c r="BM16" i="53"/>
  <c r="BM71" i="33" s="1"/>
  <c r="BU16" i="53"/>
  <c r="BU71" i="33" s="1"/>
  <c r="U64" i="33"/>
  <c r="BM9" i="53"/>
  <c r="BM64" i="33" s="1"/>
  <c r="BU9" i="53"/>
  <c r="BU64" i="33" s="1"/>
  <c r="U42" i="33"/>
  <c r="BM17" i="51"/>
  <c r="BM42" i="33" s="1"/>
  <c r="BU17" i="51"/>
  <c r="BU42" i="33" s="1"/>
  <c r="U39" i="33"/>
  <c r="BU14" i="51"/>
  <c r="BU39" i="33" s="1"/>
  <c r="BM14" i="51"/>
  <c r="BM39" i="33" s="1"/>
  <c r="U10" i="33"/>
  <c r="BU9" i="47"/>
  <c r="BU10" i="33" s="1"/>
  <c r="BM9" i="47"/>
  <c r="BM10" i="33" s="1"/>
  <c r="AP138" i="33"/>
  <c r="BO18" i="68"/>
  <c r="BO138" i="33" s="1"/>
  <c r="BW18" i="68"/>
  <c r="BW138" i="33" s="1"/>
  <c r="AD166" i="33"/>
  <c r="BV14" i="70"/>
  <c r="BV166" i="33" s="1"/>
  <c r="BN14" i="70"/>
  <c r="BN166" i="33" s="1"/>
  <c r="AD160" i="33"/>
  <c r="BN8" i="70"/>
  <c r="BN160" i="33" s="1"/>
  <c r="BV8" i="70"/>
  <c r="BV160" i="33" s="1"/>
  <c r="AD156" i="33"/>
  <c r="BN20" i="69"/>
  <c r="BN156" i="33" s="1"/>
  <c r="BV20" i="69"/>
  <c r="BV156" i="33" s="1"/>
  <c r="AD130" i="33"/>
  <c r="BN10" i="68"/>
  <c r="BN130" i="33" s="1"/>
  <c r="BV10" i="68"/>
  <c r="BV130" i="33" s="1"/>
  <c r="AD122" i="33"/>
  <c r="BN19" i="67"/>
  <c r="BN122" i="33" s="1"/>
  <c r="BV19" i="67"/>
  <c r="BV122" i="33" s="1"/>
  <c r="AD107" i="33"/>
  <c r="BN18" i="66"/>
  <c r="BN107" i="33" s="1"/>
  <c r="BV18" i="66"/>
  <c r="BV107" i="33" s="1"/>
  <c r="AD96" i="33"/>
  <c r="BV7" i="66"/>
  <c r="BN7" i="66"/>
  <c r="AD92" i="33"/>
  <c r="BN22" i="65"/>
  <c r="BN92" i="33" s="1"/>
  <c r="BV22" i="65"/>
  <c r="BV92" i="33" s="1"/>
  <c r="AD77" i="33"/>
  <c r="BN7" i="65"/>
  <c r="BV7" i="65"/>
  <c r="AD63" i="33"/>
  <c r="BN8" i="53"/>
  <c r="BN63" i="33" s="1"/>
  <c r="BV8" i="53"/>
  <c r="BV63" i="33" s="1"/>
  <c r="AD14" i="33"/>
  <c r="BN13" i="47"/>
  <c r="BN14" i="33" s="1"/>
  <c r="BV13" i="47"/>
  <c r="BV14" i="33" s="1"/>
  <c r="AD51" i="33"/>
  <c r="BN13" i="64"/>
  <c r="BN51" i="33" s="1"/>
  <c r="BV13" i="64"/>
  <c r="BV51" i="33" s="1"/>
  <c r="AD47" i="33"/>
  <c r="BN9" i="64"/>
  <c r="BN47" i="33" s="1"/>
  <c r="BV9" i="64"/>
  <c r="BV47" i="33" s="1"/>
  <c r="AD27" i="33"/>
  <c r="BV13" i="49"/>
  <c r="BV27" i="33" s="1"/>
  <c r="BN13" i="49"/>
  <c r="BN27" i="33" s="1"/>
  <c r="AD23" i="33"/>
  <c r="BV9" i="49"/>
  <c r="BV23" i="33" s="1"/>
  <c r="BN9" i="49"/>
  <c r="BN23" i="33" s="1"/>
  <c r="AD73" i="33"/>
  <c r="BV18" i="53"/>
  <c r="BV73" i="33" s="1"/>
  <c r="BN18" i="53"/>
  <c r="BN73" i="33" s="1"/>
  <c r="AD52" i="33"/>
  <c r="BN14" i="64"/>
  <c r="BN52" i="33" s="1"/>
  <c r="BV14" i="64"/>
  <c r="BV52" i="33" s="1"/>
  <c r="AD57" i="33"/>
  <c r="BV19" i="64"/>
  <c r="BV57" i="33" s="1"/>
  <c r="BN19" i="64"/>
  <c r="BN57" i="33" s="1"/>
  <c r="AD40" i="33"/>
  <c r="BV15" i="51"/>
  <c r="BV40" i="33" s="1"/>
  <c r="BN15" i="51"/>
  <c r="BN40" i="33" s="1"/>
  <c r="U131" i="33"/>
  <c r="BM11" i="68"/>
  <c r="BM131" i="33" s="1"/>
  <c r="BU11" i="68"/>
  <c r="BU131" i="33" s="1"/>
  <c r="U127" i="33"/>
  <c r="BM7" i="68"/>
  <c r="BU7" i="68"/>
  <c r="U123" i="33"/>
  <c r="BU20" i="67"/>
  <c r="BU123" i="33" s="1"/>
  <c r="BM20" i="67"/>
  <c r="BM123" i="33" s="1"/>
  <c r="U111" i="33"/>
  <c r="BM7" i="67"/>
  <c r="BU7" i="67"/>
  <c r="U103" i="33"/>
  <c r="BU14" i="66"/>
  <c r="BU103" i="33" s="1"/>
  <c r="BM14" i="66"/>
  <c r="BM103" i="33" s="1"/>
  <c r="U96" i="33"/>
  <c r="BM7" i="66"/>
  <c r="BU7" i="66"/>
  <c r="U92" i="33"/>
  <c r="BM22" i="65"/>
  <c r="BM92" i="33" s="1"/>
  <c r="BU22" i="65"/>
  <c r="BU92" i="33" s="1"/>
  <c r="U88" i="33"/>
  <c r="BM18" i="65"/>
  <c r="BM88" i="33" s="1"/>
  <c r="BU18" i="65"/>
  <c r="BU88" i="33" s="1"/>
  <c r="U84" i="33"/>
  <c r="BU14" i="65"/>
  <c r="BU84" i="33" s="1"/>
  <c r="BM14" i="65"/>
  <c r="BM84" i="33" s="1"/>
  <c r="U78" i="33"/>
  <c r="BM8" i="65"/>
  <c r="BM78" i="33" s="1"/>
  <c r="BU8" i="65"/>
  <c r="BU78" i="33" s="1"/>
  <c r="U15" i="33"/>
  <c r="BM15" i="47"/>
  <c r="BM15" i="33" s="1"/>
  <c r="BU15" i="47"/>
  <c r="BU15" i="33" s="1"/>
  <c r="H102" i="33"/>
  <c r="BS13" i="66"/>
  <c r="BK13" i="66"/>
  <c r="BK102" i="33" s="1"/>
  <c r="H17" i="33"/>
  <c r="BS17" i="47"/>
  <c r="BK17" i="47"/>
  <c r="BK17" i="33" s="1"/>
  <c r="U19" i="33"/>
  <c r="BU19" i="47"/>
  <c r="BU19" i="33" s="1"/>
  <c r="BM19" i="47"/>
  <c r="BM19" i="33" s="1"/>
  <c r="AP17" i="33"/>
  <c r="BO17" i="47"/>
  <c r="BO17" i="33" s="1"/>
  <c r="BW17" i="47"/>
  <c r="BW17" i="33" s="1"/>
  <c r="AP9" i="33"/>
  <c r="BO8" i="47"/>
  <c r="BW8" i="47"/>
  <c r="AP58" i="33"/>
  <c r="BO20" i="64"/>
  <c r="BO58" i="33" s="1"/>
  <c r="BW20" i="64"/>
  <c r="BW58" i="33" s="1"/>
  <c r="AP49" i="33"/>
  <c r="BW11" i="64"/>
  <c r="BW49" i="33" s="1"/>
  <c r="BO11" i="64"/>
  <c r="BO49" i="33" s="1"/>
  <c r="AP45" i="33"/>
  <c r="BO7" i="64"/>
  <c r="BW7" i="64"/>
  <c r="AP57" i="33"/>
  <c r="BO19" i="64"/>
  <c r="BO57" i="33" s="1"/>
  <c r="BW19" i="64"/>
  <c r="BW57" i="33" s="1"/>
  <c r="AP54" i="33"/>
  <c r="BO16" i="64"/>
  <c r="BO54" i="33" s="1"/>
  <c r="BW16" i="64"/>
  <c r="BW54" i="33" s="1"/>
  <c r="AD180" i="33"/>
  <c r="BN14" i="71"/>
  <c r="BN180" i="33" s="1"/>
  <c r="BV14" i="71"/>
  <c r="AD170" i="33"/>
  <c r="BN18" i="70"/>
  <c r="BN170" i="33" s="1"/>
  <c r="BV18" i="70"/>
  <c r="BV170" i="33" s="1"/>
  <c r="AD151" i="33"/>
  <c r="BN15" i="69"/>
  <c r="BN151" i="33" s="1"/>
  <c r="BV15" i="69"/>
  <c r="BV151" i="33" s="1"/>
  <c r="AD145" i="33"/>
  <c r="BV9" i="69"/>
  <c r="BV145" i="33" s="1"/>
  <c r="BN9" i="69"/>
  <c r="BN145" i="33" s="1"/>
  <c r="AD141" i="33"/>
  <c r="BN21" i="68"/>
  <c r="BN141" i="33" s="1"/>
  <c r="BV21" i="68"/>
  <c r="BV141" i="33" s="1"/>
  <c r="AD136" i="33"/>
  <c r="BV16" i="68"/>
  <c r="BV136" i="33" s="1"/>
  <c r="BN16" i="68"/>
  <c r="BN136" i="33" s="1"/>
  <c r="AD115" i="33"/>
  <c r="BN11" i="67"/>
  <c r="BN115" i="33" s="1"/>
  <c r="BV11" i="67"/>
  <c r="BV115" i="33" s="1"/>
  <c r="AD35" i="33"/>
  <c r="BN10" i="51"/>
  <c r="BN35" i="33" s="1"/>
  <c r="BV10" i="51"/>
  <c r="BV35" i="33" s="1"/>
  <c r="AD89" i="33"/>
  <c r="BN19" i="65"/>
  <c r="BN89" i="33" s="1"/>
  <c r="BV19" i="65"/>
  <c r="BV89" i="33" s="1"/>
  <c r="AD85" i="33"/>
  <c r="BN15" i="65"/>
  <c r="BN85" i="33" s="1"/>
  <c r="BV15" i="65"/>
  <c r="BV85" i="33" s="1"/>
  <c r="AD64" i="33"/>
  <c r="BN9" i="53"/>
  <c r="BN64" i="33" s="1"/>
  <c r="BV9" i="53"/>
  <c r="BV64" i="33" s="1"/>
  <c r="U178" i="33"/>
  <c r="BM11" i="71"/>
  <c r="BM178" i="33" s="1"/>
  <c r="BU11" i="71"/>
  <c r="BU179" i="33" s="1"/>
  <c r="U173" i="33"/>
  <c r="BM21" i="70"/>
  <c r="BM173" i="33" s="1"/>
  <c r="BU21" i="70"/>
  <c r="BU173" i="33" s="1"/>
  <c r="U169" i="33"/>
  <c r="BU17" i="70"/>
  <c r="BU169" i="33" s="1"/>
  <c r="BM17" i="70"/>
  <c r="BM169" i="33" s="1"/>
  <c r="U162" i="33"/>
  <c r="BM10" i="70"/>
  <c r="BM162" i="33" s="1"/>
  <c r="BU10" i="70"/>
  <c r="BU162" i="33" s="1"/>
  <c r="U159" i="33"/>
  <c r="BU7" i="70"/>
  <c r="BM7" i="70"/>
  <c r="U156" i="33"/>
  <c r="BU20" i="69"/>
  <c r="BU156" i="33" s="1"/>
  <c r="BM20" i="69"/>
  <c r="BM156" i="33" s="1"/>
  <c r="U153" i="33"/>
  <c r="BM17" i="69"/>
  <c r="BM153" i="33" s="1"/>
  <c r="BU17" i="69"/>
  <c r="BU153" i="33" s="1"/>
  <c r="U147" i="33"/>
  <c r="BM11" i="69"/>
  <c r="BM147" i="33" s="1"/>
  <c r="BU11" i="69"/>
  <c r="BU147" i="33" s="1"/>
  <c r="U141" i="33"/>
  <c r="BM21" i="68"/>
  <c r="BM141" i="33" s="1"/>
  <c r="BU21" i="68"/>
  <c r="BU141" i="33" s="1"/>
  <c r="U118" i="33"/>
  <c r="BM14" i="67"/>
  <c r="BM118" i="33" s="1"/>
  <c r="BU14" i="67"/>
  <c r="BU118" i="33" s="1"/>
  <c r="U107" i="33"/>
  <c r="BM18" i="66"/>
  <c r="BM107" i="33" s="1"/>
  <c r="BU18" i="66"/>
  <c r="BU107" i="33" s="1"/>
  <c r="U74" i="33"/>
  <c r="BM19" i="53"/>
  <c r="BM74" i="33" s="1"/>
  <c r="BU19" i="53"/>
  <c r="BU74" i="33" s="1"/>
  <c r="U70" i="33"/>
  <c r="BM15" i="53"/>
  <c r="BM70" i="33" s="1"/>
  <c r="BU15" i="53"/>
  <c r="BU70" i="33" s="1"/>
  <c r="U63" i="33"/>
  <c r="BU8" i="53"/>
  <c r="BU63" i="33" s="1"/>
  <c r="BM8" i="53"/>
  <c r="BM63" i="33" s="1"/>
  <c r="U43" i="33"/>
  <c r="BM18" i="51"/>
  <c r="BM43" i="33" s="1"/>
  <c r="BU18" i="51"/>
  <c r="BU43" i="33" s="1"/>
  <c r="U36" i="33"/>
  <c r="BM11" i="51"/>
  <c r="BM36" i="33" s="1"/>
  <c r="BU11" i="51"/>
  <c r="BU36" i="33" s="1"/>
  <c r="U32" i="33"/>
  <c r="BM7" i="51"/>
  <c r="BU7" i="51"/>
  <c r="U14" i="33"/>
  <c r="BM13" i="47"/>
  <c r="BM14" i="33" s="1"/>
  <c r="BU13" i="47"/>
  <c r="BU14" i="33" s="1"/>
  <c r="AP26" i="33"/>
  <c r="BW12" i="49"/>
  <c r="BW26" i="33" s="1"/>
  <c r="BO12" i="49"/>
  <c r="BO26" i="33" s="1"/>
  <c r="H103" i="33"/>
  <c r="BK14" i="66"/>
  <c r="BK103" i="33" s="1"/>
  <c r="BS14" i="66"/>
  <c r="H16" i="33"/>
  <c r="BS16" i="47"/>
  <c r="BK16" i="47"/>
  <c r="BK16" i="33" s="1"/>
  <c r="AD83" i="33"/>
  <c r="BN13" i="65"/>
  <c r="BN83" i="33" s="1"/>
  <c r="BV13" i="65"/>
  <c r="BV83" i="33" s="1"/>
  <c r="AP16" i="33"/>
  <c r="BO16" i="47"/>
  <c r="BO16" i="33" s="1"/>
  <c r="BW16" i="47"/>
  <c r="BW16" i="33" s="1"/>
  <c r="C93" i="62"/>
  <c r="AD163" i="33"/>
  <c r="BN11" i="70"/>
  <c r="BN163" i="33" s="1"/>
  <c r="BV11" i="70"/>
  <c r="BV163" i="33" s="1"/>
  <c r="AD159" i="33"/>
  <c r="BN7" i="70"/>
  <c r="BV7" i="70"/>
  <c r="AD155" i="33"/>
  <c r="BN19" i="69"/>
  <c r="BN155" i="33" s="1"/>
  <c r="BV19" i="69"/>
  <c r="BV155" i="33" s="1"/>
  <c r="AD129" i="33"/>
  <c r="BN9" i="68"/>
  <c r="BN129" i="33" s="1"/>
  <c r="BV9" i="68"/>
  <c r="BV129" i="33" s="1"/>
  <c r="AD125" i="33"/>
  <c r="BN22" i="67"/>
  <c r="BN125" i="33" s="1"/>
  <c r="BV22" i="67"/>
  <c r="BV125" i="33" s="1"/>
  <c r="AD100" i="33"/>
  <c r="BN11" i="66"/>
  <c r="BN100" i="33" s="1"/>
  <c r="BV11" i="66"/>
  <c r="BV100" i="33" s="1"/>
  <c r="AD81" i="33"/>
  <c r="BN11" i="65"/>
  <c r="BN81" i="33" s="1"/>
  <c r="BV11" i="65"/>
  <c r="BV81" i="33" s="1"/>
  <c r="AD62" i="33"/>
  <c r="BN7" i="53"/>
  <c r="BV7" i="53"/>
  <c r="AD17" i="33"/>
  <c r="BN17" i="47"/>
  <c r="BN17" i="33" s="1"/>
  <c r="BV17" i="47"/>
  <c r="BV17" i="33" s="1"/>
  <c r="AD13" i="33"/>
  <c r="BN12" i="47"/>
  <c r="BN13" i="33" s="1"/>
  <c r="BV12" i="47"/>
  <c r="BV13" i="33" s="1"/>
  <c r="AD50" i="33"/>
  <c r="BN12" i="64"/>
  <c r="BN50" i="33" s="1"/>
  <c r="BV12" i="64"/>
  <c r="BV50" i="33" s="1"/>
  <c r="AD46" i="33"/>
  <c r="BN8" i="64"/>
  <c r="BN46" i="33" s="1"/>
  <c r="BV8" i="64"/>
  <c r="BV46" i="33" s="1"/>
  <c r="AD26" i="33"/>
  <c r="BV12" i="49"/>
  <c r="BV26" i="33" s="1"/>
  <c r="BN12" i="49"/>
  <c r="BN26" i="33" s="1"/>
  <c r="AD22" i="33"/>
  <c r="BV8" i="49"/>
  <c r="BV22" i="33" s="1"/>
  <c r="BN8" i="49"/>
  <c r="BN22" i="33" s="1"/>
  <c r="AD72" i="33"/>
  <c r="BN17" i="53"/>
  <c r="BN72" i="33" s="1"/>
  <c r="BV17" i="53"/>
  <c r="BV72" i="33" s="1"/>
  <c r="AD53" i="33"/>
  <c r="BV15" i="64"/>
  <c r="BV53" i="33" s="1"/>
  <c r="BN15" i="64"/>
  <c r="BN53" i="33" s="1"/>
  <c r="AD43" i="33"/>
  <c r="BN18" i="51"/>
  <c r="BN43" i="33" s="1"/>
  <c r="BV18" i="51"/>
  <c r="BV43" i="33" s="1"/>
  <c r="AD39" i="33"/>
  <c r="BN14" i="51"/>
  <c r="BN39" i="33" s="1"/>
  <c r="BV14" i="51"/>
  <c r="BV39" i="33" s="1"/>
  <c r="U136" i="33"/>
  <c r="BM16" i="68"/>
  <c r="BM136" i="33" s="1"/>
  <c r="BU16" i="68"/>
  <c r="BU136" i="33" s="1"/>
  <c r="U130" i="33"/>
  <c r="BM10" i="68"/>
  <c r="BM130" i="33" s="1"/>
  <c r="BU10" i="68"/>
  <c r="BU130" i="33" s="1"/>
  <c r="U122" i="33"/>
  <c r="BM19" i="67"/>
  <c r="BM122" i="33" s="1"/>
  <c r="BU19" i="67"/>
  <c r="BU122" i="33" s="1"/>
  <c r="U100" i="33"/>
  <c r="BM11" i="66"/>
  <c r="BM100" i="33" s="1"/>
  <c r="BU11" i="66"/>
  <c r="BU100" i="33" s="1"/>
  <c r="U91" i="33"/>
  <c r="BU21" i="65"/>
  <c r="BU91" i="33" s="1"/>
  <c r="BM21" i="65"/>
  <c r="BM91" i="33" s="1"/>
  <c r="U87" i="33"/>
  <c r="BU17" i="65"/>
  <c r="BU87" i="33" s="1"/>
  <c r="BM17" i="65"/>
  <c r="BM87" i="33" s="1"/>
  <c r="U81" i="33"/>
  <c r="BU11" i="65"/>
  <c r="BU81" i="33" s="1"/>
  <c r="BM11" i="65"/>
  <c r="BM81" i="33" s="1"/>
  <c r="U77" i="33"/>
  <c r="BU7" i="65"/>
  <c r="BM7" i="65"/>
  <c r="U60" i="33"/>
  <c r="BM22" i="64"/>
  <c r="BM60" i="33" s="1"/>
  <c r="BU22" i="64"/>
  <c r="BU60" i="33" s="1"/>
  <c r="AP23" i="33"/>
  <c r="BO9" i="49"/>
  <c r="BO23" i="33" s="1"/>
  <c r="BW9" i="49"/>
  <c r="H104" i="33"/>
  <c r="BS15" i="66"/>
  <c r="BK15" i="66"/>
  <c r="BK104" i="33" s="1"/>
  <c r="H14" i="33"/>
  <c r="BK13" i="47"/>
  <c r="BK14" i="33" s="1"/>
  <c r="BS13" i="47"/>
  <c r="AD19" i="33"/>
  <c r="BV19" i="47"/>
  <c r="BV19" i="33" s="1"/>
  <c r="BN19" i="47"/>
  <c r="BN19" i="33" s="1"/>
  <c r="AP15" i="33"/>
  <c r="BO15" i="47"/>
  <c r="BO15" i="33" s="1"/>
  <c r="BW15" i="47"/>
  <c r="BW15" i="33" s="1"/>
  <c r="H16" i="86"/>
  <c r="H26" i="86"/>
  <c r="H30" i="86"/>
  <c r="H34" i="86"/>
  <c r="AP56" i="33"/>
  <c r="BO18" i="64"/>
  <c r="BO56" i="33" s="1"/>
  <c r="BW18" i="64"/>
  <c r="BW56" i="33" s="1"/>
  <c r="AP48" i="33"/>
  <c r="BO10" i="64"/>
  <c r="BO48" i="33" s="1"/>
  <c r="BW10" i="64"/>
  <c r="BW48" i="33" s="1"/>
  <c r="AP55" i="33"/>
  <c r="BO17" i="64"/>
  <c r="BO55" i="33" s="1"/>
  <c r="BW17" i="64"/>
  <c r="BW55" i="33" s="1"/>
  <c r="AP39" i="33"/>
  <c r="BO14" i="51"/>
  <c r="BO39" i="33" s="1"/>
  <c r="BW14" i="51"/>
  <c r="BW39" i="33" s="1"/>
  <c r="AD179" i="33"/>
  <c r="BN13" i="71"/>
  <c r="BN179" i="33" s="1"/>
  <c r="BV13" i="71"/>
  <c r="BV181" i="33" s="1"/>
  <c r="AD173" i="33"/>
  <c r="BV21" i="70"/>
  <c r="BV173" i="33" s="1"/>
  <c r="BN21" i="70"/>
  <c r="BN173" i="33" s="1"/>
  <c r="AD150" i="33"/>
  <c r="BN14" i="69"/>
  <c r="BN150" i="33" s="1"/>
  <c r="BV14" i="69"/>
  <c r="BV150" i="33" s="1"/>
  <c r="AD144" i="33"/>
  <c r="BN8" i="69"/>
  <c r="BN144" i="33" s="1"/>
  <c r="BV8" i="69"/>
  <c r="BV144" i="33" s="1"/>
  <c r="AD140" i="33"/>
  <c r="BV20" i="68"/>
  <c r="BV140" i="33" s="1"/>
  <c r="BN20" i="68"/>
  <c r="BN140" i="33" s="1"/>
  <c r="AD135" i="33"/>
  <c r="BN15" i="68"/>
  <c r="BN135" i="33" s="1"/>
  <c r="BV15" i="68"/>
  <c r="BV135" i="33" s="1"/>
  <c r="AD120" i="33"/>
  <c r="BN17" i="67"/>
  <c r="BN120" i="33" s="1"/>
  <c r="BV17" i="67"/>
  <c r="BV120" i="33" s="1"/>
  <c r="AD32" i="33"/>
  <c r="BN7" i="51"/>
  <c r="BV7" i="51"/>
  <c r="AD91" i="33"/>
  <c r="BN21" i="65"/>
  <c r="BN91" i="33" s="1"/>
  <c r="BV21" i="65"/>
  <c r="BV91" i="33" s="1"/>
  <c r="AD88" i="33"/>
  <c r="BN18" i="65"/>
  <c r="BN88" i="33" s="1"/>
  <c r="BV18" i="65"/>
  <c r="BV88" i="33" s="1"/>
  <c r="AD84" i="33"/>
  <c r="BN14" i="65"/>
  <c r="BN84" i="33" s="1"/>
  <c r="BV14" i="65"/>
  <c r="BV84" i="33" s="1"/>
  <c r="U176" i="33"/>
  <c r="BM8" i="71"/>
  <c r="BM176" i="33" s="1"/>
  <c r="BU8" i="71"/>
  <c r="BU176" i="33" s="1"/>
  <c r="U172" i="33"/>
  <c r="BM20" i="70"/>
  <c r="BM172" i="33" s="1"/>
  <c r="BU20" i="70"/>
  <c r="BU172" i="33" s="1"/>
  <c r="U168" i="33"/>
  <c r="BM16" i="70"/>
  <c r="BM168" i="33" s="1"/>
  <c r="BU16" i="70"/>
  <c r="BU168" i="33" s="1"/>
  <c r="U163" i="33"/>
  <c r="BM11" i="70"/>
  <c r="BM163" i="33" s="1"/>
  <c r="BU11" i="70"/>
  <c r="BU163" i="33" s="1"/>
  <c r="U154" i="33"/>
  <c r="BM18" i="69"/>
  <c r="BM154" i="33" s="1"/>
  <c r="BU18" i="69"/>
  <c r="BU154" i="33" s="1"/>
  <c r="U150" i="33"/>
  <c r="BU14" i="69"/>
  <c r="BU150" i="33" s="1"/>
  <c r="BM14" i="69"/>
  <c r="BM150" i="33" s="1"/>
  <c r="U144" i="33"/>
  <c r="BM8" i="69"/>
  <c r="BM144" i="33" s="1"/>
  <c r="BU8" i="69"/>
  <c r="BU144" i="33" s="1"/>
  <c r="U140" i="33"/>
  <c r="BM20" i="68"/>
  <c r="BM140" i="33" s="1"/>
  <c r="BU20" i="68"/>
  <c r="BU140" i="33" s="1"/>
  <c r="U115" i="33"/>
  <c r="BM11" i="67"/>
  <c r="BM115" i="33" s="1"/>
  <c r="BU11" i="67"/>
  <c r="BU115" i="33" s="1"/>
  <c r="U106" i="33"/>
  <c r="BM17" i="66"/>
  <c r="BM106" i="33" s="1"/>
  <c r="BU17" i="66"/>
  <c r="BU106" i="33" s="1"/>
  <c r="U73" i="33"/>
  <c r="BM18" i="53"/>
  <c r="BM73" i="33" s="1"/>
  <c r="BU18" i="53"/>
  <c r="BU73" i="33" s="1"/>
  <c r="U66" i="33"/>
  <c r="BM11" i="53"/>
  <c r="BM66" i="33" s="1"/>
  <c r="BU11" i="53"/>
  <c r="BU66" i="33" s="1"/>
  <c r="U62" i="33"/>
  <c r="BM7" i="53"/>
  <c r="BU7" i="53"/>
  <c r="U41" i="33"/>
  <c r="BM16" i="51"/>
  <c r="BM41" i="33" s="1"/>
  <c r="BU16" i="51"/>
  <c r="BU41" i="33" s="1"/>
  <c r="U18" i="33"/>
  <c r="BU18" i="47"/>
  <c r="BU18" i="33" s="1"/>
  <c r="BM18" i="47"/>
  <c r="BM18" i="33" s="1"/>
  <c r="U13" i="33"/>
  <c r="BM12" i="47"/>
  <c r="BM13" i="33" s="1"/>
  <c r="BU12" i="47"/>
  <c r="BU13" i="33" s="1"/>
  <c r="H97" i="33"/>
  <c r="BK8" i="66"/>
  <c r="BK97" i="33" s="1"/>
  <c r="BS8" i="66"/>
  <c r="H106" i="33"/>
  <c r="BK17" i="66"/>
  <c r="BK106" i="33" s="1"/>
  <c r="BS17" i="66"/>
  <c r="H13" i="33"/>
  <c r="BK12" i="47"/>
  <c r="BK13" i="33" s="1"/>
  <c r="BS12" i="47"/>
  <c r="AD12" i="33"/>
  <c r="BV11" i="47"/>
  <c r="BV12" i="33" s="1"/>
  <c r="BN11" i="47"/>
  <c r="BN12" i="33" s="1"/>
  <c r="AP14" i="33"/>
  <c r="BO13" i="47"/>
  <c r="BO14" i="33" s="1"/>
  <c r="BW13" i="47"/>
  <c r="BW14" i="33" s="1"/>
  <c r="C100" i="81"/>
  <c r="AP30" i="33"/>
  <c r="BW16" i="49"/>
  <c r="BW30" i="33" s="1"/>
  <c r="BO16" i="49"/>
  <c r="BO30" i="33" s="1"/>
  <c r="AD168" i="33"/>
  <c r="BV16" i="70"/>
  <c r="BV168" i="33" s="1"/>
  <c r="BN16" i="70"/>
  <c r="BN168" i="33" s="1"/>
  <c r="AD162" i="33"/>
  <c r="BV10" i="70"/>
  <c r="BV162" i="33" s="1"/>
  <c r="BN10" i="70"/>
  <c r="BN162" i="33" s="1"/>
  <c r="AD154" i="33"/>
  <c r="BN18" i="69"/>
  <c r="BN154" i="33" s="1"/>
  <c r="BV18" i="69"/>
  <c r="BV154" i="33" s="1"/>
  <c r="AD128" i="33"/>
  <c r="BV8" i="68"/>
  <c r="BV128" i="33" s="1"/>
  <c r="BN8" i="68"/>
  <c r="BN128" i="33" s="1"/>
  <c r="AD124" i="33"/>
  <c r="BN21" i="67"/>
  <c r="BN124" i="33" s="1"/>
  <c r="BV21" i="67"/>
  <c r="BV124" i="33" s="1"/>
  <c r="AD113" i="33"/>
  <c r="BN9" i="67"/>
  <c r="BN113" i="33" s="1"/>
  <c r="BV9" i="67"/>
  <c r="BV113" i="33" s="1"/>
  <c r="AD109" i="33"/>
  <c r="BN20" i="66"/>
  <c r="BN109" i="33" s="1"/>
  <c r="BV20" i="66"/>
  <c r="BV109" i="33" s="1"/>
  <c r="AD99" i="33"/>
  <c r="BN10" i="66"/>
  <c r="BN99" i="33" s="1"/>
  <c r="BV10" i="66"/>
  <c r="BV99" i="33" s="1"/>
  <c r="AD94" i="33"/>
  <c r="BV24" i="65"/>
  <c r="BV94" i="33" s="1"/>
  <c r="BN24" i="65"/>
  <c r="BN94" i="33" s="1"/>
  <c r="AD80" i="33"/>
  <c r="BN10" i="65"/>
  <c r="BN80" i="33" s="1"/>
  <c r="BV10" i="65"/>
  <c r="BV80" i="33" s="1"/>
  <c r="AD66" i="33"/>
  <c r="BN11" i="53"/>
  <c r="BN66" i="33" s="1"/>
  <c r="BV11" i="53"/>
  <c r="BV66" i="33" s="1"/>
  <c r="AD16" i="33"/>
  <c r="BN16" i="47"/>
  <c r="BN16" i="33" s="1"/>
  <c r="BV16" i="47"/>
  <c r="BV16" i="33" s="1"/>
  <c r="AD9" i="33"/>
  <c r="BN8" i="47"/>
  <c r="BV8" i="47"/>
  <c r="AD49" i="33"/>
  <c r="BV11" i="64"/>
  <c r="BV49" i="33" s="1"/>
  <c r="BN11" i="64"/>
  <c r="BN49" i="33" s="1"/>
  <c r="AD45" i="33"/>
  <c r="BV7" i="64"/>
  <c r="AD25" i="33"/>
  <c r="BN11" i="49"/>
  <c r="BN25" i="33" s="1"/>
  <c r="BV11" i="49"/>
  <c r="BV25" i="33" s="1"/>
  <c r="AD21" i="33"/>
  <c r="BV7" i="49"/>
  <c r="BN7" i="49"/>
  <c r="AD71" i="33"/>
  <c r="BN16" i="53"/>
  <c r="BN71" i="33" s="1"/>
  <c r="BV16" i="53"/>
  <c r="BV71" i="33" s="1"/>
  <c r="AD60" i="33"/>
  <c r="BN22" i="64"/>
  <c r="BN60" i="33" s="1"/>
  <c r="BV22" i="64"/>
  <c r="BV60" i="33" s="1"/>
  <c r="AD54" i="33"/>
  <c r="BN16" i="64"/>
  <c r="BN54" i="33" s="1"/>
  <c r="BV16" i="64"/>
  <c r="BV54" i="33" s="1"/>
  <c r="AD42" i="33"/>
  <c r="BV17" i="51"/>
  <c r="BV42" i="33" s="1"/>
  <c r="BN17" i="51"/>
  <c r="BN42" i="33" s="1"/>
  <c r="AD33" i="33"/>
  <c r="BN8" i="51"/>
  <c r="BN33" i="33" s="1"/>
  <c r="BV8" i="51"/>
  <c r="BV33" i="33" s="1"/>
  <c r="U135" i="33"/>
  <c r="BM15" i="68"/>
  <c r="BM135" i="33" s="1"/>
  <c r="BU15" i="68"/>
  <c r="BU135" i="33" s="1"/>
  <c r="U129" i="33"/>
  <c r="BM9" i="68"/>
  <c r="BM129" i="33" s="1"/>
  <c r="BU9" i="68"/>
  <c r="BU129" i="33" s="1"/>
  <c r="U125" i="33"/>
  <c r="BM22" i="67"/>
  <c r="BM125" i="33" s="1"/>
  <c r="BU22" i="67"/>
  <c r="BU125" i="33" s="1"/>
  <c r="U99" i="33"/>
  <c r="BU10" i="66"/>
  <c r="BU99" i="33" s="1"/>
  <c r="BM10" i="66"/>
  <c r="BM99" i="33" s="1"/>
  <c r="U94" i="33"/>
  <c r="BM24" i="65"/>
  <c r="BM94" i="33" s="1"/>
  <c r="BU24" i="65"/>
  <c r="BU94" i="33" s="1"/>
  <c r="U90" i="33"/>
  <c r="BU20" i="65"/>
  <c r="BU90" i="33" s="1"/>
  <c r="BM20" i="65"/>
  <c r="BM90" i="33" s="1"/>
  <c r="U86" i="33"/>
  <c r="BU16" i="65"/>
  <c r="BU86" i="33" s="1"/>
  <c r="BM16" i="65"/>
  <c r="BM86" i="33" s="1"/>
  <c r="U80" i="33"/>
  <c r="BM10" i="65"/>
  <c r="BM80" i="33" s="1"/>
  <c r="BU10" i="65"/>
  <c r="BU80" i="33" s="1"/>
  <c r="U12" i="33"/>
  <c r="BM11" i="47"/>
  <c r="BM12" i="33" s="1"/>
  <c r="BU11" i="47"/>
  <c r="BU12" i="33" s="1"/>
  <c r="BL21" i="70"/>
  <c r="BL173" i="33" s="1"/>
  <c r="BT21" i="70"/>
  <c r="BT173" i="33" s="1"/>
  <c r="N173" i="33"/>
  <c r="BT17" i="70"/>
  <c r="BT169" i="33" s="1"/>
  <c r="N169" i="33"/>
  <c r="BL17" i="70"/>
  <c r="BL169" i="33" s="1"/>
  <c r="N163" i="33"/>
  <c r="BL11" i="70"/>
  <c r="BL163" i="33" s="1"/>
  <c r="BT11" i="70"/>
  <c r="BT163" i="33" s="1"/>
  <c r="N159" i="33"/>
  <c r="BL7" i="70"/>
  <c r="BT7" i="70"/>
  <c r="N155" i="33"/>
  <c r="BL19" i="69"/>
  <c r="BL155" i="33" s="1"/>
  <c r="BT19" i="69"/>
  <c r="BT155" i="33" s="1"/>
  <c r="N151" i="33"/>
  <c r="BL15" i="69"/>
  <c r="BL151" i="33" s="1"/>
  <c r="BT15" i="69"/>
  <c r="BT151" i="33" s="1"/>
  <c r="BL9" i="69"/>
  <c r="BL145" i="33" s="1"/>
  <c r="N145" i="33"/>
  <c r="BT9" i="69"/>
  <c r="BT145" i="33" s="1"/>
  <c r="N141" i="33"/>
  <c r="BL21" i="68"/>
  <c r="BL141" i="33" s="1"/>
  <c r="BT21" i="68"/>
  <c r="BT141" i="33" s="1"/>
  <c r="N118" i="33"/>
  <c r="BL14" i="67"/>
  <c r="BL118" i="33" s="1"/>
  <c r="BT14" i="67"/>
  <c r="BT118" i="33" s="1"/>
  <c r="N99" i="33"/>
  <c r="BL10" i="66"/>
  <c r="BL99" i="33" s="1"/>
  <c r="BT10" i="66"/>
  <c r="BT99" i="33" s="1"/>
  <c r="N94" i="33"/>
  <c r="BT24" i="65"/>
  <c r="BT94" i="33" s="1"/>
  <c r="BL24" i="65"/>
  <c r="BL94" i="33" s="1"/>
  <c r="N90" i="33"/>
  <c r="BL20" i="65"/>
  <c r="BL90" i="33" s="1"/>
  <c r="BT20" i="65"/>
  <c r="BT90" i="33" s="1"/>
  <c r="N86" i="33"/>
  <c r="BL16" i="65"/>
  <c r="BL86" i="33" s="1"/>
  <c r="BT16" i="65"/>
  <c r="BT86" i="33" s="1"/>
  <c r="N80" i="33"/>
  <c r="BL10" i="65"/>
  <c r="BL80" i="33" s="1"/>
  <c r="BT10" i="65"/>
  <c r="BT80" i="33" s="1"/>
  <c r="N72" i="33"/>
  <c r="BT17" i="53"/>
  <c r="BT72" i="33" s="1"/>
  <c r="BL17" i="53"/>
  <c r="BL72" i="33" s="1"/>
  <c r="N65" i="33"/>
  <c r="BL10" i="53"/>
  <c r="BL65" i="33" s="1"/>
  <c r="BT10" i="53"/>
  <c r="BT65" i="33" s="1"/>
  <c r="N55" i="33"/>
  <c r="BL17" i="64"/>
  <c r="BL55" i="33" s="1"/>
  <c r="BT17" i="64"/>
  <c r="BT55" i="33" s="1"/>
  <c r="N51" i="33"/>
  <c r="BL13" i="64"/>
  <c r="BL51" i="33" s="1"/>
  <c r="N47" i="33"/>
  <c r="BL9" i="64"/>
  <c r="BL47" i="33" s="1"/>
  <c r="H94" i="33"/>
  <c r="BK24" i="65"/>
  <c r="BK94" i="33" s="1"/>
  <c r="BS24" i="65"/>
  <c r="BK8" i="47"/>
  <c r="BL9" i="47"/>
  <c r="BL10" i="33" s="1"/>
  <c r="BM10" i="47"/>
  <c r="BM11" i="33" s="1"/>
  <c r="BL18" i="47"/>
  <c r="BL18" i="33" s="1"/>
  <c r="BU8" i="47"/>
  <c r="BS15" i="47"/>
  <c r="BT16" i="47"/>
  <c r="BT16" i="33" s="1"/>
  <c r="BU8" i="51"/>
  <c r="BU33" i="33" s="1"/>
  <c r="BK9" i="64"/>
  <c r="BK47" i="33" s="1"/>
  <c r="BM10" i="64"/>
  <c r="BM48" i="33" s="1"/>
  <c r="U55" i="33"/>
  <c r="BM17" i="64"/>
  <c r="BM55" i="33" s="1"/>
  <c r="BU17" i="64"/>
  <c r="BU55" i="33" s="1"/>
  <c r="U51" i="33"/>
  <c r="BM13" i="64"/>
  <c r="BM51" i="33" s="1"/>
  <c r="BU13" i="64"/>
  <c r="BU51" i="33" s="1"/>
  <c r="U47" i="33"/>
  <c r="BM9" i="64"/>
  <c r="BM47" i="33" s="1"/>
  <c r="BU9" i="64"/>
  <c r="BU47" i="33" s="1"/>
  <c r="BT11" i="71"/>
  <c r="N178" i="33"/>
  <c r="BL11" i="71"/>
  <c r="BL178" i="33" s="1"/>
  <c r="N136" i="33"/>
  <c r="BL16" i="68"/>
  <c r="BL136" i="33" s="1"/>
  <c r="BT16" i="68"/>
  <c r="BT136" i="33" s="1"/>
  <c r="N130" i="33"/>
  <c r="BL10" i="68"/>
  <c r="BL130" i="33" s="1"/>
  <c r="BT10" i="68"/>
  <c r="BT130" i="33" s="1"/>
  <c r="N122" i="33"/>
  <c r="BL19" i="67"/>
  <c r="BL122" i="33" s="1"/>
  <c r="BT19" i="67"/>
  <c r="BT122" i="33" s="1"/>
  <c r="N106" i="33"/>
  <c r="BL17" i="66"/>
  <c r="BL106" i="33" s="1"/>
  <c r="BT17" i="66"/>
  <c r="BT106" i="33" s="1"/>
  <c r="N43" i="33"/>
  <c r="BT18" i="51"/>
  <c r="BT43" i="33" s="1"/>
  <c r="N34" i="33"/>
  <c r="BL9" i="51"/>
  <c r="BL34" i="33" s="1"/>
  <c r="H60" i="33"/>
  <c r="BK22" i="64"/>
  <c r="BK60" i="33" s="1"/>
  <c r="BS22" i="64"/>
  <c r="H56" i="33"/>
  <c r="BK18" i="64"/>
  <c r="BK56" i="33" s="1"/>
  <c r="BS18" i="64"/>
  <c r="H52" i="33"/>
  <c r="BK14" i="64"/>
  <c r="BK52" i="33" s="1"/>
  <c r="BS14" i="64"/>
  <c r="H48" i="33"/>
  <c r="BK10" i="64"/>
  <c r="BK48" i="33" s="1"/>
  <c r="BS10" i="64"/>
  <c r="BM8" i="49"/>
  <c r="BM22" i="33" s="1"/>
  <c r="BO10" i="49"/>
  <c r="BO24" i="33" s="1"/>
  <c r="BK14" i="49"/>
  <c r="BK28" i="33" s="1"/>
  <c r="BL8" i="47"/>
  <c r="BL17" i="47"/>
  <c r="BL17" i="33" s="1"/>
  <c r="BT15" i="47"/>
  <c r="BT15" i="33" s="1"/>
  <c r="BT20" i="70"/>
  <c r="BT172" i="33" s="1"/>
  <c r="N172" i="33"/>
  <c r="BL20" i="70"/>
  <c r="BL172" i="33" s="1"/>
  <c r="N168" i="33"/>
  <c r="BL16" i="70"/>
  <c r="BL168" i="33" s="1"/>
  <c r="BT16" i="70"/>
  <c r="BT168" i="33" s="1"/>
  <c r="BL10" i="70"/>
  <c r="BL162" i="33" s="1"/>
  <c r="N162" i="33"/>
  <c r="BT10" i="70"/>
  <c r="BT162" i="33" s="1"/>
  <c r="N154" i="33"/>
  <c r="BL18" i="69"/>
  <c r="BL154" i="33" s="1"/>
  <c r="BT18" i="69"/>
  <c r="BT154" i="33" s="1"/>
  <c r="N150" i="33"/>
  <c r="BL14" i="69"/>
  <c r="BL150" i="33" s="1"/>
  <c r="BT14" i="69"/>
  <c r="BT150" i="33" s="1"/>
  <c r="BT8" i="69"/>
  <c r="BT144" i="33" s="1"/>
  <c r="N144" i="33"/>
  <c r="BL8" i="69"/>
  <c r="BL144" i="33" s="1"/>
  <c r="BL20" i="68"/>
  <c r="BL140" i="33" s="1"/>
  <c r="N140" i="33"/>
  <c r="BT20" i="68"/>
  <c r="BT140" i="33" s="1"/>
  <c r="N115" i="33"/>
  <c r="BL11" i="67"/>
  <c r="BL115" i="33" s="1"/>
  <c r="BT11" i="67"/>
  <c r="BT115" i="33" s="1"/>
  <c r="N97" i="33"/>
  <c r="BT8" i="66"/>
  <c r="BT97" i="33" s="1"/>
  <c r="BL8" i="66"/>
  <c r="BL97" i="33" s="1"/>
  <c r="N93" i="33"/>
  <c r="BT23" i="65"/>
  <c r="BT93" i="33" s="1"/>
  <c r="BL23" i="65"/>
  <c r="BL93" i="33" s="1"/>
  <c r="N89" i="33"/>
  <c r="BL19" i="65"/>
  <c r="BL89" i="33" s="1"/>
  <c r="BT19" i="65"/>
  <c r="BT89" i="33" s="1"/>
  <c r="N85" i="33"/>
  <c r="BL15" i="65"/>
  <c r="BL85" i="33" s="1"/>
  <c r="BT15" i="65"/>
  <c r="BT85" i="33" s="1"/>
  <c r="N79" i="33"/>
  <c r="BL9" i="65"/>
  <c r="BL79" i="33" s="1"/>
  <c r="BT9" i="65"/>
  <c r="BT79" i="33" s="1"/>
  <c r="N71" i="33"/>
  <c r="BL16" i="53"/>
  <c r="BL71" i="33" s="1"/>
  <c r="BT16" i="53"/>
  <c r="BT71" i="33" s="1"/>
  <c r="N64" i="33"/>
  <c r="BL9" i="53"/>
  <c r="BL64" i="33" s="1"/>
  <c r="BT9" i="53"/>
  <c r="BT64" i="33" s="1"/>
  <c r="N42" i="33"/>
  <c r="BL17" i="51"/>
  <c r="BL42" i="33" s="1"/>
  <c r="N58" i="33"/>
  <c r="BL20" i="64"/>
  <c r="BL58" i="33" s="1"/>
  <c r="BT20" i="64"/>
  <c r="BT58" i="33" s="1"/>
  <c r="N54" i="33"/>
  <c r="BL16" i="64"/>
  <c r="BL54" i="33" s="1"/>
  <c r="BT16" i="64"/>
  <c r="BT54" i="33" s="1"/>
  <c r="N50" i="33"/>
  <c r="BL12" i="64"/>
  <c r="BL50" i="33" s="1"/>
  <c r="BT12" i="64"/>
  <c r="BT50" i="33" s="1"/>
  <c r="N46" i="33"/>
  <c r="BL8" i="64"/>
  <c r="BL46" i="33" s="1"/>
  <c r="BT8" i="64"/>
  <c r="BT46" i="33" s="1"/>
  <c r="BM7" i="49"/>
  <c r="BK13" i="49"/>
  <c r="BK27" i="33" s="1"/>
  <c r="BM14" i="49"/>
  <c r="BM28" i="33" s="1"/>
  <c r="BS13" i="49"/>
  <c r="BS14" i="49"/>
  <c r="BS15" i="49"/>
  <c r="BS16" i="49"/>
  <c r="BM8" i="47"/>
  <c r="BK15" i="47"/>
  <c r="BK15" i="33" s="1"/>
  <c r="BL16" i="47"/>
  <c r="BL16" i="33" s="1"/>
  <c r="BT13" i="47"/>
  <c r="BT14" i="33" s="1"/>
  <c r="BM8" i="51"/>
  <c r="BM33" i="33" s="1"/>
  <c r="BT9" i="51"/>
  <c r="BT34" i="33" s="1"/>
  <c r="BU10" i="51"/>
  <c r="BU35" i="33" s="1"/>
  <c r="BT17" i="51"/>
  <c r="BT42" i="33" s="1"/>
  <c r="BK13" i="64"/>
  <c r="BK51" i="33" s="1"/>
  <c r="U58" i="33"/>
  <c r="BM20" i="64"/>
  <c r="BM58" i="33" s="1"/>
  <c r="BU20" i="64"/>
  <c r="BU58" i="33" s="1"/>
  <c r="U54" i="33"/>
  <c r="BM16" i="64"/>
  <c r="BM54" i="33" s="1"/>
  <c r="BU16" i="64"/>
  <c r="BU54" i="33" s="1"/>
  <c r="U50" i="33"/>
  <c r="BM12" i="64"/>
  <c r="BM50" i="33" s="1"/>
  <c r="BU12" i="64"/>
  <c r="BU50" i="33" s="1"/>
  <c r="U46" i="33"/>
  <c r="BM8" i="64"/>
  <c r="BM46" i="33" s="1"/>
  <c r="BU8" i="64"/>
  <c r="BU46" i="33" s="1"/>
  <c r="N135" i="33"/>
  <c r="BT15" i="68"/>
  <c r="BT135" i="33" s="1"/>
  <c r="BL15" i="68"/>
  <c r="BL135" i="33" s="1"/>
  <c r="N129" i="33"/>
  <c r="BL9" i="68"/>
  <c r="BL129" i="33" s="1"/>
  <c r="BT9" i="68"/>
  <c r="BT129" i="33" s="1"/>
  <c r="N125" i="33"/>
  <c r="BL22" i="67"/>
  <c r="BL125" i="33" s="1"/>
  <c r="BT22" i="67"/>
  <c r="BT125" i="33" s="1"/>
  <c r="N109" i="33"/>
  <c r="BL20" i="66"/>
  <c r="BL109" i="33" s="1"/>
  <c r="BT20" i="66"/>
  <c r="BT109" i="33" s="1"/>
  <c r="N75" i="33"/>
  <c r="BL20" i="53"/>
  <c r="BL75" i="33" s="1"/>
  <c r="BT20" i="53"/>
  <c r="BT75" i="33" s="1"/>
  <c r="N41" i="33"/>
  <c r="BT16" i="51"/>
  <c r="BT41" i="33" s="1"/>
  <c r="H109" i="33"/>
  <c r="BK20" i="66"/>
  <c r="BK109" i="33" s="1"/>
  <c r="BS20" i="66"/>
  <c r="H59" i="33"/>
  <c r="BK21" i="64"/>
  <c r="BK59" i="33" s="1"/>
  <c r="BS21" i="64"/>
  <c r="H55" i="33"/>
  <c r="BK17" i="64"/>
  <c r="BK55" i="33" s="1"/>
  <c r="BS17" i="64"/>
  <c r="BO8" i="49"/>
  <c r="BK12" i="49"/>
  <c r="BK26" i="33" s="1"/>
  <c r="BL13" i="49"/>
  <c r="BL27" i="33" s="1"/>
  <c r="BS10" i="49"/>
  <c r="BS11" i="49"/>
  <c r="BS12" i="49"/>
  <c r="BT13" i="49"/>
  <c r="BT27" i="33" s="1"/>
  <c r="BT15" i="49"/>
  <c r="BT29" i="33" s="1"/>
  <c r="BT16" i="49"/>
  <c r="BT30" i="33" s="1"/>
  <c r="BL15" i="47"/>
  <c r="BL15" i="33" s="1"/>
  <c r="BT12" i="47"/>
  <c r="BT13" i="33" s="1"/>
  <c r="BT7" i="51"/>
  <c r="BS9" i="64"/>
  <c r="BU10" i="64"/>
  <c r="BU48" i="33" s="1"/>
  <c r="BT7" i="71"/>
  <c r="N175" i="33"/>
  <c r="BL7" i="71"/>
  <c r="N171" i="33"/>
  <c r="BL19" i="70"/>
  <c r="BL171" i="33" s="1"/>
  <c r="BT19" i="70"/>
  <c r="BT171" i="33" s="1"/>
  <c r="N167" i="33"/>
  <c r="BL15" i="70"/>
  <c r="BL167" i="33" s="1"/>
  <c r="BT15" i="70"/>
  <c r="BT167" i="33" s="1"/>
  <c r="BT9" i="70"/>
  <c r="BT161" i="33" s="1"/>
  <c r="N161" i="33"/>
  <c r="BL9" i="70"/>
  <c r="BL161" i="33" s="1"/>
  <c r="BL21" i="69"/>
  <c r="BL157" i="33" s="1"/>
  <c r="N157" i="33"/>
  <c r="BT21" i="69"/>
  <c r="BT157" i="33" s="1"/>
  <c r="BL17" i="69"/>
  <c r="BL153" i="33" s="1"/>
  <c r="N153" i="33"/>
  <c r="BT17" i="69"/>
  <c r="BT153" i="33" s="1"/>
  <c r="N147" i="33"/>
  <c r="BL11" i="69"/>
  <c r="BL147" i="33" s="1"/>
  <c r="BT11" i="69"/>
  <c r="BT147" i="33" s="1"/>
  <c r="N143" i="33"/>
  <c r="BL7" i="69"/>
  <c r="BT7" i="69"/>
  <c r="N139" i="33"/>
  <c r="BL19" i="68"/>
  <c r="BL139" i="33" s="1"/>
  <c r="BT19" i="68"/>
  <c r="BT139" i="33" s="1"/>
  <c r="N120" i="33"/>
  <c r="BT17" i="67"/>
  <c r="BT120" i="33" s="1"/>
  <c r="BL17" i="67"/>
  <c r="BL120" i="33" s="1"/>
  <c r="N114" i="33"/>
  <c r="BL10" i="67"/>
  <c r="BL114" i="33" s="1"/>
  <c r="BT10" i="67"/>
  <c r="N103" i="33"/>
  <c r="BL14" i="66"/>
  <c r="BL103" i="33" s="1"/>
  <c r="BT14" i="66"/>
  <c r="BT103" i="33" s="1"/>
  <c r="N96" i="33"/>
  <c r="BL7" i="66"/>
  <c r="BT7" i="66"/>
  <c r="N92" i="33"/>
  <c r="BL22" i="65"/>
  <c r="BL92" i="33" s="1"/>
  <c r="BT22" i="65"/>
  <c r="BT92" i="33" s="1"/>
  <c r="N88" i="33"/>
  <c r="BL18" i="65"/>
  <c r="BL88" i="33" s="1"/>
  <c r="BT18" i="65"/>
  <c r="BT88" i="33" s="1"/>
  <c r="N84" i="33"/>
  <c r="BT14" i="65"/>
  <c r="BT84" i="33" s="1"/>
  <c r="BL14" i="65"/>
  <c r="BL84" i="33" s="1"/>
  <c r="N78" i="33"/>
  <c r="BL8" i="65"/>
  <c r="BL78" i="33" s="1"/>
  <c r="BT8" i="65"/>
  <c r="BT78" i="33" s="1"/>
  <c r="N70" i="33"/>
  <c r="BL15" i="53"/>
  <c r="BL70" i="33" s="1"/>
  <c r="BT15" i="53"/>
  <c r="BT70" i="33" s="1"/>
  <c r="N63" i="33"/>
  <c r="BL8" i="53"/>
  <c r="BL63" i="33" s="1"/>
  <c r="BT8" i="53"/>
  <c r="BT63" i="33" s="1"/>
  <c r="N36" i="33"/>
  <c r="BL11" i="51"/>
  <c r="BL36" i="33" s="1"/>
  <c r="N57" i="33"/>
  <c r="BL19" i="64"/>
  <c r="BL57" i="33" s="1"/>
  <c r="BT19" i="64"/>
  <c r="BT57" i="33" s="1"/>
  <c r="N53" i="33"/>
  <c r="BL15" i="64"/>
  <c r="BL53" i="33" s="1"/>
  <c r="BT15" i="64"/>
  <c r="BT53" i="33" s="1"/>
  <c r="N49" i="33"/>
  <c r="BL11" i="64"/>
  <c r="BL49" i="33" s="1"/>
  <c r="BT11" i="64"/>
  <c r="BT49" i="33" s="1"/>
  <c r="N45" i="33"/>
  <c r="BT7" i="64"/>
  <c r="BL12" i="49"/>
  <c r="BL26" i="33" s="1"/>
  <c r="BS7" i="49"/>
  <c r="BS8" i="49"/>
  <c r="BS9" i="49"/>
  <c r="BT11" i="49"/>
  <c r="BT25" i="33" s="1"/>
  <c r="BT12" i="49"/>
  <c r="BT26" i="33" s="1"/>
  <c r="BU14" i="49"/>
  <c r="BU28" i="33" s="1"/>
  <c r="BU15" i="49"/>
  <c r="BU29" i="33" s="1"/>
  <c r="BU16" i="49"/>
  <c r="BU30" i="33" s="1"/>
  <c r="BL13" i="47"/>
  <c r="BL14" i="33" s="1"/>
  <c r="BT11" i="47"/>
  <c r="BT12" i="33" s="1"/>
  <c r="BL7" i="51"/>
  <c r="BT11" i="51"/>
  <c r="BT36" i="33" s="1"/>
  <c r="BL16" i="51"/>
  <c r="BL41" i="33" s="1"/>
  <c r="BT9" i="64"/>
  <c r="BT47" i="33" s="1"/>
  <c r="U57" i="33"/>
  <c r="BM19" i="64"/>
  <c r="BM57" i="33" s="1"/>
  <c r="BU19" i="64"/>
  <c r="BU57" i="33" s="1"/>
  <c r="U53" i="33"/>
  <c r="BM15" i="64"/>
  <c r="BM53" i="33" s="1"/>
  <c r="BU15" i="64"/>
  <c r="BU53" i="33" s="1"/>
  <c r="U49" i="33"/>
  <c r="BM11" i="64"/>
  <c r="BM49" i="33" s="1"/>
  <c r="BU11" i="64"/>
  <c r="BU49" i="33" s="1"/>
  <c r="U45" i="33"/>
  <c r="BU7" i="64"/>
  <c r="BT14" i="71"/>
  <c r="N180" i="33"/>
  <c r="BL14" i="71"/>
  <c r="BL180" i="33" s="1"/>
  <c r="N134" i="33"/>
  <c r="BL14" i="68"/>
  <c r="BL134" i="33" s="1"/>
  <c r="BT14" i="68"/>
  <c r="BT134" i="33" s="1"/>
  <c r="N128" i="33"/>
  <c r="BL8" i="68"/>
  <c r="BL128" i="33" s="1"/>
  <c r="BT8" i="68"/>
  <c r="BT128" i="33" s="1"/>
  <c r="N124" i="33"/>
  <c r="BL21" i="67"/>
  <c r="BL124" i="33" s="1"/>
  <c r="BT21" i="67"/>
  <c r="BT124" i="33" s="1"/>
  <c r="N108" i="33"/>
  <c r="BL19" i="66"/>
  <c r="BL108" i="33" s="1"/>
  <c r="BT19" i="66"/>
  <c r="BT108" i="33" s="1"/>
  <c r="N74" i="33"/>
  <c r="BL19" i="53"/>
  <c r="BL74" i="33" s="1"/>
  <c r="BT19" i="53"/>
  <c r="BT74" i="33" s="1"/>
  <c r="N40" i="33"/>
  <c r="BL15" i="51"/>
  <c r="BL40" i="33" s="1"/>
  <c r="H173" i="33"/>
  <c r="BK21" i="70"/>
  <c r="BK173" i="33" s="1"/>
  <c r="BS21" i="70"/>
  <c r="H157" i="33"/>
  <c r="BK21" i="69"/>
  <c r="BK157" i="33" s="1"/>
  <c r="BS21" i="69"/>
  <c r="H141" i="33"/>
  <c r="BS21" i="68"/>
  <c r="BK21" i="68"/>
  <c r="BK141" i="33" s="1"/>
  <c r="H125" i="33"/>
  <c r="BK22" i="67"/>
  <c r="BK125" i="33" s="1"/>
  <c r="BS22" i="67"/>
  <c r="H105" i="33"/>
  <c r="BK16" i="66"/>
  <c r="BK105" i="33" s="1"/>
  <c r="BS16" i="66"/>
  <c r="H58" i="33"/>
  <c r="BK20" i="64"/>
  <c r="BK58" i="33" s="1"/>
  <c r="BS20" i="64"/>
  <c r="H54" i="33"/>
  <c r="BK16" i="64"/>
  <c r="BK54" i="33" s="1"/>
  <c r="BS16" i="64"/>
  <c r="H50" i="33"/>
  <c r="BK12" i="64"/>
  <c r="BK50" i="33" s="1"/>
  <c r="BS12" i="64"/>
  <c r="H46" i="33"/>
  <c r="BK8" i="64"/>
  <c r="BK46" i="33" s="1"/>
  <c r="BS8" i="64"/>
  <c r="BK10" i="49"/>
  <c r="BK24" i="33" s="1"/>
  <c r="BL11" i="49"/>
  <c r="BL25" i="33" s="1"/>
  <c r="BM12" i="49"/>
  <c r="BM26" i="33" s="1"/>
  <c r="BK16" i="49"/>
  <c r="BK30" i="33" s="1"/>
  <c r="BT7" i="49"/>
  <c r="BT8" i="49"/>
  <c r="BT22" i="33" s="1"/>
  <c r="BT9" i="49"/>
  <c r="BT23" i="33" s="1"/>
  <c r="BU10" i="49"/>
  <c r="BU24" i="33" s="1"/>
  <c r="BU11" i="49"/>
  <c r="BU25" i="33" s="1"/>
  <c r="BU12" i="49"/>
  <c r="BU26" i="33" s="1"/>
  <c r="BL12" i="47"/>
  <c r="BL13" i="33" s="1"/>
  <c r="BT10" i="47"/>
  <c r="BT11" i="33" s="1"/>
  <c r="BL18" i="51"/>
  <c r="BL43" i="33" s="1"/>
  <c r="BS13" i="64"/>
  <c r="N170" i="33"/>
  <c r="BT18" i="70"/>
  <c r="BT170" i="33" s="1"/>
  <c r="BL18" i="70"/>
  <c r="BL170" i="33" s="1"/>
  <c r="BL14" i="70"/>
  <c r="BL166" i="33" s="1"/>
  <c r="N166" i="33"/>
  <c r="BT14" i="70"/>
  <c r="BT166" i="33" s="1"/>
  <c r="N160" i="33"/>
  <c r="BL8" i="70"/>
  <c r="BL160" i="33" s="1"/>
  <c r="BT8" i="70"/>
  <c r="BT160" i="33" s="1"/>
  <c r="BT20" i="69"/>
  <c r="BT156" i="33" s="1"/>
  <c r="N156" i="33"/>
  <c r="BL20" i="69"/>
  <c r="BL156" i="33" s="1"/>
  <c r="BT16" i="69"/>
  <c r="BT152" i="33" s="1"/>
  <c r="N152" i="33"/>
  <c r="BL16" i="69"/>
  <c r="BL152" i="33" s="1"/>
  <c r="N146" i="33"/>
  <c r="BT10" i="69"/>
  <c r="BT146" i="33" s="1"/>
  <c r="BL10" i="69"/>
  <c r="BL146" i="33" s="1"/>
  <c r="N138" i="33"/>
  <c r="BL18" i="68"/>
  <c r="BL138" i="33" s="1"/>
  <c r="BT18" i="68"/>
  <c r="BT138" i="33" s="1"/>
  <c r="N119" i="33"/>
  <c r="BL16" i="67"/>
  <c r="BL119" i="33" s="1"/>
  <c r="BT16" i="67"/>
  <c r="BT119" i="33" s="1"/>
  <c r="N100" i="33"/>
  <c r="BL11" i="66"/>
  <c r="BL100" i="33" s="1"/>
  <c r="BT11" i="66"/>
  <c r="BT100" i="33" s="1"/>
  <c r="N91" i="33"/>
  <c r="BL21" i="65"/>
  <c r="BL91" i="33" s="1"/>
  <c r="BT21" i="65"/>
  <c r="BT91" i="33" s="1"/>
  <c r="N87" i="33"/>
  <c r="BL17" i="65"/>
  <c r="BL87" i="33" s="1"/>
  <c r="BT17" i="65"/>
  <c r="BT87" i="33" s="1"/>
  <c r="N81" i="33"/>
  <c r="BL11" i="65"/>
  <c r="BL81" i="33" s="1"/>
  <c r="BT11" i="65"/>
  <c r="BT81" i="33" s="1"/>
  <c r="N77" i="33"/>
  <c r="BL7" i="65"/>
  <c r="BT7" i="65"/>
  <c r="N66" i="33"/>
  <c r="BT11" i="53"/>
  <c r="BT66" i="33" s="1"/>
  <c r="BL11" i="53"/>
  <c r="BL66" i="33" s="1"/>
  <c r="N62" i="33"/>
  <c r="BL7" i="53"/>
  <c r="BT7" i="53"/>
  <c r="N35" i="33"/>
  <c r="BT10" i="51"/>
  <c r="BT35" i="33" s="1"/>
  <c r="N56" i="33"/>
  <c r="BT18" i="64"/>
  <c r="BT56" i="33" s="1"/>
  <c r="BL18" i="64"/>
  <c r="BL56" i="33" s="1"/>
  <c r="N52" i="33"/>
  <c r="BT14" i="64"/>
  <c r="BT52" i="33" s="1"/>
  <c r="BL14" i="64"/>
  <c r="BL52" i="33" s="1"/>
  <c r="N48" i="33"/>
  <c r="BT10" i="64"/>
  <c r="BT48" i="33" s="1"/>
  <c r="N105" i="33"/>
  <c r="BL16" i="66"/>
  <c r="BL105" i="33" s="1"/>
  <c r="BT16" i="66"/>
  <c r="BT105" i="33" s="1"/>
  <c r="BK9" i="49"/>
  <c r="BK23" i="33" s="1"/>
  <c r="BM11" i="49"/>
  <c r="BM25" i="33" s="1"/>
  <c r="BK15" i="49"/>
  <c r="BK29" i="33" s="1"/>
  <c r="BL16" i="49"/>
  <c r="BL30" i="33" s="1"/>
  <c r="BU7" i="49"/>
  <c r="BU8" i="49"/>
  <c r="BU22" i="33" s="1"/>
  <c r="BL11" i="47"/>
  <c r="BL12" i="33" s="1"/>
  <c r="BS8" i="47"/>
  <c r="BT9" i="47"/>
  <c r="BT10" i="33" s="1"/>
  <c r="BU10" i="47"/>
  <c r="BU11" i="33" s="1"/>
  <c r="BT18" i="47"/>
  <c r="BT18" i="33" s="1"/>
  <c r="BL10" i="51"/>
  <c r="BL35" i="33" s="1"/>
  <c r="BT13" i="64"/>
  <c r="BT51" i="33" s="1"/>
  <c r="U56" i="33"/>
  <c r="BM18" i="64"/>
  <c r="BM56" i="33" s="1"/>
  <c r="BU18" i="64"/>
  <c r="BU56" i="33" s="1"/>
  <c r="U52" i="33"/>
  <c r="BM14" i="64"/>
  <c r="BM52" i="33" s="1"/>
  <c r="BU14" i="64"/>
  <c r="BU52" i="33" s="1"/>
  <c r="N179" i="33"/>
  <c r="BL13" i="71"/>
  <c r="BL179" i="33" s="1"/>
  <c r="BT13" i="71"/>
  <c r="N131" i="33"/>
  <c r="BT11" i="68"/>
  <c r="BT131" i="33" s="1"/>
  <c r="BL11" i="68"/>
  <c r="BL131" i="33" s="1"/>
  <c r="N127" i="33"/>
  <c r="BT7" i="68"/>
  <c r="BL7" i="68"/>
  <c r="N123" i="33"/>
  <c r="BL20" i="67"/>
  <c r="BL123" i="33" s="1"/>
  <c r="BT20" i="67"/>
  <c r="BT123" i="33" s="1"/>
  <c r="N107" i="33"/>
  <c r="BT18" i="66"/>
  <c r="BT107" i="33" s="1"/>
  <c r="BL18" i="66"/>
  <c r="BL107" i="33" s="1"/>
  <c r="N60" i="33"/>
  <c r="BL22" i="64"/>
  <c r="BL60" i="33" s="1"/>
  <c r="BT22" i="64"/>
  <c r="BT60" i="33" s="1"/>
  <c r="N39" i="33"/>
  <c r="BT14" i="51"/>
  <c r="BT39" i="33" s="1"/>
  <c r="H57" i="33"/>
  <c r="BK19" i="64"/>
  <c r="BK57" i="33" s="1"/>
  <c r="BS19" i="64"/>
  <c r="H53" i="33"/>
  <c r="BK15" i="64"/>
  <c r="BK53" i="33" s="1"/>
  <c r="BS15" i="64"/>
  <c r="H49" i="33"/>
  <c r="BK11" i="64"/>
  <c r="BK49" i="33" s="1"/>
  <c r="BS11" i="64"/>
  <c r="H45" i="33"/>
  <c r="BK7" i="64"/>
  <c r="BS7" i="64"/>
  <c r="BK8" i="49"/>
  <c r="BL9" i="49"/>
  <c r="BL23" i="33" s="1"/>
  <c r="BM10" i="49"/>
  <c r="BM24" i="33" s="1"/>
  <c r="BL15" i="49"/>
  <c r="BL29" i="33" s="1"/>
  <c r="BM16" i="49"/>
  <c r="BM30" i="33" s="1"/>
  <c r="BW10" i="49"/>
  <c r="BW24" i="33" s="1"/>
  <c r="BW11" i="49"/>
  <c r="BW25" i="33" s="1"/>
  <c r="BL10" i="47"/>
  <c r="BL11" i="33" s="1"/>
  <c r="BT8" i="47"/>
  <c r="BT17" i="47"/>
  <c r="BT17" i="33" s="1"/>
  <c r="BM10" i="51"/>
  <c r="BM35" i="33" s="1"/>
  <c r="BL10" i="64"/>
  <c r="BL48" i="33" s="1"/>
  <c r="U98" i="33"/>
  <c r="BU9" i="66"/>
  <c r="BU98" i="33" s="1"/>
  <c r="BM9" i="66"/>
  <c r="BM98" i="33" s="1"/>
  <c r="BM21" i="64"/>
  <c r="BM59" i="33" s="1"/>
  <c r="BU21" i="64"/>
  <c r="BU59" i="33" s="1"/>
  <c r="BM14" i="53"/>
  <c r="BM69" i="33" s="1"/>
  <c r="BU14" i="53"/>
  <c r="BU69" i="33" s="1"/>
  <c r="BT18" i="53"/>
  <c r="BT73" i="33" s="1"/>
  <c r="BO14" i="53"/>
  <c r="BO69" i="33" s="1"/>
  <c r="BL18" i="53"/>
  <c r="BL73" i="33" s="1"/>
  <c r="BW14" i="53"/>
  <c r="BW69" i="33" s="1"/>
  <c r="BL8" i="71"/>
  <c r="BL176" i="33" s="1"/>
  <c r="P187" i="33"/>
  <c r="BP20" i="71"/>
  <c r="BT8" i="71"/>
  <c r="BT176" i="33" s="1"/>
  <c r="AP122" i="33"/>
  <c r="AP73" i="33"/>
  <c r="U113" i="33"/>
  <c r="AD134" i="33"/>
  <c r="AD28" i="33"/>
  <c r="N33" i="33"/>
  <c r="BM161" i="33" l="1"/>
  <c r="BP22" i="70"/>
  <c r="BP22" i="69"/>
  <c r="BN119" i="33"/>
  <c r="BP23" i="67"/>
  <c r="BN90" i="33"/>
  <c r="BP25" i="65"/>
  <c r="BP21" i="53"/>
  <c r="BN56" i="33"/>
  <c r="BP23" i="64"/>
  <c r="BP186" i="33"/>
  <c r="I103" i="55" s="1"/>
  <c r="BZ14" i="71"/>
  <c r="CA14" i="71" s="1"/>
  <c r="BN20" i="71"/>
  <c r="BR7" i="33"/>
  <c r="AZ7" i="33"/>
  <c r="BX7" i="33"/>
  <c r="N187" i="33"/>
  <c r="CB7" i="33"/>
  <c r="U187" i="33"/>
  <c r="I83" i="55"/>
  <c r="D5" i="45"/>
  <c r="D8" i="45"/>
  <c r="B83" i="74"/>
  <c r="I87" i="55"/>
  <c r="D10" i="45"/>
  <c r="B82" i="75"/>
  <c r="I88" i="55"/>
  <c r="B87" i="78"/>
  <c r="I91" i="55"/>
  <c r="D13" i="45"/>
  <c r="B87" i="77"/>
  <c r="D12" i="45"/>
  <c r="I90" i="55"/>
  <c r="I93" i="55"/>
  <c r="B88" i="80"/>
  <c r="D15" i="45"/>
  <c r="D9" i="45"/>
  <c r="I86" i="55"/>
  <c r="B82" i="62"/>
  <c r="H187" i="33"/>
  <c r="I85" i="55"/>
  <c r="B82" i="61"/>
  <c r="D7" i="45"/>
  <c r="I92" i="55"/>
  <c r="D14" i="45"/>
  <c r="B87" i="79"/>
  <c r="D16" i="45"/>
  <c r="I94" i="55"/>
  <c r="B89" i="81"/>
  <c r="B87" i="76"/>
  <c r="D11" i="45"/>
  <c r="I89" i="55"/>
  <c r="BZ16" i="64"/>
  <c r="BS54" i="33"/>
  <c r="BZ20" i="66"/>
  <c r="BS109" i="33"/>
  <c r="BM9" i="33"/>
  <c r="BZ18" i="64"/>
  <c r="BS56" i="33"/>
  <c r="BZ11" i="71"/>
  <c r="BT179" i="33"/>
  <c r="BN21" i="49"/>
  <c r="BN21" i="33"/>
  <c r="BZ17" i="66"/>
  <c r="BS106" i="33"/>
  <c r="BM62" i="33"/>
  <c r="BM25" i="53"/>
  <c r="BN32" i="33"/>
  <c r="BN23" i="51"/>
  <c r="BN25" i="53"/>
  <c r="BN62" i="33"/>
  <c r="BU159" i="33"/>
  <c r="BU158" i="33" s="1"/>
  <c r="BU26" i="70"/>
  <c r="AP187" i="33"/>
  <c r="BZ17" i="47"/>
  <c r="BS17" i="33"/>
  <c r="BU127" i="33"/>
  <c r="BU126" i="33" s="1"/>
  <c r="BU26" i="68"/>
  <c r="BZ10" i="47"/>
  <c r="BS11" i="33"/>
  <c r="BZ9" i="66"/>
  <c r="BS98" i="33"/>
  <c r="BZ11" i="65"/>
  <c r="BS81" i="33"/>
  <c r="BK62" i="33"/>
  <c r="BK25" i="53"/>
  <c r="BZ15" i="71"/>
  <c r="CA15" i="71" s="1"/>
  <c r="BZ15" i="70"/>
  <c r="BS167" i="33"/>
  <c r="BZ14" i="51"/>
  <c r="BS39" i="33"/>
  <c r="BZ9" i="69"/>
  <c r="BS145" i="33"/>
  <c r="BZ9" i="53"/>
  <c r="BS64" i="33"/>
  <c r="BZ15" i="51"/>
  <c r="BS40" i="33"/>
  <c r="BZ17" i="70"/>
  <c r="BS169" i="33"/>
  <c r="BZ9" i="51"/>
  <c r="BS34" i="33"/>
  <c r="BZ11" i="68"/>
  <c r="BS131" i="33"/>
  <c r="BZ11" i="64"/>
  <c r="BS49" i="33"/>
  <c r="BZ22" i="67"/>
  <c r="BS125" i="33"/>
  <c r="BL23" i="51"/>
  <c r="BL32" i="33"/>
  <c r="BZ9" i="49"/>
  <c r="BS23" i="33"/>
  <c r="BL175" i="33"/>
  <c r="BL20" i="71"/>
  <c r="BO22" i="33"/>
  <c r="BO21" i="49"/>
  <c r="BZ16" i="49"/>
  <c r="BS30" i="33"/>
  <c r="BL21" i="49"/>
  <c r="BV21" i="33"/>
  <c r="BV20" i="33" s="1"/>
  <c r="BV21" i="49"/>
  <c r="BZ15" i="66"/>
  <c r="BS104" i="33"/>
  <c r="BM77" i="33"/>
  <c r="BM29" i="65"/>
  <c r="BV159" i="33"/>
  <c r="BV158" i="33" s="1"/>
  <c r="BV26" i="70"/>
  <c r="BZ14" i="66"/>
  <c r="BS103" i="33"/>
  <c r="BM26" i="68"/>
  <c r="BM127" i="33"/>
  <c r="BU175" i="33"/>
  <c r="BU174" i="33" s="1"/>
  <c r="BU20" i="71"/>
  <c r="BZ12" i="70"/>
  <c r="BS164" i="33"/>
  <c r="BZ16" i="67"/>
  <c r="BS119" i="33"/>
  <c r="BZ18" i="65"/>
  <c r="BS88" i="33"/>
  <c r="BZ13" i="70"/>
  <c r="BS165" i="33"/>
  <c r="BW96" i="33"/>
  <c r="BW95" i="33" s="1"/>
  <c r="BW25" i="66"/>
  <c r="BZ7" i="53"/>
  <c r="BS25" i="53"/>
  <c r="BS62" i="33"/>
  <c r="BZ8" i="70"/>
  <c r="BS160" i="33"/>
  <c r="BZ16" i="51"/>
  <c r="BS41" i="33"/>
  <c r="BZ8" i="65"/>
  <c r="BS78" i="33"/>
  <c r="BZ17" i="65"/>
  <c r="BS87" i="33"/>
  <c r="BZ12" i="68"/>
  <c r="BS132" i="33"/>
  <c r="BZ10" i="68"/>
  <c r="BS130" i="33"/>
  <c r="BZ18" i="68"/>
  <c r="BS138" i="33"/>
  <c r="BZ17" i="68"/>
  <c r="BS137" i="33"/>
  <c r="BZ8" i="47"/>
  <c r="BS9" i="33"/>
  <c r="BS24" i="47"/>
  <c r="BZ8" i="64"/>
  <c r="BS46" i="33"/>
  <c r="BZ21" i="70"/>
  <c r="BS173" i="33"/>
  <c r="BU45" i="33"/>
  <c r="BU44" i="33" s="1"/>
  <c r="BU27" i="64"/>
  <c r="BZ8" i="49"/>
  <c r="BS22" i="33"/>
  <c r="BZ17" i="64"/>
  <c r="BS55" i="33"/>
  <c r="BZ15" i="49"/>
  <c r="BS29" i="33"/>
  <c r="BZ10" i="64"/>
  <c r="BS48" i="33"/>
  <c r="BT159" i="33"/>
  <c r="BT158" i="33" s="1"/>
  <c r="BT26" i="70"/>
  <c r="BU77" i="33"/>
  <c r="BU76" i="33" s="1"/>
  <c r="BU29" i="65"/>
  <c r="BN26" i="70"/>
  <c r="BN159" i="33"/>
  <c r="BU111" i="33"/>
  <c r="BU110" i="33" s="1"/>
  <c r="BU27" i="67"/>
  <c r="BN25" i="66"/>
  <c r="BN96" i="33"/>
  <c r="BZ11" i="66"/>
  <c r="BS100" i="33"/>
  <c r="BM175" i="33"/>
  <c r="BM20" i="71"/>
  <c r="BZ11" i="47"/>
  <c r="BS12" i="33"/>
  <c r="BZ13" i="53"/>
  <c r="BS68" i="33"/>
  <c r="BZ10" i="71"/>
  <c r="BS178" i="33"/>
  <c r="BZ14" i="69"/>
  <c r="BS150" i="33"/>
  <c r="BO25" i="66"/>
  <c r="BO96" i="33"/>
  <c r="BZ12" i="71"/>
  <c r="BS180" i="33"/>
  <c r="BZ15" i="69"/>
  <c r="BS151" i="33"/>
  <c r="BZ19" i="67"/>
  <c r="BS122" i="33"/>
  <c r="BW62" i="33"/>
  <c r="BW61" i="33" s="1"/>
  <c r="BW25" i="53"/>
  <c r="BZ15" i="65"/>
  <c r="BS85" i="33"/>
  <c r="BZ10" i="53"/>
  <c r="BS65" i="33"/>
  <c r="BZ7" i="71"/>
  <c r="BS175" i="33"/>
  <c r="BS20" i="71"/>
  <c r="BZ11" i="69"/>
  <c r="BS147" i="33"/>
  <c r="BZ13" i="67"/>
  <c r="BS117" i="33"/>
  <c r="BZ12" i="53"/>
  <c r="BS67" i="33"/>
  <c r="BZ13" i="68"/>
  <c r="BS133" i="33"/>
  <c r="BZ19" i="68"/>
  <c r="BS139" i="33"/>
  <c r="BZ20" i="53"/>
  <c r="BS75" i="33"/>
  <c r="BZ20" i="64"/>
  <c r="BS58" i="33"/>
  <c r="BM45" i="33"/>
  <c r="BM27" i="64"/>
  <c r="BZ7" i="49"/>
  <c r="BS21" i="33"/>
  <c r="BS21" i="49"/>
  <c r="BT27" i="67"/>
  <c r="BT114" i="33"/>
  <c r="BT110" i="33" s="1"/>
  <c r="BT175" i="33"/>
  <c r="BT20" i="71"/>
  <c r="BZ14" i="49"/>
  <c r="BS28" i="33"/>
  <c r="BZ22" i="64"/>
  <c r="BS60" i="33"/>
  <c r="BK9" i="33"/>
  <c r="BL159" i="33"/>
  <c r="BL26" i="70"/>
  <c r="BZ8" i="66"/>
  <c r="BS97" i="33"/>
  <c r="BW23" i="33"/>
  <c r="BW20" i="33" s="1"/>
  <c r="BW21" i="49"/>
  <c r="BU32" i="33"/>
  <c r="BU31" i="33" s="1"/>
  <c r="BU23" i="51"/>
  <c r="BZ13" i="66"/>
  <c r="BS102" i="33"/>
  <c r="BM27" i="67"/>
  <c r="BM111" i="33"/>
  <c r="BV96" i="33"/>
  <c r="BV95" i="33" s="1"/>
  <c r="BV25" i="66"/>
  <c r="BV111" i="33"/>
  <c r="BV110" i="33" s="1"/>
  <c r="BV27" i="67"/>
  <c r="BV127" i="33"/>
  <c r="BV126" i="33" s="1"/>
  <c r="BV26" i="68"/>
  <c r="BZ19" i="66"/>
  <c r="BS108" i="33"/>
  <c r="BZ18" i="47"/>
  <c r="BS18" i="33"/>
  <c r="BZ11" i="51"/>
  <c r="BS36" i="33"/>
  <c r="BZ8" i="67"/>
  <c r="BS112" i="33"/>
  <c r="BZ14" i="70"/>
  <c r="BS166" i="33"/>
  <c r="BZ20" i="65"/>
  <c r="BS90" i="33"/>
  <c r="BZ15" i="53"/>
  <c r="BS70" i="33"/>
  <c r="BW159" i="33"/>
  <c r="BW158" i="33" s="1"/>
  <c r="BW26" i="70"/>
  <c r="BZ8" i="69"/>
  <c r="BS144" i="33"/>
  <c r="BZ13" i="65"/>
  <c r="BS83" i="33"/>
  <c r="BO25" i="53"/>
  <c r="BO62" i="33"/>
  <c r="BZ17" i="53"/>
  <c r="BS72" i="33"/>
  <c r="BW111" i="33"/>
  <c r="BW110" i="33" s="1"/>
  <c r="BW27" i="67"/>
  <c r="BK20" i="71"/>
  <c r="BK175" i="33"/>
  <c r="BZ18" i="70"/>
  <c r="BS170" i="33"/>
  <c r="BZ12" i="69"/>
  <c r="BS148" i="33"/>
  <c r="BZ10" i="51"/>
  <c r="BS35" i="33"/>
  <c r="BL27" i="67"/>
  <c r="BZ15" i="64"/>
  <c r="BS53" i="33"/>
  <c r="BZ13" i="71"/>
  <c r="BT181" i="33"/>
  <c r="BZ13" i="64"/>
  <c r="BS51" i="33"/>
  <c r="BT143" i="33"/>
  <c r="BT142" i="33" s="1"/>
  <c r="BT26" i="69"/>
  <c r="BZ12" i="49"/>
  <c r="BS26" i="33"/>
  <c r="BZ13" i="49"/>
  <c r="BS27" i="33"/>
  <c r="BZ24" i="65"/>
  <c r="BS94" i="33"/>
  <c r="BV9" i="33"/>
  <c r="BV8" i="33" s="1"/>
  <c r="BV24" i="47"/>
  <c r="BM32" i="33"/>
  <c r="BM23" i="51"/>
  <c r="BU96" i="33"/>
  <c r="BU95" i="33" s="1"/>
  <c r="BU25" i="66"/>
  <c r="BV77" i="33"/>
  <c r="BV76" i="33" s="1"/>
  <c r="BV29" i="65"/>
  <c r="BN27" i="67"/>
  <c r="BN111" i="33"/>
  <c r="BZ9" i="47"/>
  <c r="BS10" i="33"/>
  <c r="BN26" i="68"/>
  <c r="BN127" i="33"/>
  <c r="BU143" i="33"/>
  <c r="BU142" i="33" s="1"/>
  <c r="BU26" i="69"/>
  <c r="BZ20" i="70"/>
  <c r="BS172" i="33"/>
  <c r="BZ19" i="65"/>
  <c r="BS89" i="33"/>
  <c r="BZ14" i="53"/>
  <c r="BS69" i="33"/>
  <c r="BV177" i="33"/>
  <c r="BV174" i="33" s="1"/>
  <c r="BV20" i="71"/>
  <c r="BO26" i="70"/>
  <c r="BO159" i="33"/>
  <c r="BZ7" i="70"/>
  <c r="BS26" i="70"/>
  <c r="BS159" i="33"/>
  <c r="BZ8" i="53"/>
  <c r="BS63" i="33"/>
  <c r="BZ16" i="70"/>
  <c r="BS168" i="33"/>
  <c r="BZ17" i="69"/>
  <c r="BS153" i="33"/>
  <c r="BZ11" i="67"/>
  <c r="BS115" i="33"/>
  <c r="BZ14" i="65"/>
  <c r="BS84" i="33"/>
  <c r="BZ7" i="51"/>
  <c r="BS32" i="33"/>
  <c r="BS23" i="51"/>
  <c r="BO27" i="67"/>
  <c r="BO111" i="33"/>
  <c r="BZ11" i="70"/>
  <c r="BS163" i="33"/>
  <c r="BZ14" i="67"/>
  <c r="BS118" i="33"/>
  <c r="BZ14" i="68"/>
  <c r="BS134" i="33"/>
  <c r="BZ19" i="53"/>
  <c r="BS74" i="33"/>
  <c r="BZ20" i="68"/>
  <c r="BS140" i="33"/>
  <c r="BZ18" i="51"/>
  <c r="BS43" i="33"/>
  <c r="BK22" i="33"/>
  <c r="BK21" i="49"/>
  <c r="BT21" i="33"/>
  <c r="BT20" i="33" s="1"/>
  <c r="BT21" i="49"/>
  <c r="BZ12" i="64"/>
  <c r="BS50" i="33"/>
  <c r="BZ21" i="68"/>
  <c r="BS141" i="33"/>
  <c r="BT45" i="33"/>
  <c r="BT44" i="33" s="1"/>
  <c r="BT27" i="64"/>
  <c r="BT96" i="33"/>
  <c r="BT95" i="33" s="1"/>
  <c r="BT25" i="66"/>
  <c r="BL143" i="33"/>
  <c r="BL26" i="69"/>
  <c r="BZ9" i="64"/>
  <c r="BS47" i="33"/>
  <c r="BZ11" i="49"/>
  <c r="BS25" i="33"/>
  <c r="BZ21" i="64"/>
  <c r="BS59" i="33"/>
  <c r="BL9" i="33"/>
  <c r="BZ14" i="64"/>
  <c r="BS52" i="33"/>
  <c r="BN9" i="33"/>
  <c r="BZ12" i="47"/>
  <c r="BS13" i="33"/>
  <c r="BZ13" i="47"/>
  <c r="BS14" i="33"/>
  <c r="BW45" i="33"/>
  <c r="BW44" i="33" s="1"/>
  <c r="BW27" i="64"/>
  <c r="BM25" i="66"/>
  <c r="BM96" i="33"/>
  <c r="BN77" i="33"/>
  <c r="BN29" i="65"/>
  <c r="BM143" i="33"/>
  <c r="BM26" i="69"/>
  <c r="BZ9" i="71"/>
  <c r="BS177" i="33"/>
  <c r="BZ13" i="69"/>
  <c r="BS149" i="33"/>
  <c r="BZ12" i="51"/>
  <c r="BS37" i="33"/>
  <c r="BW143" i="33"/>
  <c r="BW142" i="33" s="1"/>
  <c r="BW26" i="69"/>
  <c r="BZ9" i="67"/>
  <c r="BS113" i="33"/>
  <c r="BK159" i="33"/>
  <c r="BK26" i="70"/>
  <c r="BK32" i="33"/>
  <c r="BK23" i="51"/>
  <c r="BZ10" i="69"/>
  <c r="BS146" i="33"/>
  <c r="BZ12" i="67"/>
  <c r="BS116" i="33"/>
  <c r="BZ18" i="53"/>
  <c r="BS73" i="33"/>
  <c r="BZ19" i="69"/>
  <c r="BS155" i="33"/>
  <c r="BZ16" i="65"/>
  <c r="BS86" i="33"/>
  <c r="BZ11" i="53"/>
  <c r="BS66" i="33"/>
  <c r="BZ8" i="71"/>
  <c r="BS176" i="33"/>
  <c r="BZ7" i="66"/>
  <c r="BS25" i="66"/>
  <c r="BS96" i="33"/>
  <c r="BZ17" i="51"/>
  <c r="BS42" i="33"/>
  <c r="BW127" i="33"/>
  <c r="BW126" i="33" s="1"/>
  <c r="BW26" i="68"/>
  <c r="BL77" i="33"/>
  <c r="BL29" i="65"/>
  <c r="BZ16" i="66"/>
  <c r="BS105" i="33"/>
  <c r="BL45" i="33"/>
  <c r="BL27" i="64"/>
  <c r="BL25" i="66"/>
  <c r="BL96" i="33"/>
  <c r="BT32" i="33"/>
  <c r="BT31" i="33" s="1"/>
  <c r="BT23" i="51"/>
  <c r="BZ10" i="49"/>
  <c r="BS24" i="33"/>
  <c r="BZ15" i="47"/>
  <c r="BS15" i="33"/>
  <c r="BN45" i="33"/>
  <c r="BN27" i="64"/>
  <c r="AD187" i="33"/>
  <c r="BO45" i="33"/>
  <c r="BO27" i="64"/>
  <c r="BW9" i="33"/>
  <c r="BW8" i="33" s="1"/>
  <c r="BW24" i="47"/>
  <c r="BZ10" i="66"/>
  <c r="BS99" i="33"/>
  <c r="BN26" i="69"/>
  <c r="BN143" i="33"/>
  <c r="BZ18" i="66"/>
  <c r="BS107" i="33"/>
  <c r="BZ12" i="66"/>
  <c r="BS101" i="33"/>
  <c r="BZ7" i="67"/>
  <c r="BS111" i="33"/>
  <c r="BS27" i="67"/>
  <c r="BW175" i="33"/>
  <c r="BW174" i="33" s="1"/>
  <c r="BW20" i="71"/>
  <c r="BO143" i="33"/>
  <c r="BO26" i="69"/>
  <c r="BZ7" i="69"/>
  <c r="BS26" i="69"/>
  <c r="BS143" i="33"/>
  <c r="BW77" i="33"/>
  <c r="BW76" i="33" s="1"/>
  <c r="BW29" i="65"/>
  <c r="BZ13" i="51"/>
  <c r="BS38" i="33"/>
  <c r="BZ16" i="69"/>
  <c r="BS152" i="33"/>
  <c r="BZ10" i="67"/>
  <c r="BS114" i="33"/>
  <c r="BW32" i="33"/>
  <c r="BW31" i="33" s="1"/>
  <c r="BW23" i="51"/>
  <c r="BZ9" i="70"/>
  <c r="BS161" i="33"/>
  <c r="BZ7" i="65"/>
  <c r="BS29" i="65"/>
  <c r="BS77" i="33"/>
  <c r="BZ20" i="69"/>
  <c r="BS156" i="33"/>
  <c r="BK96" i="33"/>
  <c r="BK25" i="66"/>
  <c r="BZ9" i="65"/>
  <c r="BS79" i="33"/>
  <c r="BK127" i="33"/>
  <c r="BK26" i="68"/>
  <c r="BO127" i="33"/>
  <c r="BO26" i="68"/>
  <c r="BZ15" i="68"/>
  <c r="BS135" i="33"/>
  <c r="BZ16" i="68"/>
  <c r="BS136" i="33"/>
  <c r="BZ23" i="65"/>
  <c r="BS93" i="33"/>
  <c r="BL62" i="33"/>
  <c r="BL25" i="53"/>
  <c r="BT24" i="47"/>
  <c r="BT9" i="33"/>
  <c r="BT8" i="33" s="1"/>
  <c r="BU21" i="33"/>
  <c r="BU20" i="33" s="1"/>
  <c r="BU21" i="49"/>
  <c r="BT77" i="33"/>
  <c r="BT76" i="33" s="1"/>
  <c r="BT29" i="65"/>
  <c r="BZ7" i="64"/>
  <c r="BS27" i="64"/>
  <c r="BS45" i="33"/>
  <c r="BL26" i="68"/>
  <c r="BL127" i="33"/>
  <c r="BK45" i="33"/>
  <c r="BK27" i="64"/>
  <c r="BZ19" i="64"/>
  <c r="BS57" i="33"/>
  <c r="BT127" i="33"/>
  <c r="BT126" i="33" s="1"/>
  <c r="BT26" i="68"/>
  <c r="BT62" i="33"/>
  <c r="BT61" i="33" s="1"/>
  <c r="BT25" i="53"/>
  <c r="BZ21" i="69"/>
  <c r="BS157" i="33"/>
  <c r="BM21" i="33"/>
  <c r="BM21" i="49"/>
  <c r="BU9" i="33"/>
  <c r="BU8" i="33" s="1"/>
  <c r="BU24" i="47"/>
  <c r="BV45" i="33"/>
  <c r="BV44" i="33" s="1"/>
  <c r="BV27" i="64"/>
  <c r="BU62" i="33"/>
  <c r="BU61" i="33" s="1"/>
  <c r="BU25" i="53"/>
  <c r="BV32" i="33"/>
  <c r="BV31" i="33" s="1"/>
  <c r="BV23" i="51"/>
  <c r="BV62" i="33"/>
  <c r="BV61" i="33" s="1"/>
  <c r="BV25" i="53"/>
  <c r="BZ16" i="47"/>
  <c r="BS16" i="33"/>
  <c r="BM159" i="33"/>
  <c r="BM26" i="70"/>
  <c r="BO9" i="33"/>
  <c r="BZ19" i="47"/>
  <c r="BS19" i="33"/>
  <c r="BV143" i="33"/>
  <c r="BV142" i="33" s="1"/>
  <c r="BV26" i="69"/>
  <c r="BK111" i="33"/>
  <c r="BK27" i="67"/>
  <c r="BZ10" i="65"/>
  <c r="BS80" i="33"/>
  <c r="BO20" i="71"/>
  <c r="BO175" i="33"/>
  <c r="BZ17" i="67"/>
  <c r="BS120" i="33"/>
  <c r="BK143" i="33"/>
  <c r="BK26" i="69"/>
  <c r="BZ18" i="67"/>
  <c r="BS121" i="33"/>
  <c r="BO29" i="65"/>
  <c r="BO77" i="33"/>
  <c r="BZ12" i="65"/>
  <c r="BS82" i="33"/>
  <c r="BZ21" i="65"/>
  <c r="BS91" i="33"/>
  <c r="BZ16" i="53"/>
  <c r="BS71" i="33"/>
  <c r="BZ20" i="67"/>
  <c r="BS123" i="33"/>
  <c r="BZ22" i="65"/>
  <c r="BS92" i="33"/>
  <c r="BO32" i="33"/>
  <c r="BO23" i="51"/>
  <c r="BZ18" i="69"/>
  <c r="BS154" i="33"/>
  <c r="BZ21" i="67"/>
  <c r="BS124" i="33"/>
  <c r="BK77" i="33"/>
  <c r="BK29" i="65"/>
  <c r="BZ8" i="51"/>
  <c r="BS33" i="33"/>
  <c r="BZ10" i="70"/>
  <c r="BS162" i="33"/>
  <c r="BZ19" i="70"/>
  <c r="BS171" i="33"/>
  <c r="BZ7" i="68"/>
  <c r="BS127" i="33"/>
  <c r="BS26" i="68"/>
  <c r="BZ9" i="68"/>
  <c r="BS129" i="33"/>
  <c r="BZ8" i="68"/>
  <c r="BS128" i="33"/>
  <c r="CE7" i="33" l="1"/>
  <c r="L117" i="55" s="1"/>
  <c r="H196" i="33"/>
  <c r="J96" i="55"/>
  <c r="E19" i="45"/>
  <c r="BU7" i="33"/>
  <c r="BN186" i="33"/>
  <c r="G103" i="55" s="1"/>
  <c r="CA19" i="70"/>
  <c r="CA171" i="33" s="1"/>
  <c r="BZ171" i="33"/>
  <c r="CA19" i="47"/>
  <c r="CA19" i="33" s="1"/>
  <c r="BZ19" i="33"/>
  <c r="CA8" i="71"/>
  <c r="CA176" i="33" s="1"/>
  <c r="BZ176" i="33"/>
  <c r="CA18" i="53"/>
  <c r="CA73" i="33" s="1"/>
  <c r="BZ73" i="33"/>
  <c r="CA13" i="69"/>
  <c r="CA149" i="33" s="1"/>
  <c r="BZ149" i="33"/>
  <c r="CA11" i="49"/>
  <c r="CA25" i="33" s="1"/>
  <c r="BZ25" i="33"/>
  <c r="CA14" i="68"/>
  <c r="CA134" i="33" s="1"/>
  <c r="BZ134" i="33"/>
  <c r="BS31" i="33"/>
  <c r="CA20" i="70"/>
  <c r="CA172" i="33" s="1"/>
  <c r="BZ172" i="33"/>
  <c r="BV7" i="33"/>
  <c r="CA7" i="49"/>
  <c r="BZ20" i="49"/>
  <c r="BZ21" i="33"/>
  <c r="CA19" i="68"/>
  <c r="CA139" i="33" s="1"/>
  <c r="BZ139" i="33"/>
  <c r="CA11" i="69"/>
  <c r="CA147" i="33" s="1"/>
  <c r="BZ147" i="33"/>
  <c r="CA8" i="47"/>
  <c r="BZ23" i="47"/>
  <c r="BZ9" i="33"/>
  <c r="CA12" i="68"/>
  <c r="CA132" i="33" s="1"/>
  <c r="BZ132" i="33"/>
  <c r="CA8" i="70"/>
  <c r="CA160" i="33" s="1"/>
  <c r="BZ160" i="33"/>
  <c r="CA22" i="67"/>
  <c r="CA125" i="33" s="1"/>
  <c r="BZ125" i="33"/>
  <c r="CA17" i="70"/>
  <c r="CA169" i="33" s="1"/>
  <c r="BZ169" i="33"/>
  <c r="CA14" i="51"/>
  <c r="CA39" i="33" s="1"/>
  <c r="BZ39" i="33"/>
  <c r="CA18" i="64"/>
  <c r="CA56" i="33" s="1"/>
  <c r="BZ56" i="33"/>
  <c r="CA8" i="68"/>
  <c r="CA128" i="33" s="1"/>
  <c r="BZ128" i="33"/>
  <c r="BZ26" i="64"/>
  <c r="CA7" i="64"/>
  <c r="BZ45" i="33"/>
  <c r="CA20" i="69"/>
  <c r="CA156" i="33" s="1"/>
  <c r="BZ156" i="33"/>
  <c r="BS142" i="33"/>
  <c r="BS110" i="33"/>
  <c r="CA7" i="51"/>
  <c r="BZ22" i="51"/>
  <c r="BZ32" i="33"/>
  <c r="CA16" i="70"/>
  <c r="CA168" i="33" s="1"/>
  <c r="BZ168" i="33"/>
  <c r="CA10" i="51"/>
  <c r="CA35" i="33" s="1"/>
  <c r="BZ35" i="33"/>
  <c r="CA8" i="69"/>
  <c r="CA144" i="33" s="1"/>
  <c r="BZ144" i="33"/>
  <c r="CA14" i="70"/>
  <c r="CA166" i="33" s="1"/>
  <c r="BZ166" i="33"/>
  <c r="CA19" i="66"/>
  <c r="CA108" i="33" s="1"/>
  <c r="BZ108" i="33"/>
  <c r="CA8" i="66"/>
  <c r="CA97" i="33" s="1"/>
  <c r="BZ97" i="33"/>
  <c r="CA14" i="49"/>
  <c r="CA28" i="33" s="1"/>
  <c r="BZ28" i="33"/>
  <c r="CA11" i="47"/>
  <c r="CA12" i="33" s="1"/>
  <c r="BZ12" i="33"/>
  <c r="CA10" i="64"/>
  <c r="CA48" i="33" s="1"/>
  <c r="BZ48" i="33"/>
  <c r="BS61" i="33"/>
  <c r="CA18" i="65"/>
  <c r="CA88" i="33" s="1"/>
  <c r="BZ88" i="33"/>
  <c r="CA15" i="66"/>
  <c r="CA104" i="33" s="1"/>
  <c r="BZ104" i="33"/>
  <c r="CA9" i="66"/>
  <c r="CA98" i="33" s="1"/>
  <c r="BZ98" i="33"/>
  <c r="CA20" i="67"/>
  <c r="CA123" i="33" s="1"/>
  <c r="BZ123" i="33"/>
  <c r="CA16" i="53"/>
  <c r="CA71" i="33" s="1"/>
  <c r="BZ71" i="33"/>
  <c r="CA10" i="65"/>
  <c r="CA80" i="33" s="1"/>
  <c r="BZ80" i="33"/>
  <c r="BO186" i="33"/>
  <c r="H103" i="55" s="1"/>
  <c r="CA19" i="64"/>
  <c r="CA57" i="33" s="1"/>
  <c r="BZ57" i="33"/>
  <c r="BS76" i="33"/>
  <c r="CA10" i="67"/>
  <c r="CA114" i="33" s="1"/>
  <c r="BZ114" i="33"/>
  <c r="CA7" i="67"/>
  <c r="BZ26" i="67"/>
  <c r="BZ111" i="33"/>
  <c r="CA10" i="66"/>
  <c r="CA99" i="33" s="1"/>
  <c r="BZ99" i="33"/>
  <c r="CA11" i="53"/>
  <c r="CA66" i="33" s="1"/>
  <c r="BZ66" i="33"/>
  <c r="CA12" i="67"/>
  <c r="CA116" i="33" s="1"/>
  <c r="BZ116" i="33"/>
  <c r="CA9" i="67"/>
  <c r="CA113" i="33" s="1"/>
  <c r="BZ113" i="33"/>
  <c r="BZ177" i="33"/>
  <c r="CA9" i="71"/>
  <c r="CA177" i="33" s="1"/>
  <c r="CA14" i="64"/>
  <c r="CA52" i="33" s="1"/>
  <c r="BZ52" i="33"/>
  <c r="CA9" i="64"/>
  <c r="CA47" i="33" s="1"/>
  <c r="BZ47" i="33"/>
  <c r="CA21" i="68"/>
  <c r="CA141" i="33" s="1"/>
  <c r="BZ141" i="33"/>
  <c r="CA18" i="51"/>
  <c r="CA43" i="33" s="1"/>
  <c r="BZ43" i="33"/>
  <c r="CA14" i="67"/>
  <c r="CA118" i="33" s="1"/>
  <c r="BZ118" i="33"/>
  <c r="CA24" i="65"/>
  <c r="CA94" i="33" s="1"/>
  <c r="BZ94" i="33"/>
  <c r="CA13" i="64"/>
  <c r="CA51" i="33" s="1"/>
  <c r="BZ51" i="33"/>
  <c r="CA13" i="68"/>
  <c r="CA133" i="33" s="1"/>
  <c r="BZ133" i="33"/>
  <c r="BS174" i="33"/>
  <c r="CA17" i="68"/>
  <c r="CA137" i="33" s="1"/>
  <c r="BZ137" i="33"/>
  <c r="CA17" i="65"/>
  <c r="CA87" i="33" s="1"/>
  <c r="BZ87" i="33"/>
  <c r="CA11" i="64"/>
  <c r="CA49" i="33" s="1"/>
  <c r="BZ49" i="33"/>
  <c r="CA15" i="51"/>
  <c r="CA40" i="33" s="1"/>
  <c r="BZ40" i="33"/>
  <c r="CA15" i="70"/>
  <c r="CA167" i="33" s="1"/>
  <c r="BZ167" i="33"/>
  <c r="CA17" i="66"/>
  <c r="CA106" i="33" s="1"/>
  <c r="BZ106" i="33"/>
  <c r="BM186" i="33"/>
  <c r="F103" i="55" s="1"/>
  <c r="CA18" i="69"/>
  <c r="CA154" i="33" s="1"/>
  <c r="BZ154" i="33"/>
  <c r="CA18" i="67"/>
  <c r="CA121" i="33" s="1"/>
  <c r="BZ121" i="33"/>
  <c r="CA9" i="68"/>
  <c r="CA129" i="33" s="1"/>
  <c r="BZ129" i="33"/>
  <c r="J197" i="33"/>
  <c r="J193" i="33"/>
  <c r="CA23" i="65"/>
  <c r="CA93" i="33" s="1"/>
  <c r="BZ93" i="33"/>
  <c r="BZ25" i="69"/>
  <c r="CA7" i="69"/>
  <c r="BZ143" i="33"/>
  <c r="CA15" i="47"/>
  <c r="CA15" i="33" s="1"/>
  <c r="BZ15" i="33"/>
  <c r="CA17" i="51"/>
  <c r="CA42" i="33" s="1"/>
  <c r="BZ42" i="33"/>
  <c r="CA14" i="65"/>
  <c r="CA84" i="33" s="1"/>
  <c r="BZ84" i="33"/>
  <c r="CA8" i="53"/>
  <c r="CA63" i="33" s="1"/>
  <c r="BZ63" i="33"/>
  <c r="CA12" i="69"/>
  <c r="CA148" i="33" s="1"/>
  <c r="BZ148" i="33"/>
  <c r="CA17" i="53"/>
  <c r="CA72" i="33" s="1"/>
  <c r="BZ72" i="33"/>
  <c r="CA8" i="67"/>
  <c r="CA112" i="33" s="1"/>
  <c r="BZ112" i="33"/>
  <c r="CA13" i="66"/>
  <c r="CA102" i="33" s="1"/>
  <c r="BZ102" i="33"/>
  <c r="BT174" i="33"/>
  <c r="CA7" i="71"/>
  <c r="BZ19" i="71"/>
  <c r="BZ175" i="33"/>
  <c r="CA19" i="67"/>
  <c r="CA122" i="33" s="1"/>
  <c r="BZ122" i="33"/>
  <c r="CA14" i="69"/>
  <c r="CA150" i="33" s="1"/>
  <c r="BZ150" i="33"/>
  <c r="CA15" i="49"/>
  <c r="CA29" i="33" s="1"/>
  <c r="BZ29" i="33"/>
  <c r="CA21" i="70"/>
  <c r="CA173" i="33" s="1"/>
  <c r="BZ173" i="33"/>
  <c r="CA7" i="53"/>
  <c r="BZ24" i="53"/>
  <c r="BZ62" i="33"/>
  <c r="CA16" i="67"/>
  <c r="CA119" i="33" s="1"/>
  <c r="BZ119" i="33"/>
  <c r="CA14" i="66"/>
  <c r="CA103" i="33" s="1"/>
  <c r="BZ103" i="33"/>
  <c r="CA10" i="47"/>
  <c r="CA11" i="33" s="1"/>
  <c r="BZ11" i="33"/>
  <c r="CA8" i="51"/>
  <c r="CA33" i="33" s="1"/>
  <c r="BZ33" i="33"/>
  <c r="CA12" i="66"/>
  <c r="CA101" i="33" s="1"/>
  <c r="BZ101" i="33"/>
  <c r="BW7" i="33"/>
  <c r="BS95" i="33"/>
  <c r="CA16" i="65"/>
  <c r="CA86" i="33" s="1"/>
  <c r="BZ86" i="33"/>
  <c r="CA10" i="69"/>
  <c r="CA146" i="33" s="1"/>
  <c r="BZ146" i="33"/>
  <c r="CA13" i="47"/>
  <c r="CA14" i="33" s="1"/>
  <c r="BZ14" i="33"/>
  <c r="BL186" i="33"/>
  <c r="E103" i="55" s="1"/>
  <c r="CA12" i="64"/>
  <c r="CA50" i="33" s="1"/>
  <c r="BZ50" i="33"/>
  <c r="CA20" i="68"/>
  <c r="CA140" i="33" s="1"/>
  <c r="BZ140" i="33"/>
  <c r="CA11" i="70"/>
  <c r="CA163" i="33" s="1"/>
  <c r="BZ163" i="33"/>
  <c r="BS158" i="33"/>
  <c r="CA14" i="53"/>
  <c r="CA69" i="33" s="1"/>
  <c r="BZ69" i="33"/>
  <c r="CA13" i="49"/>
  <c r="CA27" i="33" s="1"/>
  <c r="BZ27" i="33"/>
  <c r="CA13" i="71"/>
  <c r="CA181" i="33" s="1"/>
  <c r="BZ181" i="33"/>
  <c r="CA20" i="64"/>
  <c r="CA58" i="33" s="1"/>
  <c r="BZ58" i="33"/>
  <c r="CA12" i="53"/>
  <c r="CA67" i="33" s="1"/>
  <c r="BZ67" i="33"/>
  <c r="CA18" i="68"/>
  <c r="CA138" i="33" s="1"/>
  <c r="BZ138" i="33"/>
  <c r="CA8" i="65"/>
  <c r="CA78" i="33" s="1"/>
  <c r="BZ78" i="33"/>
  <c r="CA9" i="49"/>
  <c r="CA23" i="33" s="1"/>
  <c r="BZ23" i="33"/>
  <c r="CA11" i="68"/>
  <c r="CA131" i="33" s="1"/>
  <c r="BZ131" i="33"/>
  <c r="CA9" i="53"/>
  <c r="CA64" i="33" s="1"/>
  <c r="BZ64" i="33"/>
  <c r="BJ27" i="53"/>
  <c r="CA20" i="66"/>
  <c r="CA109" i="33" s="1"/>
  <c r="BZ109" i="33"/>
  <c r="CA21" i="65"/>
  <c r="CA91" i="33" s="1"/>
  <c r="BZ91" i="33"/>
  <c r="CA21" i="69"/>
  <c r="CA157" i="33" s="1"/>
  <c r="BZ157" i="33"/>
  <c r="CA7" i="65"/>
  <c r="BZ28" i="65"/>
  <c r="BZ77" i="33"/>
  <c r="CA16" i="68"/>
  <c r="CA136" i="33" s="1"/>
  <c r="BZ136" i="33"/>
  <c r="CA9" i="65"/>
  <c r="CA79" i="33" s="1"/>
  <c r="BZ79" i="33"/>
  <c r="CA10" i="49"/>
  <c r="CA24" i="33" s="1"/>
  <c r="BZ24" i="33"/>
  <c r="CA16" i="66"/>
  <c r="CA105" i="33" s="1"/>
  <c r="BZ105" i="33"/>
  <c r="CA11" i="67"/>
  <c r="CA115" i="33" s="1"/>
  <c r="BZ115" i="33"/>
  <c r="CA18" i="70"/>
  <c r="CA170" i="33" s="1"/>
  <c r="BZ170" i="33"/>
  <c r="CA15" i="53"/>
  <c r="CA70" i="33" s="1"/>
  <c r="BZ70" i="33"/>
  <c r="CA11" i="51"/>
  <c r="CA36" i="33" s="1"/>
  <c r="BZ36" i="33"/>
  <c r="BK186" i="33"/>
  <c r="D103" i="55" s="1"/>
  <c r="CA10" i="53"/>
  <c r="CA65" i="33" s="1"/>
  <c r="BZ65" i="33"/>
  <c r="CA15" i="69"/>
  <c r="CA151" i="33" s="1"/>
  <c r="BZ151" i="33"/>
  <c r="BZ178" i="33"/>
  <c r="CA10" i="71"/>
  <c r="CA178" i="33" s="1"/>
  <c r="CA11" i="66"/>
  <c r="CA100" i="33" s="1"/>
  <c r="BZ100" i="33"/>
  <c r="CA17" i="64"/>
  <c r="CA55" i="33" s="1"/>
  <c r="BZ55" i="33"/>
  <c r="CA8" i="64"/>
  <c r="CA46" i="33" s="1"/>
  <c r="BZ46" i="33"/>
  <c r="CA12" i="70"/>
  <c r="CA164" i="33" s="1"/>
  <c r="BZ164" i="33"/>
  <c r="CA16" i="69"/>
  <c r="CA152" i="33" s="1"/>
  <c r="BZ152" i="33"/>
  <c r="CA7" i="68"/>
  <c r="BZ25" i="68"/>
  <c r="BZ127" i="33"/>
  <c r="CA22" i="65"/>
  <c r="CA92" i="33" s="1"/>
  <c r="BZ92" i="33"/>
  <c r="CA17" i="67"/>
  <c r="CA120" i="33" s="1"/>
  <c r="BZ120" i="33"/>
  <c r="CA16" i="47"/>
  <c r="CA16" i="33" s="1"/>
  <c r="BZ16" i="33"/>
  <c r="BT7" i="33"/>
  <c r="CA9" i="70"/>
  <c r="CA161" i="33" s="1"/>
  <c r="BZ161" i="33"/>
  <c r="CA13" i="51"/>
  <c r="CA38" i="33" s="1"/>
  <c r="BZ38" i="33"/>
  <c r="CA18" i="66"/>
  <c r="CA107" i="33" s="1"/>
  <c r="BZ107" i="33"/>
  <c r="CA7" i="66"/>
  <c r="BZ24" i="66"/>
  <c r="BZ96" i="33"/>
  <c r="CA19" i="69"/>
  <c r="CA155" i="33" s="1"/>
  <c r="BZ155" i="33"/>
  <c r="CA12" i="51"/>
  <c r="CA37" i="33" s="1"/>
  <c r="BZ37" i="33"/>
  <c r="CA12" i="47"/>
  <c r="CA13" i="33" s="1"/>
  <c r="BZ13" i="33"/>
  <c r="CA21" i="64"/>
  <c r="CA59" i="33" s="1"/>
  <c r="BZ59" i="33"/>
  <c r="CA19" i="53"/>
  <c r="CA74" i="33" s="1"/>
  <c r="BZ74" i="33"/>
  <c r="BZ25" i="70"/>
  <c r="CA7" i="70"/>
  <c r="BZ159" i="33"/>
  <c r="CA19" i="65"/>
  <c r="CA89" i="33" s="1"/>
  <c r="BZ89" i="33"/>
  <c r="CA9" i="47"/>
  <c r="CA10" i="33" s="1"/>
  <c r="BZ10" i="33"/>
  <c r="CA12" i="49"/>
  <c r="CA26" i="33" s="1"/>
  <c r="BZ26" i="33"/>
  <c r="CA15" i="64"/>
  <c r="CA53" i="33" s="1"/>
  <c r="BZ53" i="33"/>
  <c r="CA20" i="53"/>
  <c r="CA75" i="33" s="1"/>
  <c r="BZ75" i="33"/>
  <c r="CA13" i="67"/>
  <c r="CA117" i="33" s="1"/>
  <c r="BZ117" i="33"/>
  <c r="CA10" i="68"/>
  <c r="CA130" i="33" s="1"/>
  <c r="BZ130" i="33"/>
  <c r="CA16" i="51"/>
  <c r="CA41" i="33" s="1"/>
  <c r="BZ41" i="33"/>
  <c r="CA16" i="49"/>
  <c r="CA30" i="33" s="1"/>
  <c r="BZ30" i="33"/>
  <c r="CA9" i="51"/>
  <c r="CA34" i="33" s="1"/>
  <c r="BZ34" i="33"/>
  <c r="CA9" i="69"/>
  <c r="CA145" i="33" s="1"/>
  <c r="BZ145" i="33"/>
  <c r="CA11" i="71"/>
  <c r="CA179" i="33" s="1"/>
  <c r="BZ179" i="33"/>
  <c r="CA16" i="64"/>
  <c r="CA54" i="33" s="1"/>
  <c r="BZ54" i="33"/>
  <c r="CA21" i="67"/>
  <c r="CA124" i="33" s="1"/>
  <c r="BZ124" i="33"/>
  <c r="CA10" i="70"/>
  <c r="CA162" i="33" s="1"/>
  <c r="BZ162" i="33"/>
  <c r="BS126" i="33"/>
  <c r="CA12" i="65"/>
  <c r="CA82" i="33" s="1"/>
  <c r="BZ82" i="33"/>
  <c r="BS44" i="33"/>
  <c r="CA15" i="68"/>
  <c r="CA135" i="33" s="1"/>
  <c r="BZ135" i="33"/>
  <c r="BJ28" i="70"/>
  <c r="CA17" i="69"/>
  <c r="CA153" i="33" s="1"/>
  <c r="BZ153" i="33"/>
  <c r="BJ22" i="71"/>
  <c r="CA13" i="65"/>
  <c r="CA83" i="33" s="1"/>
  <c r="BZ83" i="33"/>
  <c r="CA20" i="65"/>
  <c r="CA90" i="33" s="1"/>
  <c r="BZ90" i="33"/>
  <c r="CA18" i="47"/>
  <c r="CA18" i="33" s="1"/>
  <c r="BZ18" i="33"/>
  <c r="CA22" i="64"/>
  <c r="CA60" i="33" s="1"/>
  <c r="BZ60" i="33"/>
  <c r="BS20" i="33"/>
  <c r="CA15" i="65"/>
  <c r="CA85" i="33" s="1"/>
  <c r="BZ85" i="33"/>
  <c r="CA12" i="71"/>
  <c r="CA180" i="33" s="1"/>
  <c r="BZ180" i="33"/>
  <c r="CA13" i="53"/>
  <c r="CA68" i="33" s="1"/>
  <c r="BZ68" i="33"/>
  <c r="CA8" i="49"/>
  <c r="CA22" i="33" s="1"/>
  <c r="BZ22" i="33"/>
  <c r="BS8" i="33"/>
  <c r="CA13" i="70"/>
  <c r="CA165" i="33" s="1"/>
  <c r="BZ165" i="33"/>
  <c r="CA11" i="65"/>
  <c r="CA81" i="33" s="1"/>
  <c r="BZ81" i="33"/>
  <c r="CA17" i="47"/>
  <c r="CA17" i="33" s="1"/>
  <c r="BZ17" i="33"/>
  <c r="J201" i="33" l="1"/>
  <c r="BJ26" i="71"/>
  <c r="CA24" i="66"/>
  <c r="CD24" i="66" s="1"/>
  <c r="L98" i="76" s="1"/>
  <c r="CA96" i="33"/>
  <c r="CA95" i="33" s="1"/>
  <c r="BZ174" i="33"/>
  <c r="BZ158" i="33"/>
  <c r="CA25" i="68"/>
  <c r="CD25" i="68" s="1"/>
  <c r="L98" i="78" s="1"/>
  <c r="CA127" i="33"/>
  <c r="CA126" i="33" s="1"/>
  <c r="J198" i="33"/>
  <c r="BZ110" i="33"/>
  <c r="BZ44" i="33"/>
  <c r="BZ20" i="33"/>
  <c r="CA25" i="70"/>
  <c r="CD25" i="70" s="1"/>
  <c r="L99" i="80" s="1"/>
  <c r="CA159" i="33"/>
  <c r="CA158" i="33" s="1"/>
  <c r="J195" i="33"/>
  <c r="BZ142" i="33"/>
  <c r="J199" i="33"/>
  <c r="BZ31" i="33"/>
  <c r="CA26" i="64"/>
  <c r="CD26" i="64" s="1"/>
  <c r="L94" i="74" s="1"/>
  <c r="CA45" i="33"/>
  <c r="CA44" i="33" s="1"/>
  <c r="BZ8" i="33"/>
  <c r="CA19" i="71"/>
  <c r="CD19" i="71" s="1"/>
  <c r="L100" i="81" s="1"/>
  <c r="CA175" i="33"/>
  <c r="CA174" i="33" s="1"/>
  <c r="J192" i="33"/>
  <c r="J200" i="33"/>
  <c r="BJ32" i="70"/>
  <c r="BZ76" i="33"/>
  <c r="BZ61" i="33"/>
  <c r="CA25" i="69"/>
  <c r="CD25" i="69" s="1"/>
  <c r="L98" i="79" s="1"/>
  <c r="CA143" i="33"/>
  <c r="CA142" i="33" s="1"/>
  <c r="CA111" i="33"/>
  <c r="CA110" i="33" s="1"/>
  <c r="CA26" i="67"/>
  <c r="CD26" i="67" s="1"/>
  <c r="L98" i="77" s="1"/>
  <c r="CA21" i="33"/>
  <c r="CA20" i="33" s="1"/>
  <c r="CA20" i="49"/>
  <c r="CD20" i="49" s="1"/>
  <c r="L89" i="59" s="1"/>
  <c r="BS7" i="33"/>
  <c r="BZ95" i="33"/>
  <c r="J194" i="33"/>
  <c r="BJ31" i="53"/>
  <c r="CA22" i="51"/>
  <c r="CD22" i="51" s="1"/>
  <c r="L93" i="61" s="1"/>
  <c r="CA32" i="33"/>
  <c r="CA31" i="33" s="1"/>
  <c r="CA23" i="47"/>
  <c r="CD23" i="47" s="1"/>
  <c r="L97" i="58" s="1"/>
  <c r="CA9" i="33"/>
  <c r="CA8" i="33" s="1"/>
  <c r="J191" i="33"/>
  <c r="J196" i="33"/>
  <c r="BZ126" i="33"/>
  <c r="CA28" i="65"/>
  <c r="CD28" i="65" s="1"/>
  <c r="L94" i="75" s="1"/>
  <c r="CA77" i="33"/>
  <c r="CA76" i="33" s="1"/>
  <c r="CA24" i="53"/>
  <c r="CD24" i="53" s="1"/>
  <c r="L93" i="62" s="1"/>
  <c r="CA62" i="33"/>
  <c r="CA61" i="33" s="1"/>
  <c r="BZ7" i="33" l="1"/>
  <c r="CA7" i="33"/>
  <c r="J203" i="33"/>
  <c r="K203" i="33" s="1"/>
  <c r="CD7" i="33" l="1"/>
  <c r="L115" i="55" s="1"/>
</calcChain>
</file>

<file path=xl/sharedStrings.xml><?xml version="1.0" encoding="utf-8"?>
<sst xmlns="http://schemas.openxmlformats.org/spreadsheetml/2006/main" count="4088" uniqueCount="858">
  <si>
    <t>Scientist</t>
  </si>
  <si>
    <t>Engineer</t>
  </si>
  <si>
    <t>Designer</t>
  </si>
  <si>
    <t>Technician</t>
  </si>
  <si>
    <t>Trade</t>
  </si>
  <si>
    <t>Task Description</t>
  </si>
  <si>
    <t>Labor</t>
  </si>
  <si>
    <t>Material</t>
  </si>
  <si>
    <t>Technicians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</si>
  <si>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</si>
  <si>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</si>
  <si>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</si>
  <si>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</si>
  <si>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</si>
  <si>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</si>
  <si>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</si>
  <si>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</si>
  <si>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</si>
  <si>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</si>
  <si>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</si>
  <si>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</si>
  <si>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</si>
  <si>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</si>
  <si>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</si>
  <si>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</si>
  <si>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</si>
  <si>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</si>
  <si>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</si>
  <si>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</si>
  <si>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</si>
  <si>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</si>
  <si>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</si>
  <si>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</si>
  <si>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</si>
  <si>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</si>
  <si>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</si>
  <si>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</si>
  <si>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</si>
  <si>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</si>
  <si>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</si>
  <si>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</si>
  <si>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</si>
  <si>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</si>
  <si>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</si>
  <si>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</si>
  <si>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</si>
  <si>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</si>
  <si>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</si>
  <si>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</si>
  <si>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</si>
  <si>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</si>
  <si>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</si>
  <si>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</si>
  <si>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</si>
  <si>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</si>
  <si>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</si>
  <si>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</si>
  <si>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</si>
  <si>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</si>
  <si>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</si>
  <si>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</si>
  <si>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</si>
  <si>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</si>
  <si>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</si>
  <si>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</si>
  <si>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</si>
  <si>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</si>
  <si>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</si>
  <si>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L3 Project Name (Control Account)</t>
  </si>
  <si>
    <t>L3 WBS Number</t>
  </si>
  <si>
    <t>Work Package Name</t>
  </si>
  <si>
    <t>WBS Number</t>
  </si>
  <si>
    <t>Basis of Estimate Link</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</si>
  <si>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</si>
  <si>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</si>
  <si>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</si>
  <si>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</si>
  <si>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</si>
  <si>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</si>
  <si>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</si>
  <si>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</si>
  <si>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</si>
  <si>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</si>
  <si>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</si>
  <si>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</si>
  <si>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</si>
  <si>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</si>
  <si>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</si>
  <si>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</si>
  <si>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</si>
  <si>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</si>
  <si>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</si>
  <si>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</si>
  <si>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</si>
  <si>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</si>
  <si>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</si>
  <si>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</si>
  <si>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</si>
  <si>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</si>
  <si>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</si>
  <si>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</si>
  <si>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</si>
  <si>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</si>
  <si>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</si>
  <si>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</si>
  <si>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</si>
  <si>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</si>
  <si>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</si>
  <si>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 xml:space="preserve">Work Package
WBS # </t>
  </si>
  <si>
    <t>Work Package 
WBS Title</t>
  </si>
  <si>
    <r>
      <rPr>
        <b/>
        <sz val="16"/>
        <color indexed="8"/>
        <rFont val="Calibri"/>
        <family val="2"/>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</si>
  <si>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</si>
  <si>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estimate for this Work Package)</t>
  </si>
  <si>
    <t>Create Subsystem Initial  Envelope Drawings</t>
  </si>
  <si>
    <t>Create Cable Management Plan</t>
  </si>
  <si>
    <t>Create Services Management Plan</t>
  </si>
  <si>
    <t>Create Survey Plan</t>
  </si>
  <si>
    <t xml:space="preserve">Review Integration and Installation Plan Design/Safety </t>
  </si>
  <si>
    <t>Review Cable Management Plan</t>
  </si>
  <si>
    <t>Review Survey Plan</t>
  </si>
  <si>
    <t xml:space="preserve">Design/Safety Reviews Complete, Ready to Begin Installation </t>
  </si>
  <si>
    <t>milestone</t>
  </si>
  <si>
    <t xml:space="preserve">Address Action Items from Subsystem Interface &amp; Integration Plans (Interface, Integration, Cable Management and Survey Plans)  Design &amp; Safety Reviews </t>
  </si>
  <si>
    <t>Install Line Electric Power Distribution</t>
  </si>
  <si>
    <t>Install Cryogenics Supply Structural Suport</t>
  </si>
  <si>
    <t>Install Beampipe/Vacuum</t>
  </si>
  <si>
    <t>Install IR HVAC</t>
  </si>
  <si>
    <t>Install IR Electronics Cooling Water</t>
  </si>
  <si>
    <t>Install On Detector and Off Detector Safety Subsystems</t>
  </si>
  <si>
    <t>Install Detector Support Services Systems</t>
  </si>
  <si>
    <t>Install Electronics Racks</t>
  </si>
  <si>
    <t>Install Gas and Cooling System Services</t>
  </si>
  <si>
    <t>Install Non-IR Infrastructure</t>
  </si>
  <si>
    <t>Assemble HCal cradle onto base</t>
  </si>
  <si>
    <t>Install magnet mounting feet</t>
  </si>
  <si>
    <t>Install platforms &amp; access</t>
  </si>
  <si>
    <t>Install Pole Tips</t>
  </si>
  <si>
    <t>Design SC Magnet Integration/Installation Tooling/Fixtures/Procedures</t>
  </si>
  <si>
    <t>Fabricate/Procure SC Magnet Integration/Installation Tooling/Fixtures</t>
  </si>
  <si>
    <t>Prepare SC Magnet Integration/Installation Procedures</t>
  </si>
  <si>
    <t>Review sPHENIX SC Magnet Integration/Installation Tooling/Fixtures/Procedures Safety/Certification</t>
  </si>
  <si>
    <t>Ready to Install SC Magnet</t>
  </si>
  <si>
    <t>Transport SC Magnet from 912 to AH</t>
  </si>
  <si>
    <t>Prep SC Magnet for Run (Cryo)</t>
  </si>
  <si>
    <t>Prep SC Magnet for Run (Electric)</t>
  </si>
  <si>
    <t>Review SC Magnet for Operational Readiness (ORR)</t>
  </si>
  <si>
    <t>Address Action Items from SC Magnet ORR</t>
  </si>
  <si>
    <t>Address Action Items from Outer Hcal Integration/Installation Tooling/Fixtures/Procedures Design &amp; Safety Reviews</t>
  </si>
  <si>
    <t>Outer HCal Sectors Ready for Installation</t>
  </si>
  <si>
    <t>Transport Assembled Outer HCal Sectors to AH (Partial Shipment)</t>
  </si>
  <si>
    <t>Install Partial Outer HCal for SC Magnet Install</t>
  </si>
  <si>
    <t>Transport Remainder of Outer Hcal Sectors to AH</t>
  </si>
  <si>
    <t>Align/Survey Outer HCal to SC Magnet Centerline</t>
  </si>
  <si>
    <t>Install Outer HCal Cables and Services</t>
  </si>
  <si>
    <t>Review Outer HCal for Operational Readiness (ORR)</t>
  </si>
  <si>
    <t>Address Action Items from Outer Hcal ORR</t>
  </si>
  <si>
    <t>Commission Outer HCal</t>
  </si>
  <si>
    <t>Address Action Items from Inner Hcal Integration/Installation Tooling/Fixtures/Procedures Design &amp; Safety Reviews</t>
  </si>
  <si>
    <t>Inner HCal Sectors Ready for Installation</t>
  </si>
  <si>
    <t>Transport assembled Inner HCal Sectors to AH</t>
  </si>
  <si>
    <t>Install 1st Inner HCal Support Ring</t>
  </si>
  <si>
    <t>Install Inner HCal</t>
  </si>
  <si>
    <t>Install 2nd Inner HCal Support Ring</t>
  </si>
  <si>
    <t>Align/Survey Inner HCal to SC Magnet Centerline</t>
  </si>
  <si>
    <t>Install Inner HCal Cables and Services</t>
  </si>
  <si>
    <t>Review Inner HCal for Operational Readiness (ORR)</t>
  </si>
  <si>
    <t>Address Action Items from Inner Hcal ORR</t>
  </si>
  <si>
    <t>Address Action Items from EMCal Integration/Installation Tooling/Fixtures/Procedures Design &amp; Safety Reviews</t>
  </si>
  <si>
    <t>EMCal Sectors Ready for Installation</t>
  </si>
  <si>
    <t>Transport Assembled EMCal Sectors to AH</t>
  </si>
  <si>
    <t>Install EMCal Sectors</t>
  </si>
  <si>
    <t>Align/Survey EMCal to SC Magnet Centerline</t>
  </si>
  <si>
    <t>Install EMCal Cables and Services</t>
  </si>
  <si>
    <t>Review EMCal for Operational Readiness (ORR)</t>
  </si>
  <si>
    <t>Address Action Items from EMCal ORR</t>
  </si>
  <si>
    <t>Commission EMCal</t>
  </si>
  <si>
    <t>Address Action Items from TPC Integration/Installation Tooling/Fixtures/Procedures Design &amp; Safety Reviews</t>
  </si>
  <si>
    <t>TPC Ready for Installation</t>
  </si>
  <si>
    <t>Transport Assembled TPC Sections to AH</t>
  </si>
  <si>
    <t>Install TPC Support</t>
  </si>
  <si>
    <t>Align/Survey TPC to SC Magnet Centerline</t>
  </si>
  <si>
    <t>Install TPC Cables and Services</t>
  </si>
  <si>
    <t>Review TPC for Operational Readiness (ORR)</t>
  </si>
  <si>
    <t>Address Action Items from TPC ORR</t>
  </si>
  <si>
    <t>Design INTT  Integration/Installation Tooling/Fixtures</t>
  </si>
  <si>
    <t>Address Action Items from INTT Integration/Installation Tooling/Fixtures Design &amp; Safety Reviews</t>
  </si>
  <si>
    <t>INTT Ready for Installation</t>
  </si>
  <si>
    <t>Transport Assembled INTT Sections to AH</t>
  </si>
  <si>
    <t>Install INTT Support</t>
  </si>
  <si>
    <t>Align/Survey INTT to SC Magnet Centerline</t>
  </si>
  <si>
    <t>Install INTT Cables and Services</t>
  </si>
  <si>
    <t>Review INTT for Operational Readiness (ORR)</t>
  </si>
  <si>
    <t>Address Action Items from INTT ORR</t>
  </si>
  <si>
    <t>Address Action Items from MVTX Integration/Installation Tooling/Fixtures/Procedures Design &amp; Safety Reviews</t>
  </si>
  <si>
    <t>MVTX Ready for Installation</t>
  </si>
  <si>
    <t>Transport Assembled MVTX Sections to AH</t>
  </si>
  <si>
    <t>Install MVTX Support</t>
  </si>
  <si>
    <t>Align/Survey MVTX to SC Magnet Centerline</t>
  </si>
  <si>
    <t>Review MVTX for Operational Readiness (ORR)</t>
  </si>
  <si>
    <t>Address Action Items from MVTX ORR</t>
  </si>
  <si>
    <t>Address Action Items from Min Bias Integration/Installation Tooling/Fixtures/Procedures Design &amp; Safety Reviews</t>
  </si>
  <si>
    <t>Min Bias Ready for Installation</t>
  </si>
  <si>
    <t>Transport Assembled Min Bias Sections to AH</t>
  </si>
  <si>
    <t>Install Min Bias Support</t>
  </si>
  <si>
    <t>Align/Survey Min Bias to SC Magnet Centerline</t>
  </si>
  <si>
    <t>Install Min Bias Cables and Services</t>
  </si>
  <si>
    <t>Review Min Bias for Operational Readiness (ORR)</t>
  </si>
  <si>
    <t>Address Action Items from Min Bias ORR</t>
  </si>
  <si>
    <t>Move Full sPHENIX to IR</t>
  </si>
  <si>
    <t>Full sPHENIX Detector Operational Readiness (ORR)</t>
  </si>
  <si>
    <t>Address Action Items from Full sPHENIX Detector ORR</t>
  </si>
  <si>
    <t>All Design/Safety/Readiness Reviews Complete, sPHENIX Ready for Operations</t>
  </si>
  <si>
    <t>Infrastructure Installation</t>
  </si>
  <si>
    <t xml:space="preserve">Cradle Carriage Integration/Installation </t>
  </si>
  <si>
    <t>Design Cradle Carriage Integration/Installation Tooling/Fixtures</t>
  </si>
  <si>
    <t>Fabricate/Procure Cradle Carriage Integration/Installation Tooling/Fixtures</t>
  </si>
  <si>
    <t>Review sPHENIX Cradle Carriage Integration/Installation Tooling/Fixtures/Procedures Safety/Certification</t>
  </si>
  <si>
    <t>Address Action Items from Cradle Carriage Integration/Installation Tooling/Fixtures/Procedures  Design &amp; Safety Reviews</t>
  </si>
  <si>
    <t>Design/Safety Reviews Complete, Cradle Carriage Integration/Installation Tooling/Fixtures/Procedures Ready for service</t>
  </si>
  <si>
    <t>Ready to Assemble Cradle Carriage in AH</t>
  </si>
  <si>
    <t>Assemble Cradle Carriage base, Cradle Carriage alignment and carriage roller supports</t>
  </si>
  <si>
    <t>Design/Safety Reviews Complete, sPHENIX SC Magnet  Integration/Installation Tooling/Fixtures/Procedures Ready for Service</t>
  </si>
  <si>
    <t>Design Outer HCal  Integration/Installation Tooling/Fixtures</t>
  </si>
  <si>
    <t>Fabricate/Procure Outer HCal  Integration/Installation Tooling/Fixtures</t>
  </si>
  <si>
    <t>Prepare Outer HCal  Integration/Installation Tooling/Fixtures Procedures</t>
  </si>
  <si>
    <t>Review Outer HCal  Integration/Installation Tooling/Fixtures/Procedures Safety/Certification</t>
  </si>
  <si>
    <t>Design/Safety Reviews Complete, Outer HCal  Integration/Installation Tooling/Fixtures/Procedures Ready for Service</t>
  </si>
  <si>
    <t xml:space="preserve">Install Remainder of Outer HCal Sectors </t>
  </si>
  <si>
    <t>Subsystem Interface &amp; Integration Plan</t>
  </si>
  <si>
    <t xml:space="preserve"> Outer HCal  Integration/Installation</t>
  </si>
  <si>
    <t xml:space="preserve"> sPHENIX SC Magnet Installation</t>
  </si>
  <si>
    <t>Inner HCal Integration/Installation</t>
  </si>
  <si>
    <t>Design Inner HCal  Integration/Installation Tooling/Fixtures</t>
  </si>
  <si>
    <t>Fabricate/Procure Inner HCal  Integration/Installation Tooling/Fixtures</t>
  </si>
  <si>
    <t>Prepare Inner HCal  Integration/Installation Tooling/Fixtures Procedures</t>
  </si>
  <si>
    <t>Review Inner HCal  Integration/Installation Tooling/Fixtures/Procedures Safety/Certification</t>
  </si>
  <si>
    <t>Design/Safety Reviews Complete, Inner HCal  Integration/Installation Tooling/Fixtures/Procedures Ready for Service</t>
  </si>
  <si>
    <t>Install Inner HCal assembly  on Insertion Fixture</t>
  </si>
  <si>
    <t xml:space="preserve">Commission Inner HCal </t>
  </si>
  <si>
    <t>EMCal Integration/Installation</t>
  </si>
  <si>
    <t>Design EMCal  Integration/Installation Tooling/Fixtures</t>
  </si>
  <si>
    <t>Fabricate/Procure EMCal  Integration/Installation Tooling/Fixtures</t>
  </si>
  <si>
    <t>PrepareEMCal  Integration/Installation Tooling/Fixtures Procedures</t>
  </si>
  <si>
    <t>Review EMCal  Integration/Installation Tooling/Fixtures/Procedures Safety/Certification</t>
  </si>
  <si>
    <t>Design/Safety Reviews Complete, EMCal  Integration/Installation Tooling/Fixtures/Procedures Ready for Service</t>
  </si>
  <si>
    <t>TPC  Integration/Installation</t>
  </si>
  <si>
    <t>Design TPC  Integration/Installation Tooling/Fixtures</t>
  </si>
  <si>
    <t>Fabricate/Procure TPC  Integration/Installation Tooling/Fixtures</t>
  </si>
  <si>
    <t>Prepare TPC  Integration/Installation Tooling/Fixtures Procedures</t>
  </si>
  <si>
    <t>Review TPC  Integration/Installation Tooling/Fixtures/Procedures Safety/Certification</t>
  </si>
  <si>
    <t>Design/Safety Reviews Complete, TPC  Integration/Installation Tooling/Fixtures/Procedures Ready for Service</t>
  </si>
  <si>
    <t xml:space="preserve">Install TPC (Mechanical) </t>
  </si>
  <si>
    <t xml:space="preserve">Commission TPC </t>
  </si>
  <si>
    <t>Fabricate/Procure INTT  Integration/Installation Tooling/Fixtures</t>
  </si>
  <si>
    <t>Prepare INTT  Integration/Installation Tooling/Fixtures Procedures</t>
  </si>
  <si>
    <t>Review INTT  Integration/Installation Tooling/Fixtures/Procedures Safety/Certification</t>
  </si>
  <si>
    <t>Design/Safety Reviews Complete, INTT  Integration/Installation Tooling/Fixtures/Procedures Ready for Service</t>
  </si>
  <si>
    <t xml:space="preserve">Install INTT (mechanical) </t>
  </si>
  <si>
    <t xml:space="preserve">Commission INTT </t>
  </si>
  <si>
    <t>Design MVTX  Integration/Installation Tooling/Fixtures</t>
  </si>
  <si>
    <t>Fabricate/Procure MVTX  Integration/Installation Tooling/Fixtures</t>
  </si>
  <si>
    <t>Prepare MVTX  Integration/Installation Tooling/Fixtures Procedures</t>
  </si>
  <si>
    <t>Review MVTX  Integration/Installation Tooling/Fixtures/Procedures Safety/Certification</t>
  </si>
  <si>
    <t>Design/Safety Reviews Complete, MVTX  Integration/Installation Tooling/Fixtures/Procedures Ready for Service</t>
  </si>
  <si>
    <t xml:space="preserve">Install MVTX (mechanical) </t>
  </si>
  <si>
    <t xml:space="preserve">Commission MVTX </t>
  </si>
  <si>
    <t>MVTX  Integration/Installation</t>
  </si>
  <si>
    <t>Min Bias Integration/Installation</t>
  </si>
  <si>
    <t>Design Min Bias  Integration/Installation Tooling/Fixtures</t>
  </si>
  <si>
    <t>Fabricate/Procure Min Bias  Integration/Installation Tooling/Fixtures</t>
  </si>
  <si>
    <t>Prepare Min Bias  Integration/Installation Tooling/Fixtures Procedures</t>
  </si>
  <si>
    <t>Review Min Bias  Integration/Installation Tooling/Fixtures/Procedures Safety/Certification</t>
  </si>
  <si>
    <t>Design/Safety Reviews Complete, Min Bias  Integration/Installation Tooling/Fixtures/Procedures Ready for Service</t>
  </si>
  <si>
    <t xml:space="preserve">Install Min Bias (mechanical) </t>
  </si>
  <si>
    <t xml:space="preserve">Commission Min Bias </t>
  </si>
  <si>
    <t>Align Full sPHENIX to Nominal Beamline and  IP</t>
  </si>
  <si>
    <t>sPHENIX Full Detector Installation</t>
  </si>
  <si>
    <t>INTT  Integration/Installation</t>
  </si>
  <si>
    <t>D. Lynch</t>
  </si>
  <si>
    <t>All supporting documents are provided or linked to in this workbook. This page refers to the control account and links to the summary information for all of the work packages that comprise this control account. The summary page for this control account which links to each of the work packages can be accessed by clicking here. This will take you to the labor and materioal sumaary sheet for this control account.</t>
  </si>
  <si>
    <t>This estimate covers the labor and material cost estimates for the following:
1.  Labor involved in planning for installation and the details of integrating all of the subsystems and the design of tools, fixtures and procedures for installing infrastructure and detector subsystems.
2.  Assembly and installation of the carriage cradle, all of the infrastructure support equipment, and all of the services used by the detector and ancilliary subsystems.
3.  Testing and commissioning of all subsystems afterinstalled and integrated into the sPHENIX detector.</t>
  </si>
  <si>
    <t>Return to Navigation Page</t>
  </si>
  <si>
    <t>Create Subsystem Interface &amp; Integration Plan</t>
  </si>
  <si>
    <t xml:space="preserve">This estimate covers the labor and material cost estimates for required for installation of components and equipment of sPHENIX infrastructure as indicated in the "Dictionary Definition" section above.
- Currently there is a good deal of infrastructure already in place and/or aailable from the sPHENIX R&amp;R efforts, and this is taken into account in this estimate.
- All labor and material estimates are the result of engineering judgements based on similar requirements for infrastructure in similar projects (e.g. PHENIX, and recent PHENIX detectors.)
- Material for this work package is limited to hardware and installation specific tooling and fixtures.
Use the link inthe above "Suporting Documents" section to see details of the labor and material estimates for this work package.
</t>
  </si>
  <si>
    <t xml:space="preserve">There are no materials or supplies required for this work Package </t>
  </si>
  <si>
    <t>SCI3_PO</t>
  </si>
  <si>
    <t>Notes</t>
  </si>
  <si>
    <t>Prepare Cradle Carriage Integration/Installation Tooling/Fixtures/Procedures Documentation</t>
  </si>
  <si>
    <t>Install Inner HCal assembly Insertion Fixture</t>
  </si>
  <si>
    <t>This estimate covers the labor and material cost estimates for required for installation of components and equipment of sPHENIX cradle carriage as indicated in the "Dictionary Definition" section above.
- Currently there is a good deal of infrastructure already in place and/or available from the sPHENIX R&amp;R efforts, and this is taken into account in this estimate.
- All labor and material estimates are the result of engineering judgements based on similar requirements for infrastructure in similar projects (e.g. PHENIX, and recent PHENIX detectors.)
- Material for this work package is limited to hardware and installation specific tooling and fixtures.
Use the link in the above "Suporting Documents" section to see details of the labor and material estimates for this work package.</t>
  </si>
  <si>
    <t>This estimate covers the labor and material cost estimates for required for installation of components and equipment of  sPHENIX Superconducting Solenoid Magnet as indicated in the "Dictionary Definition" section above.
- Currently there is a good deal of infrastructure already in place and/or available from the sPHENIX R&amp;R efforts, and this is taken into account in this estimate.
- All labor and material estimates are the result of engineering judgements based on similar requirements for installing large detector components, specifically superconducting magnets, in similar projects.
- Material for this work package is limited to hardware and installation specific tooling and fixtures.
Use the link in the above "Suporting Documents" section to see details of the labor and material estimates for this work package.</t>
  </si>
  <si>
    <t>Cost summary for this work package is limited to hardware and installation specific tooling and fixtures for the sPHENIX Superconducting Solenoid Magnet installation tasks as indicated in the "Dictionary Definition" section above.   
The labor and materials estimate for this work package can be found in this work book with the "Supporting Documents" link above.</t>
  </si>
  <si>
    <t>Cost summary for this work package is limited to hardware and installation specific tooling and fixtures for the sPHENIX Outer HCal installation tasks as indicated in the "Dictionary Definition" section above.   
The labor and materials estimate for this work package can be found in this work book with the "Supporting Documents" link above.</t>
  </si>
  <si>
    <t xml:space="preserve">This estimate covers the labor and material cost estimates for required tools, fixtures and related equipment as required for the installation of components and equipment of the sPHENIX TPC as indicated in the "Dictionary Definition" section above.
- The basic assembly and installation concept for the installation of the TPC is fairly well developed, and design of actual equipment is in progress.
- All labor and material estimates are the result of engineering judgements based on similar requirements for installing similar detector components, specifically delicate gas filled drift chamber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  </t>
  </si>
  <si>
    <t xml:space="preserve">This estimate covers the labor and material cost estimates for required tools, fixtures and related equipment as required for the installation of components and equipment of the sPHENIX INTT as indicated in the "Dictionary Definition" section above. 
- The basic assembly and installation concept for the installation of the INTT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  </t>
  </si>
  <si>
    <t xml:space="preserve">This estimate covers the labor and material cost estimates for required tools, fixtures and related equipment as required for the installation of components and equipment of the sPHENIX MVTX as indicated in the "Dictionary Definition" section above. 
- The basic assembly and installation concept for the installation of the MVTX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  </t>
  </si>
  <si>
    <t>Address Action Items from SC Magnet Integration/Installation Tooling/Fixtures/Procedures Design &amp; Safety Reviews</t>
  </si>
  <si>
    <t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t>
  </si>
  <si>
    <t>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t>
  </si>
  <si>
    <t>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t>
  </si>
  <si>
    <t>Technical Scope: Create Cable Management plan for all detector subsystems. 
Work Statement: Prepare an overall plan for routing and supporting canl;es/fibers and related services for all sPHENI detectors.</t>
  </si>
  <si>
    <t>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t>
  </si>
  <si>
    <t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t>
  </si>
  <si>
    <t>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t>
  </si>
  <si>
    <t>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t>
  </si>
  <si>
    <t>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t>
  </si>
  <si>
    <t>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t>
  </si>
  <si>
    <t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</si>
  <si>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</si>
  <si>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</si>
  <si>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</si>
  <si>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</si>
  <si>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</si>
  <si>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</si>
  <si>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</si>
  <si>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t>
  </si>
  <si>
    <t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t>
  </si>
  <si>
    <t>Technical scope: Assembly and installation of cradle base. 
Work Statement: Using work plan/permit, tooling and fixtures, installthe cradle carriage roller system, base plate and relevant alignment provisions.</t>
  </si>
  <si>
    <t>Technical scope: Installation/assembly of cradle onto base 
Work Statement: Using work plan/permit, tooling and fixtures, install the cradle onto the carriage  base plate and relevant alignment provisions.</t>
  </si>
  <si>
    <t>Technical scope: Installation of platforms and access onto the cradle carriage assembly. 
Work Statement: Using work plan/permit, tooling and fixtures, install the work platforms, access and related components onto the cradle base.</t>
  </si>
  <si>
    <t>Technical scope: Installation of end caps/pole tips onto the cradle carriage assembly. 
Work Statement: Using work plan/permit, tooling and fixtures, install the end caps/pole tips and related components onto the cradle base.</t>
  </si>
  <si>
    <t>Technical scope: evaluation and implementation of recommendations from SC Magnet ORR. 
Work Statement: receive action items from reviewers, evaluate action items, implement changes, modifications to plans and equipment to appropriately satisfy each action item.</t>
  </si>
  <si>
    <t>Technical Scope: All tasks related to the design of SC Magnet Integeration and Installation tooling components for sPHENIX. 
Work Statement: gather all relevant information and analyze requirements, create drawings and other relevant documentation.</t>
  </si>
  <si>
    <t>Technical Scope: All tasks related to the fabrication/procurement of integration/installation of sPHENIX SC Magnet. 
Work Statement: gather all relevant procurement documentation, submit to procurement, track and manage the procurement receive and inspect/accept procured items.</t>
  </si>
  <si>
    <t>Technical Scope: Create a written integration /installation procedure for the assembly of the SC Magnet in the sPHENIX AH. 
Work Statement: Prepare an overall plan/work permit for installing all components of the sPHENIX SC Magnet.</t>
  </si>
  <si>
    <t>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t>
  </si>
  <si>
    <t>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t>
  </si>
  <si>
    <t>Technical scope: Transportation of SC Magnet from 912 to 1008 AH by BNL riggers. 
Work Statement: In accordance with work plan/permit, tooling and fixtures, transport the SC Magnet from 912 to 1008, taking care to handle the Magnet and its services with appropriate care.</t>
  </si>
  <si>
    <t>Technical scope: Installation of SC Magnet onto lower half of Outer HCal previously mounted to cradle carriage. 
Work Statement: In accordance with work plan/permit, tooling and fixtures, install the SC Magnet onto the cradle carriage.</t>
  </si>
  <si>
    <t>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t>
  </si>
  <si>
    <t>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t>
  </si>
  <si>
    <t>Technical Scope: All tasks related to the fabrication/procurement of integration/installation of sPHENIX Cradle/carriage. 
Work Statement: gather all relevant procurement documentation, submit to procurement, track and manage the procurement receive and inspect/accept procured items.</t>
  </si>
  <si>
    <t>Technical Scope: Create a written integration /installation procedure for the assembly of the cradle carriage in the sPHENIX AH. 
Work Statement: Prepare an overall plan/work permit for installing all components of the sPHENIX cradle carriage.</t>
  </si>
  <si>
    <t>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</si>
  <si>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t>
  </si>
  <si>
    <t>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t>
  </si>
  <si>
    <t>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t>
  </si>
  <si>
    <t>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t>
  </si>
  <si>
    <t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t>
  </si>
  <si>
    <t>Technical scope: evaluation and implementation of recommendations from Outer HCal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</si>
  <si>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t>
  </si>
  <si>
    <t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t>
  </si>
  <si>
    <t>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t>
  </si>
  <si>
    <t>Technical scope: evaluation and implementation of recommendations from Inner HCal ORR. 
Work Statement: receive action items from reviewers, evaluate action items, implement changes, modifications to plans and equipment to appropriately satisfy each action item.</t>
  </si>
  <si>
    <t>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t>
  </si>
  <si>
    <t>Technical scope: Install first (south side) Inner HCal support ring.
Work Statement: sPHENIX technicans install the south Inner HCal support ring and align it appropriately with the sPHENIX SC Magnet in accordance with the Inner HCal installation procedure and work permit.</t>
  </si>
  <si>
    <t>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t>
  </si>
  <si>
    <t>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t>
  </si>
  <si>
    <t>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t>
  </si>
  <si>
    <t>Install SC Magnet on cradle carriage</t>
  </si>
  <si>
    <t>Align/Survey SC Magnet to cradle carriage</t>
  </si>
  <si>
    <t>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t>
  </si>
  <si>
    <t>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</si>
  <si>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t>
  </si>
  <si>
    <t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t>
  </si>
  <si>
    <t>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</si>
  <si>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t>
  </si>
  <si>
    <t>Technical scope: evaluation and implementation of recommendations from EMCal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</si>
  <si>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</si>
  <si>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</si>
  <si>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</si>
  <si>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</si>
  <si>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t>
  </si>
  <si>
    <t>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t>
  </si>
  <si>
    <t>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t>
  </si>
  <si>
    <t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t>
  </si>
  <si>
    <t>Technical scope: evaluation and implementation of recommendations from TPC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</si>
  <si>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</si>
  <si>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t>
  </si>
  <si>
    <t>Technical scope: Install the  TPC detector assembly into the SC Magnet. 
Work Statement: sPHENIX technicans, using the TPC detector insertion fixture, install the TPC detector, in accordance with the TPC installation procedure and work permit.</t>
  </si>
  <si>
    <t>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t>
  </si>
  <si>
    <t>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</si>
  <si>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</si>
  <si>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t>
  </si>
  <si>
    <t>Technical scope: evaluation and implementation of recommendations from INTT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</si>
  <si>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</si>
  <si>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Install the  INTT detector assembly into the SC Magnet. 
Work Statement: sPHENIX technicans install the INTT detector, in accordance with the INTT installation procedure and work permit.</t>
  </si>
  <si>
    <t>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t>
  </si>
  <si>
    <t>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</si>
  <si>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</si>
  <si>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</si>
  <si>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</si>
  <si>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</si>
  <si>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</si>
  <si>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t>
  </si>
  <si>
    <t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t>
  </si>
  <si>
    <t>Technical scope: Install the  MVTX detector assembly into the SC Magnet. 
Work Statement: sPHENIX technicans install the MVTX detector, in accordance with the MVTX installation procedure and work permit.</t>
  </si>
  <si>
    <t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t>
  </si>
  <si>
    <t>Technical scope: evaluation and implementation of recommendations from MVTX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</si>
  <si>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t>
  </si>
  <si>
    <t xml:space="preserve">Technical scope: Transport MVTX detector and support components from their holding area/test site at BNL to the 1008 Assembly Hall (AH). 
Work Statement: sPHENIX technicans using appropriate custom and standard handling tools move all MVTX components to 1008 AH. </t>
  </si>
  <si>
    <t xml:space="preserve">Technical scope: Transport INTT detector and support components from their holding area/test site at BNL to the 1008 Assembly Hall (AH). 
Work Statement: sPHENIX technicans using appropriate custom and standard handling tools move all INTT components to 1008 AH. </t>
  </si>
  <si>
    <t xml:space="preserve">Technical scope: Transport TPC detector and support components from their holding area/test site at BNL to the 1008 Assembly Hall (AH). 
Work Statement: sPHENIX technicans using appropriate custom and standard handling tools move all TPC components to 1008 AH. </t>
  </si>
  <si>
    <t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t>
  </si>
  <si>
    <t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t>
  </si>
  <si>
    <t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t>
  </si>
  <si>
    <t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t>
  </si>
  <si>
    <t>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t>
  </si>
  <si>
    <t>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t>
  </si>
  <si>
    <t>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t>
  </si>
  <si>
    <t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t>
  </si>
  <si>
    <t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t>
  </si>
  <si>
    <t>Technical scope: Install the  Min Bias detector assembly into the SC Magnet. 
Work Statement: sPHENIX technicans install the Min Bias detector, in accordance with the Min Bias installation procedure and work permit.</t>
  </si>
  <si>
    <t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t>
  </si>
  <si>
    <t>Technical scope: evaluation and implementation of recommendations from Min Bias ORR. 
Work Statement: receive action items from reviewers, evaluate action items, implement changes, modifications to plans and equipment to appropriately satisfy each action item.</t>
  </si>
  <si>
    <t>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t>
  </si>
  <si>
    <t xml:space="preserve">Technical scope: Install the  Min Bias detector assembly structural support into the SC Magnet. 
Work Statement: sPHENIX technicans install the Min Bias detector structural supports, in accordance with the Min Bias installation procedure and work permit. </t>
  </si>
  <si>
    <t>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t>
  </si>
  <si>
    <t>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t>
  </si>
  <si>
    <t>Technical scope: Install all Min Bias services (power, control and signal cables; cooling and gas supplies) onto cradle carriage. 
Work Statement: sPHENIX technicans using appropriate custom and standard  tools install all Min Bias services onto the  sPHENIX cradle carriage.</t>
  </si>
  <si>
    <t>Technical scope: Install all MVTX services (power, control and signal cables; cooling and gas supplies) onto cradle carriage. 
Work Statement: sPHENIX technicans using appropriate custom and standard  tools install all MVTX services onto the  sPHENIX cradle carriage.</t>
  </si>
  <si>
    <t>Technical scope: Install all INTT services (power, control and signal cables; cooling and gas supplies) onto cradle carriage. 
Work Statement: sPHENIX technicans using appropriate custom and standard  tools install all INTT services onto the  sPHENIX cradle carriage.</t>
  </si>
  <si>
    <t>Technical scope: Install all TPC services (power, control and signal cables; cooling and gas supplies) onto cradle carriage. 
Work Statement: sPHENIX technicans using appropriate custom and standard  tools install all TPC services onto the  sPHENIX cradle carriage.</t>
  </si>
  <si>
    <t>Technical scope: Install all EMCal services (power, control and signal cables; cooling and gas supplies) onto cradle carriage. 
Work Statement: sPHENIX technicans using appropriate custom and standard  tools install all EMCal services onto the  sPHENIX cradle carriage.</t>
  </si>
  <si>
    <t>Technical scope: Install all Inner HCal services (power, control and signal cables; cooling and gas supplies) onto cradle carriage. 
Work Statement: sPHENIX technicans using appropriate custom and standard  tools install all Inner HCal services onto the  sPHENIX cradle carriage.</t>
  </si>
  <si>
    <t>Technical scope: Install all Outer HCal services (power, control and signal cables; cooling and gas supplies) onto cradle carriage. 
Work Statement: sPHENIX technicans using appropriate custom and standard  tools install all Outer HCal services onto the  sPHENIX cradle carriage.</t>
  </si>
  <si>
    <t>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t>
  </si>
  <si>
    <t>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t>
  </si>
  <si>
    <t>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t>
  </si>
  <si>
    <t>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t>
  </si>
  <si>
    <t>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t>
  </si>
  <si>
    <t>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t>
  </si>
  <si>
    <t>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t>
  </si>
  <si>
    <t>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t>
  </si>
  <si>
    <t>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t>
  </si>
  <si>
    <t>This estimate covers the labor and material cost estimates for required tools, fixtures and related equipment as required for the installation of components and equipment of the sPHENIX Min Bias as indicated in the "Dictionary Definition" section above. 
- The basic assembly and installation concept for the installation of the Min Bias is fairly well developed, and design of actual equipment is in progress.
- All labor and material estimates are the result of engineering judgements based on similar requirements for installing similar detector components, specifically precision aligned silicon tracking detectors, in similar projects, and particularly relying on design concepts for the ALICE ITS MAPS detectors.
- Material for this work package is limited to hardware and installation specific tooling and fixtures.
Use the link in the above ""Suporting Documents"" section to see details of the labor and material estimates for this work package.</t>
  </si>
  <si>
    <t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t>
  </si>
  <si>
    <t>1.  The sPHENIX detexctor subsystems system and Infrastructure subsystem will supply all equipment to be installed. This work package covers material procurements for hardware, special tools and fixtures required only for installation of the sPHENIX full system with the tasks listed above in the "Dictionary Definition" section. 
2.   sPHENIX full system installation will commence as early as possible after (a) the sPHENIX EMCal has been assembled/installed (which also indicates that the Outer Hcal and SC Magnet have been installed), (b) all EMCal sectors have beeen installed (c) the TPC will already have been installed. 
4.  This work package describes the requirements, goals and concepts for integrating and installing the sPHENIX full system components and equipment. Actual design, approval and procurement of the components and equipment to be installed is also included in this work pacjkage.</t>
  </si>
  <si>
    <t>Integration and Installation</t>
  </si>
  <si>
    <t>WBS Item Definition</t>
  </si>
  <si>
    <t>Labor Description/Risk Code</t>
  </si>
  <si>
    <t>Material Description/Risk Code</t>
  </si>
  <si>
    <t>n/a</t>
  </si>
  <si>
    <t>TABLE 1: Labor risk codes</t>
  </si>
  <si>
    <t>Code</t>
  </si>
  <si>
    <t>Type of Estimate</t>
  </si>
  <si>
    <t>Contingency %</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</si>
  <si>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</si>
  <si>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</si>
  <si>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</si>
  <si>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</si>
  <si>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</si>
  <si>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</si>
  <si>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</si>
  <si>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</si>
  <si>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</si>
  <si>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</si>
  <si>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</si>
  <si>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</si>
  <si>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</si>
  <si>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</si>
  <si>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</si>
  <si>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</si>
  <si>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</si>
  <si>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</si>
  <si>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</si>
  <si>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</si>
  <si>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</si>
  <si>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</si>
  <si>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</si>
  <si>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</si>
  <si>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</si>
  <si>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</si>
  <si>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</si>
  <si>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</si>
  <si>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</si>
  <si>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</si>
  <si>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</si>
  <si>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</si>
  <si>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</si>
  <si>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</si>
  <si>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</si>
  <si>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</si>
  <si>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</si>
  <si>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</si>
  <si>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</si>
  <si>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</si>
  <si>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</si>
  <si>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</si>
  <si>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</si>
  <si>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</si>
  <si>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</si>
  <si>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</si>
  <si>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</si>
  <si>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</si>
  <si>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</si>
  <si>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</si>
  <si>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</si>
  <si>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</si>
  <si>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sPHENIX Engineers, Technicians, Designers and Scientists; effort is well defined/ L4</t>
  </si>
  <si>
    <t>sPHENIX Engineers and Designers; effort is well defined/ L4</t>
  </si>
  <si>
    <t>sPHENIX Engineers, Technicians and Designers; effort is well defined/ L4</t>
  </si>
  <si>
    <t>WBS Dictionary for 1.10 Installation and Integration</t>
  </si>
  <si>
    <r>
      <t>sPHENIX Integration and Installation</t>
    </r>
    <r>
      <rPr>
        <b/>
        <i/>
        <u/>
        <sz val="14"/>
        <color theme="10"/>
        <rFont val="Calibri"/>
        <family val="2"/>
        <scheme val="minor"/>
      </rPr>
      <t xml:space="preserve"> (click to see WBS structure for this Subsystem)</t>
    </r>
  </si>
  <si>
    <t>No Materials required for this task/M1</t>
  </si>
  <si>
    <t>RISK CODE/%</t>
  </si>
  <si>
    <t>Based on experience with similar efforts/L4</t>
  </si>
  <si>
    <t>Allowance for assembly supplies. No special tooling expected./ M4</t>
  </si>
  <si>
    <t>All Actual equipment costs are included in infrastructure (see WBS 1.9)</t>
  </si>
  <si>
    <t>The concept for tooling and fixtures required to assemble the cradle carriage is fairly well set, but the details need to be established/M5</t>
  </si>
  <si>
    <t>The labor required for this task is reasonably similar to well understood tasks from PHENIX and other projects of similar scale/L4</t>
  </si>
  <si>
    <t>The costs indicated are for hardware costs associated with this task. This is fairly well understood from projects with similar scope and detail./M4</t>
  </si>
  <si>
    <t>Technical Scope: All tasks related to the design of cradle carriage Integration and Installation tooling components for sPHENIX. 
Work Statement: gather all relevant information and analyze requirements, create drawings and other relevant documentation.</t>
  </si>
  <si>
    <t>The concept for tooling and fixtures required to assemble the superconducting magnet is fairly well set, but the details need to be established/M4</t>
  </si>
  <si>
    <t xml:space="preserve">There is no additional material cost associated with this task/M1 </t>
  </si>
  <si>
    <t>The concept for tooling and fixtures required to assemble the Outer HCal is fairly well set, but the details need to be established. Included in this cost are lifting fixtures holding fixtures, alignment fixtures and scaffolding/M5</t>
  </si>
  <si>
    <t>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t>
  </si>
  <si>
    <t xml:space="preserve">There is no additional material cost associated with this task. All costs for test equipment and supplies in support of commissioing efforts are supplied by the subsystem./M1 </t>
  </si>
  <si>
    <t>The concept for tooling and fixtures required to assemble the Inner HCal is fairly well set, but the details need to be established. Included in this cost are lifting fixtures holding fixtures, assembly and alignment fixtures/M5</t>
  </si>
  <si>
    <t>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t>
  </si>
  <si>
    <t xml:space="preserve"> </t>
  </si>
  <si>
    <t>The concept for tooling and fixtures required to assemble the EMCal is fairly well set, but the details need to be established. Included in this cost are lifting fixtures holding fixtures, assembly and alignment fixtures/M5</t>
  </si>
  <si>
    <t>The concept for tooling and fixtures required to assemble the MVTX is fairly well set, but the details need to be established. Included in this cost are lifting fixtures holding fixtures, assembly and alignment fixtures/M5</t>
  </si>
  <si>
    <t>The concept for tooling and fixtures required to assemble the MinBias is fairly well set, but the details need to be established. Included in this cost are lifting fixtures holding fixtures, assembly and alignment fixtures/M5</t>
  </si>
  <si>
    <t>The concept for tooling and fixtures required to assemble the INTT is fairly well set, but the details need to be established. Included in this cost are lifting fixtures holding fixtures, assembly and alignment fixtures/M5</t>
  </si>
  <si>
    <t>The concept for tooling and fixtures required to assemble the TPC is fairly well set, but the details need to be established. Included in this cost are lifting fixtures holding fixtures, assembly and alignment fixtures/M5</t>
  </si>
  <si>
    <t>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t>
  </si>
  <si>
    <t>Work Package Description</t>
  </si>
  <si>
    <t>Material Cost for this Work Package</t>
  </si>
  <si>
    <t xml:space="preserve">Cost summary for this work package is limited to hardware and installation specific tooling and fixtures for infrastructure installation tasks as indicated in the "Dictionary Definition" section above.   </t>
  </si>
  <si>
    <t xml:space="preserve">Cost summary for this work package is limited to hardware and installation specific tooling and fixtures for the sPHENIX Inner HCal installation tasks as indicated in the "Dictionary Definition" section above.   
</t>
  </si>
  <si>
    <t xml:space="preserve">Cost summary for this work package is limited to hardware and installation specific tooling and fixtures for the sPHENIX EMCal installation tasks as indicated in the "Dictionary Definition" section above.   
</t>
  </si>
  <si>
    <t xml:space="preserve">Cost summary for this work package is limited to hardware and installation specific tooling and fixtures for the sPHENIX TPC installation tasks as indicated in the "Dictionary Definition" section above.   </t>
  </si>
  <si>
    <t xml:space="preserve">Cost summary for this work package is limited to hardware and installation specific tooling and fixtures for the sPHENIX INTT installation tasks as indicated in the "Dictionary Definition" section above.   </t>
  </si>
  <si>
    <t xml:space="preserve">Cost summary for this work package is limited to hardware and installation specific tooling and fixtures for the sPHENIX MVTX installation tasks as indicated in the "Dictionary Definition" section above.   </t>
  </si>
  <si>
    <t xml:space="preserve">Cost summary for this work package is limited to hardware and installation specific tooling and fixtures for the sPHENIX Min Bias installation tasks as indicated in the "Dictionary Definition" section above.   </t>
  </si>
  <si>
    <t>Project Labor Cost by Resource Category</t>
  </si>
  <si>
    <t>Total Labor Cost</t>
  </si>
  <si>
    <t>Total Labor Cost for Work Package</t>
  </si>
  <si>
    <t>Total Material</t>
  </si>
  <si>
    <t>Total Labor Costs for this work package by Resoutce Catgory</t>
  </si>
  <si>
    <t>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t>
  </si>
  <si>
    <t>Technical scope: Perform operational tests to adjust, calibrate, debug and optimize the operation and performance of all sPHENIX subsystems (incuding MIE, INTT and MVTX)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t>
  </si>
  <si>
    <t>Full System Commissioning (MIE)</t>
  </si>
  <si>
    <t>Full System Commissioning (MIE + INTT + MVTX)</t>
  </si>
  <si>
    <t>sPHENIX Installation Complete (MIE)</t>
  </si>
  <si>
    <t>sPHENIX Installation Complete (MIE + INTT + MVTX)</t>
  </si>
  <si>
    <t>Description of this Control Account:</t>
  </si>
  <si>
    <t>Integration and Installation Management</t>
  </si>
  <si>
    <t>Integration Documentation, Technical Coordination, Installation Tooling and Fixtures and Subsystem Installation</t>
  </si>
  <si>
    <t>Instructions: How to use this document</t>
  </si>
  <si>
    <t>Document Control</t>
  </si>
  <si>
    <t>Version</t>
  </si>
  <si>
    <t>Date</t>
  </si>
  <si>
    <t>Author(s)</t>
  </si>
  <si>
    <t>(in progress)</t>
  </si>
  <si>
    <t>sPHENIX Integration and Installation (click to see WBS structure for this Subsystem)</t>
  </si>
  <si>
    <t>L2 WBS Number/Name</t>
  </si>
  <si>
    <t>1.10
Integration &amp; Installation</t>
  </si>
  <si>
    <t xml:space="preserve">  </t>
  </si>
  <si>
    <t>FTE-hrs</t>
  </si>
  <si>
    <t>Labor Summary</t>
  </si>
  <si>
    <t>There are no material costs associated with this work package. 
The labor estimate can be found in the associated work package for this BoE.</t>
  </si>
  <si>
    <t>Scientist (hrs)</t>
  </si>
  <si>
    <t>Engineer/Professional (hrs)</t>
  </si>
  <si>
    <t>Designer/Drafter (hrs)</t>
  </si>
  <si>
    <t>hrs</t>
  </si>
  <si>
    <t>Technicians (hrs)</t>
  </si>
  <si>
    <t>Hours for each Resource Category by WBS#</t>
  </si>
  <si>
    <t>Bargaining Unit Trades (hrs)</t>
  </si>
  <si>
    <t>Updated WBS numbering and aligned estimate with P6</t>
  </si>
  <si>
    <t>D.Lynch</t>
  </si>
  <si>
    <t>updated labor estimates from FTE-days to hours</t>
  </si>
  <si>
    <r>
      <t xml:space="preserve">This estimate covers the labor and material cost estimates for required tools, fixtures and related equipment as required for installation of components and equipment of the sPHENIX Outer HCal as indicated in the "Dictionary Definition" section above.  </t>
    </r>
    <r>
      <rPr>
        <b/>
        <i/>
        <sz val="14"/>
        <color theme="1"/>
        <rFont val="Calibri"/>
        <family val="2"/>
        <scheme val="minor"/>
      </rPr>
      <t>(Note: the Outer HCal components will be 32 fully assembled and tested sectors and assembly splice plates as defined in WBS 1.04)</t>
    </r>
    <r>
      <rPr>
        <sz val="14"/>
        <color theme="1"/>
        <rFont val="Calibri"/>
        <family val="2"/>
        <scheme val="minor"/>
      </rPr>
      <t xml:space="preserve">
- The basic installation concept for the installation of the Outer HCal is fairly well developed, and design of actual equipment is in progress.
- All labor and material estimates are the result of engineering judgements based on similar requirements for installing large detector components, specifically large machined steel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t>
    </r>
  </si>
  <si>
    <t>1.  The sPHENIX Outer HCal subsystem and Infrastructure subsystem will supply all equipment to be installed. This work package covers material procurements for hardware, special tools and fixtures required only for installation of the sPHENIX Outer HCal in accordance with the tasks listed above in the "Dictionary Definition" section. 
2.   sPHENIX Outer HCal installation will commence as early as possible after (a) the  sPHENIX Outer HCal components/equipment have been provided by the HCal WBS, (b) PHENIX R&amp;R has been completed, (c) CD2 authorization has been received for the sPHENIX MIE and (d) cradle carriage has been assembled/installed to the point where the Outer HCal is to be mounted.
3.  The SC Solenoid Magnet will be installed after the lower half of the Outer HCal sectors hae been installed. The remaining Outer HCal sectors, Outer HCal serices and Outer HCal Commissioing tasks will be acomplished after the Magnet is mechanically installed, but before Magnet services are installed.
4.  This work package describes the requirements, goals and concepts for integrating and installing the sPHENIX Outer HCal components and equipment. Actual design, approval and procurement of the components and equipment to be installed is the responsibility of the HCal subsytem (see WBS 1.04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</si>
  <si>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t>
    </r>
    <r>
      <rPr>
        <b/>
        <sz val="14"/>
        <color theme="1"/>
        <rFont val="Calibri"/>
        <family val="2"/>
        <scheme val="minor"/>
      </rPr>
      <t>(procurement, fabrication, assembly, testing and delivery to BNL of Inner HCal sectors, services and assembly end rings covered in WBS 1.04 work packages)</t>
    </r>
    <r>
      <rPr>
        <sz val="14"/>
        <color theme="1"/>
        <rFont val="Calibri"/>
        <family val="2"/>
        <scheme val="minor"/>
      </rPr>
      <t xml:space="preserve">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t>
    </r>
  </si>
  <si>
    <t>1.  The sPHENIX Inner HCal subsystem and Infrastructure subsystem will supply all equipment to be installed. This work package covers material procurements for hardware, special tools and fixtures required only for installation of the sPHENIX Inner HCal in accordance with the tasks listed above in the "Dictionary Definition" section. 
2.   sPHENIX Outer HCal installation will commence as early as possible after (a) the  sPHENIX Inner HCal components/equipment have been provided by the HCal WBS,  (b) CD2 authorization has been received for the sPHENIX MIE and (c) Outer HCal has been assembled/installed (which also indicates that the SC Magnet has been installed).
3.  This work package describes the requirements, goals and concepts for integrating and installing the sPHENIX Inner HCal components and equipment. Actual design, approval and procurement of the components and equipment to be installed is the responsibility of the HCal subsytem (see WBS 1.04 for more details).</t>
  </si>
  <si>
    <r>
      <t>This estimate covers the labor and material cost estimates for required tools, fixtures and related equipment as required for assembly and installation of components and equipment of the sPHENIX Inner HCal as indicated in the "Dictionary Definition" section above. (</t>
    </r>
    <r>
      <rPr>
        <b/>
        <i/>
        <sz val="14"/>
        <color theme="1"/>
        <rFont val="Calibri"/>
        <family val="2"/>
        <scheme val="minor"/>
      </rPr>
      <t>Note: the Inner HCal components will be 32 fully assembled and tested sectors and assembly end rings as defined in WBS 1.04</t>
    </r>
    <r>
      <rPr>
        <sz val="14"/>
        <color theme="1"/>
        <rFont val="Calibri"/>
        <family val="2"/>
        <scheme val="minor"/>
      </rPr>
      <t>)
- The basic assembly and installation concept for the installation of the Inner HCal is fairly well developed, and design of actual equipment is in progress.
- All labor and material estimates are the result of engineering judgements based on similar requirements for installing large detector components, specifically large machined stainless steel components with high precision alignment requirements, in similar projects.
- Material for this work package is limited to hardware and assembly/installation specific tooling and fixtures.
Use the link in the above "Suporting Documents" section to see details of the labor and material estimates for this work package.</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</si>
  <si>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t>
    </r>
    <r>
      <rPr>
        <b/>
        <sz val="14"/>
        <color theme="1"/>
        <rFont val="Calibri"/>
        <family val="2"/>
        <scheme val="minor"/>
      </rPr>
      <t xml:space="preserve">
Work Statement:</t>
    </r>
    <r>
      <rPr>
        <sz val="14"/>
        <color theme="1"/>
        <rFont val="Calibri"/>
        <family val="2"/>
        <scheme val="minor"/>
      </rPr>
      <t xml:space="preserve">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t>
    </r>
    <r>
      <rPr>
        <b/>
        <sz val="14"/>
        <color theme="1"/>
        <rFont val="Calibri"/>
        <family val="2"/>
        <scheme val="minor"/>
      </rPr>
      <t>(procurement, fabrication, assembly, testing and delivery to BNL of EMCal sectors and services covered in WBS 1.03 work packages)</t>
    </r>
    <r>
      <rPr>
        <sz val="14"/>
        <color theme="1"/>
        <rFont val="Calibri"/>
        <family val="2"/>
        <scheme val="minor"/>
      </rPr>
      <t xml:space="preserve">
6.   Install EMCal Sectors
7.   Align/Survey EMCal to SC Magnet Centerline
8.   Install EMCal Cables and Services
9.   Review EMCal for Operational Readiness (ORR); address action items
10. Commission EMCall               
               </t>
    </r>
  </si>
  <si>
    <t>1.  The sPHENIX EMCal subsystem and Infrastructure subsystem will supply all equipment to be installed. This work package covers material procurements for hardware, special tools and fixtures required only for installation of the sPHENIX EMCal in accordance with the tasks listed above in the "Dictionary Definition" section. 
2.   sPHENIX EMCal installation will commence as early as possible after the sPHENIX Inner HCal has been assembled/installed (which also indicates that the Outer Hcal and SC Magnet have been installed).
3.  This work package describes the requirements, goals and concepts for integrating and installing the sPHENIX EMCal components and equipment. Actual design, approval and procurement of the components and equipment to be installed is the responsibility of the EMCal subsytem (see WBS 1.03 for more details).</t>
  </si>
  <si>
    <r>
      <t>This estimate covers the labor and material cost estimates for required tools, fixtures and related equipment as required for the installation of components and equipment of the sPHENIX EMCal as indicated in the "Dictionary Definition" section above. (</t>
    </r>
    <r>
      <rPr>
        <b/>
        <i/>
        <sz val="14"/>
        <color theme="1"/>
        <rFont val="Calibri"/>
        <family val="2"/>
        <scheme val="minor"/>
      </rPr>
      <t>Note: the EMCal components will be 64 fully assembled and tested sectors as defined in WBS 1.03</t>
    </r>
    <r>
      <rPr>
        <sz val="14"/>
        <color theme="1"/>
        <rFont val="Calibri"/>
        <family val="2"/>
        <scheme val="minor"/>
      </rPr>
      <t xml:space="preserve">)
- The basic assembly and installation concept for the installation of the EMCal is fairly well developed, and design of actual equipment is in progress.
- All labor and material estimates are the result of engineering judgements based on similar requirements for installing large detector components, specifically large machined stainless steel components with high precision alignment requirements, in similar projects.
- Material for this work package is limited to hardware and installation specific tooling and fixtures.
Use the link in the above "Suporting Documents" section to see details of the labor and material estimates for this work package.  </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</si>
  <si>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t>
    </r>
    <r>
      <rPr>
        <b/>
        <sz val="14"/>
        <color theme="1"/>
        <rFont val="Calibri"/>
        <family val="2"/>
        <scheme val="minor"/>
      </rPr>
      <t xml:space="preserve"> (procurement, fabrication, assembly, testing and delivery to BNL of TPV components and services covered in WBS 1.02 work packages)</t>
    </r>
    <r>
      <rPr>
        <sz val="14"/>
        <color theme="1"/>
        <rFont val="Calibri"/>
        <family val="2"/>
        <scheme val="minor"/>
      </rPr>
      <t xml:space="preserve">
6.   Install TPC Support
7.   Install TPC (Mechanical) 
8.   Align/Survey TPC to SC Magnet Centerline
9.   Install TPC Cables and Services
10. Review TPC for Operational Readiness (ORR); address action items
11. Commission TPC 
               </t>
    </r>
  </si>
  <si>
    <t>1.  The sPHENIX TPC subsystem and Infrastructure subsystem will supply all equipment to be installed. This work package covers material procurements for hardware, special tools and fixtures required only for installation of the sPHENIX TPC in accordance with the tasks listed above in the "Dictionary Definition" section. 
2.   sPHENIX TPC installation will commence as early as possible after (a) the sPHENIX Inner HCal has been assembled/installed (which also indicates that the Outer Hcal and SC Magnet have been installed) and (b) all EMCal sectors have beeen installed.
3.  This work package describes the requirements, goals and concepts for integrating and installing the sPHENIX TPC components and equipment. Actual design, approval and procurement of the components and equipment to be installed is the responsibility of the TPC subsytem (see WBS 1.02 for more details).</t>
  </si>
  <si>
    <t>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t>
  </si>
  <si>
    <t>1.  The sPHENIX Min Bias subsystem and Infrastructure subsystem will supply all equipment to be installed. This work package covers material procurements for hardware, special tools and fixtures required only for installation of the sPHENIX Min Bias in accordance with the tasks listed above in the "Dictionary Definition" section. 
2.   sPHENIX Min Bias installation will commence as early as possible after (a) the sPHENIX Inner HCal has been assembled/installed (which also indicates that the Outer Hcal and SC Magnet have been installed), (b) all EMCal sectors have beeen installed (c) the TPC will already have been installed. 
3.  The Min Bias is largely a repurposing of the PHENIX BBC detectors, and, as such, the support services and support structure required for the Min Bias is relatiely well understood.
4.  This work package describes the requirements, goals and concepts for integrating and installing the sPHENIX Min Bias components and equipment. Actual design, approval and procurement of the components and equipment to be installed is the responsibility of the Min Bias subsytem (see WBS 1.07 for more details).</t>
  </si>
  <si>
    <t>This estimate covers the labor and material cost estimates for required tools, fixtures and related equipment as required for thefinal integration and installation of components and equipment used in the final assembly and commissioning of the full sPHENIX detector system as indicated in the "Dictionary Definition" section above. 
- The fianl assembly,  installationand commissioning concept for thefull sPHENIX detector is fairly well developed, and design of actual equipment is in progress.
- All labor and material estimates are the result of engineering judgements based on similar requirements for final assembly/installation and commissioning of similar detector systems and in particular experience with the PHENIX detector system.
Use the link in the above ""Suporting Documents"" section to see details of the labor and material estimates for this work package.</t>
  </si>
  <si>
    <t>hours</t>
  </si>
  <si>
    <t>Scientist (hours)</t>
  </si>
  <si>
    <t>Engineer/Professional (hours)</t>
  </si>
  <si>
    <t>Designer/Drafter (hours)</t>
  </si>
  <si>
    <t>Technicians (hours)</t>
  </si>
  <si>
    <t>Materials and Supplies
$</t>
  </si>
  <si>
    <t xml:space="preserve">Designer/
Tech
JOBSHOP </t>
  </si>
  <si>
    <t>Resource summary for this work package resource requirements in Hours by Resource Category</t>
  </si>
  <si>
    <t>Bargaining Unit Trades (hours)</t>
  </si>
  <si>
    <t>Resource Summary for Integration Documentation, Technical Coordination, Installation, Tooling, Fixtures and Subsystem Installation
in Hours by Resource Type</t>
  </si>
  <si>
    <t>Total Labor cost with estimate uncertainty</t>
  </si>
  <si>
    <t>Total Material Cost with estimate uncertainty</t>
  </si>
  <si>
    <t>estimate uncertainty</t>
  </si>
  <si>
    <t>Labor estimate uncertainty:</t>
  </si>
  <si>
    <t>Material estimate uncertainty:</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</si>
  <si>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</si>
  <si>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</si>
  <si>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</si>
  <si>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</si>
  <si>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</si>
  <si>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</si>
  <si>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</si>
  <si>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</si>
  <si>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</si>
  <si>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</si>
  <si>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</si>
  <si>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Illustrations</t>
  </si>
  <si>
    <t>2.05.01.13: Integration and Installation Project Management  and Oversight</t>
  </si>
  <si>
    <t>2.05.01.13</t>
  </si>
  <si>
    <t>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t>
  </si>
  <si>
    <t>2.05.01</t>
  </si>
  <si>
    <t>2.05.01.10.10</t>
  </si>
  <si>
    <t>2.05
Integration &amp; Installation</t>
  </si>
  <si>
    <t>2.05: sPHENIX Installation and Integration</t>
  </si>
  <si>
    <t>WBS 2.05  Integration and Installation Dictionary</t>
  </si>
  <si>
    <t>WBS Dictionary for 2.05 Installation and Integration</t>
  </si>
  <si>
    <t>Updated WBS numbering from 2.10 to 2.05</t>
  </si>
  <si>
    <t>2.05</t>
  </si>
  <si>
    <t>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t>
  </si>
  <si>
    <r>
      <t xml:space="preserve">1.  Materials for unique installation tooling and suplies used in installation only. Tools used in assembly of subsystems are included in the subsystem estimate, even if they are re-used here. (Note tools used in the assembly of the carriage cradle </t>
    </r>
    <r>
      <rPr>
        <u/>
        <sz val="14"/>
        <color theme="1"/>
        <rFont val="Calibri"/>
        <family val="2"/>
        <scheme val="minor"/>
      </rPr>
      <t>are</t>
    </r>
    <r>
      <rPr>
        <sz val="14"/>
        <color theme="1"/>
        <rFont val="Calibri"/>
        <family val="2"/>
        <scheme val="minor"/>
      </rPr>
      <t xml:space="preserve"> included here). More detailed explanation of this are provided with provided in the BoE's for the individual work packages.
2. Labor estimates are for installation and testing performed after installation of the subsystems. Testing of assembled modules prior to installation is the responsibility of the subsystem. (see individual work packages for more detailed explanation).
3.  Chillers, Gas system source, distribution, and other services are covered by the Infrastructure control acounts (see WBS 2.03 amd 2.04) or the individual detector subsystems or the Magnet subsystem. More detailed explanation for this division of responsibility is provided in the Infrastructure WBS.
4.  Where approprate, re-purposing of PHENIX equipment is used to reduce labor and material costs. This is indicated where assumed in the individual work packages.</t>
    </r>
  </si>
  <si>
    <t>Total Unburdened Material Cost for CA # 2.05.2 =</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</si>
  <si>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t>
    </r>
    <r>
      <rPr>
        <b/>
        <sz val="14"/>
        <color theme="1"/>
        <rFont val="Calibri"/>
        <family val="2"/>
        <scheme val="minor"/>
      </rPr>
      <t>Work Statement:</t>
    </r>
    <r>
      <rPr>
        <sz val="14"/>
        <color theme="1"/>
        <rFont val="Calibri"/>
        <family val="2"/>
        <scheme val="minor"/>
      </rPr>
      <t xml:space="preserve">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t>
    </r>
  </si>
  <si>
    <t xml:space="preserve">This estimate covers the labor cost estimate for the labor involved in planning for installation and the details of integrating all of the subsystems into the sPHENIX experiment, including:
1. Planning for the integration of the subsystems defined by sPHENIX WBS#'s 1.02 thru 1.7, 2.02 thru 2.04, 3.01 and 3.02, documentation of this plan and review of these plans.
2. Envelope definition and the efforts to prepare a drawing defining global envelope dimensions for the sPHENIX experiment and individual drawings defining the envelopes for each of the sPHENIX component subsystems.
3.  Cable and services management and survey plans as an overall concept for routing electrical and optical, power, signal, control and monitoring cables between detectors to control racks, front end modules, patch panels, data acquisition, etc. The implementation of these plans and the analyses, design and procurement of all hardware required to implement these plans are the responsibility of the infrastrcture and detector subsystems. (See the individual subsystem estimates for details.)
Note: there are no material costs associated with this work package.
</t>
  </si>
  <si>
    <t>1.  Detector subsystems and Infrastructure subsystem will supply information on requirements in a timely fashion.
2.  The Integration plans include only external alignment and stability of the detector subsystems. Design of internal support structure for detectors and internal alignment are the responsibility of the subsystem.
3.  Design and analyses for chillers, cooling and gas system sources, distribution, and other services are covered by the Infrastructure control acounts (see WBS 2.03 and 2.04) or the individual detector subsystems or the Magnet subsystem. More detailed explanation for this division of responsibility is provided in the Infrastructure WBS. 
4.  This work package describes the requirements, goals and concepts for integrating and installing the detector subsystems and ancillary subsytems. Actual design of the structures and equipment to achieve these requirements are the responsibility of the detector subsystems and/or the infrastructure subsytem (see WBS 2.03 and 2.04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</si>
  <si>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t>
    </r>
    <r>
      <rPr>
        <b/>
        <sz val="14"/>
        <color theme="1"/>
        <rFont val="Calibri"/>
        <family val="2"/>
        <scheme val="minor"/>
      </rPr>
      <t>Work Statement:</t>
    </r>
    <r>
      <rPr>
        <sz val="14"/>
        <color theme="1"/>
        <rFont val="Calibri"/>
        <family val="2"/>
        <scheme val="minor"/>
      </rPr>
      <t xml:space="preserve">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t>
    </r>
  </si>
  <si>
    <t xml:space="preserve">1.  Detector subsystems and Infrastructure subsystem will supply all equipment to be installed. This work package covers material procurements for hardware, special tools and fixtures required only for installation of the infrastructure items listed above in the "Dictionary Definition" section. 
2.  For equipment/components repurposed from items salvaged from the PHENIX removal and repurposing (R&amp;R) efforts, only the labor required to repurpose the equipment is considered.
3.  Infrastructure installation will commence as early as possible after (a) the infrastructure components/equipment has been provided by the infrastructure WBS, (b) PHENIX R&amp;R has been completed and (c) CD2 authorization has been received for the sPHENIX MIE.
4.  This work package describes the requirements, goals and concepts for integrating and installing the infrastructure components and equipment  detector subsystems and ancillary subsytems. Actual design, approval and procurement of the components and equipment to be installed is the responsibility of the infrastructure subsytem (see WBS 2.04 for more details)."            </t>
  </si>
  <si>
    <t>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t>
  </si>
  <si>
    <t>1.  Detector subsystems and Infrastructure subsystem will supply all equipment to be installed. This work package covers material procurements for hardware, special tools and fixtures required only for installation of the Cradle Carriage items listed above in the "Dictionary Definition" section. 
2.  For equipment/components repurposed from items salvaged from the PHENIX removal and repurposing (R&amp;R) efforts, only the labor required to repurpose the equipment is considered.
3.  Cradle Carriage installation will commence as early as possible after (a) the Cradle carriage components/equipment have been provided by the infrastructure WBS, (b) PHENIX R&amp;R has been completed and (c) CD2 authorization has been received for the sPHENIX MIE.
4.  This work package describes the requirements, goals and concepts for integrating and installing the Cradle carriage components and equipment  detector subsystems and ancillary subsytems. Actual design, approval and procurement of the components and equipment to be installed is the responsibility of the infrastructure subsytem (see WBS 2.03 for more details).</t>
  </si>
  <si>
    <t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</si>
  <si>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t>
    </r>
    <r>
      <rPr>
        <b/>
        <i/>
        <sz val="14"/>
        <color theme="1"/>
        <rFont val="Calibri"/>
        <family val="2"/>
        <scheme val="minor"/>
      </rPr>
      <t>procurement, fabrication, assembly, testing and delivery to BNL of Magnet, Magnet  modifications and services covered in WBS 2.02 work packages</t>
    </r>
    <r>
      <rPr>
        <sz val="14"/>
        <color theme="1"/>
        <rFont val="Calibri"/>
        <family val="2"/>
        <scheme val="minor"/>
      </rPr>
      <t xml:space="preserve">)
6.  Install SC Magnet on Cradle Carriage
7.  Align/Survey SC Magnet to Cradle Carriage
8.  Prep SC Magnet for Run (Cryo)
9.  Prep SC Magnet for Run (Electric)
10.  Review SC Magnet for Operational Readiness (ORR)/Address Action Items
  </t>
    </r>
  </si>
  <si>
    <t>1.   sPHENIX Superconducting Solenoid Magnet subsystem and Infrastructure subsystem will supply all equipment to be installed. This work package covers material procurements for hardware, special tools and fixtures required only for installation of the  sPHENIX Superconducting Solenoid Magnet items listed above in the "Dictionary Definition" section. 
2.  For equipment/components repurposed from items salvaged from the PHENIX removal and repurposing (R&amp;R) efforts, only the labor required to repurpose the equipment is considered.
3.   sPHENIX Superconducting Solenoid Magnet installation will commence as early as possible after (a) the  sPHENIX Superconducting Solenoid Magnet components/equipment have been provided by the Magnet WBS, (b) PHENIX R&amp;R has been completed, (c) CD2 authorization has been received for the sPHENIX MIE and (d) cradle carriage has been assembled/installed to the point where the Magnet is mounted.
4.  This work package describes the requirements, goals and concepts for integrating and installing the  sPHENIX Superconducting Solenoid Magnet components and equipment. Actual design, approval and procurement of the components and equipment to be installed is the responsibility of the Magnet subsytem (see WBS 2.02 for more details).</t>
  </si>
  <si>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t>
    </r>
    <r>
      <rPr>
        <b/>
        <sz val="14"/>
        <color theme="1"/>
        <rFont val="Calibri"/>
        <family val="2"/>
        <scheme val="minor"/>
      </rPr>
      <t>(procurement, fabrication, assembly, testing and delivery to BNL of INTT components and services covered in WBS 3.11 work packages)</t>
    </r>
    <r>
      <rPr>
        <sz val="14"/>
        <color theme="1"/>
        <rFont val="Calibri"/>
        <family val="2"/>
        <scheme val="minor"/>
      </rPr>
      <t xml:space="preserve">
6.   Install INTT Support
7.   Install INTT (mechanical) 
8.   Align/Survey INTT to SC Magnet Centerline
9.   Install INTT Cables and Services
10. Review INTT for Operational Readiness (ORR); address action items from INTT ORR
11. Commission INTT </t>
    </r>
  </si>
  <si>
    <r>
      <t>1.  The sPHENIX INTT subsystem and Infrastructure subsystem will supply all equipment to be installed. This work package covers material procurements for hardware, special tools and fixtures required only for installation of the sPHENIX INTT in accordance with the tasks listed above in the "Dictionary Definition" section. 
2.   sPHENIX INTT installation will commence as early as possible after (a) the sPHENIX Inner HCal has been assembled/installed (which also indicates that the Outer Hcal and SC Magnet have been installed), (b) all EMCal sectors have beeen installed (c) the TPC will already have been installed. 
3.  The INTT will be installed concurrently with the MVTX on a common support structure but with independent services. (</t>
    </r>
    <r>
      <rPr>
        <b/>
        <i/>
        <sz val="14"/>
        <color theme="1"/>
        <rFont val="Calibri"/>
        <family val="2"/>
        <scheme val="minor"/>
      </rPr>
      <t>Note: it is planned to be possible to install either the INTT or the MVTX alone, but installing the other detector subsystem will require removal of the installed subsystem and reinstalling both on the common support structure.)</t>
    </r>
    <r>
      <rPr>
        <sz val="14"/>
        <color theme="1"/>
        <rFont val="Calibri"/>
        <family val="2"/>
        <scheme val="minor"/>
      </rPr>
      <t xml:space="preserve">
4.  This work package describes the requirements, goals and concepts for integrating and installing the sPHENIX INTT components and equipment. Actual design, approval and procurement of the components and equipment to be installed is the responsibility of the INTT subsytem (see WBS 3.01 for more details).</t>
    </r>
  </si>
  <si>
    <r>
      <rPr>
        <b/>
        <sz val="14"/>
        <color theme="1"/>
        <rFont val="Calibri"/>
        <family val="2"/>
        <scheme val="minor"/>
      </rPr>
      <t>Technical Scope:</t>
    </r>
    <r>
      <rPr>
        <sz val="14"/>
        <color theme="1"/>
        <rFont val="Calibri"/>
        <family val="2"/>
        <scheme val="minor"/>
      </rPr>
      <t xml:space="preserv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t>
    </r>
    <r>
      <rPr>
        <b/>
        <sz val="14"/>
        <color theme="1"/>
        <rFont val="Calibri"/>
        <family val="2"/>
        <scheme val="minor"/>
      </rPr>
      <t>Work Statement:</t>
    </r>
    <r>
      <rPr>
        <sz val="14"/>
        <color theme="1"/>
        <rFont val="Calibri"/>
        <family val="2"/>
        <scheme val="minor"/>
      </rPr>
      <t xml:space="preserve">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t>
    </r>
    <r>
      <rPr>
        <b/>
        <sz val="14"/>
        <color theme="1"/>
        <rFont val="Calibri"/>
        <family val="2"/>
        <scheme val="minor"/>
      </rPr>
      <t>(procurement, fabrication, assembly, testing and delivery to BNL of MVTX components and services covered in WBS 3.02 work packages)</t>
    </r>
    <r>
      <rPr>
        <sz val="14"/>
        <color theme="1"/>
        <rFont val="Calibri"/>
        <family val="2"/>
        <scheme val="minor"/>
      </rPr>
      <t xml:space="preserve">
6.   Install MVTX Support
7.   Install MVTX (mechanical) 
8.   Align/Survey MVTX to SC Magnet Centerline
9.   Install MVTX Cables and Services
10. Review MVTX for Operational Readiness (ORR); address action items from MVTX ORR
11. Commission MVTX </t>
    </r>
  </si>
  <si>
    <t>1.  The sPHENIX MVTX subsystem and Infrastructure subsystem will supply all equipment to be installed. This work package covers material procurements for hardware, special tools and fixtures required only for installation of the sPHENIX MVTX in accordance with the tasks listed above in the "Dictionary Definition" section. 
2.   sPHENIX MVTX installation will commence as early as possible after (a) the sPHENIX Inner HCal has been assembled/installed (which also indicates that the Outer Hcal and SC Magnet have been installed), (b) all EMCal sectors have beeen installed (c) the TPC will already have been installed. 
3.  The MVTX will be installed concurrently with the INTT on a common support structure but with independent services. (Note: it is planned to be possible to install either the MVTX or the INTT alone, but installing the other detector subsystem will require removal of the installed subsystem and reinstalling both on the common support structure.)
4.  This work package describes the requirements, goals and concepts for integrating and installing the sPHENIX MVTX components and equipment. Actual design, approval and procurement of the components and equipment to be installed is the responsibility of the MVTX subsytem (see WBS 3.02 for more details).</t>
  </si>
  <si>
    <t>Resource Summary for Integration Documentation, Technical Coordination, Installation, Tooling, Fixtures and Subsystem Installation
in Hours by Resource Category</t>
  </si>
  <si>
    <t>Control account 2.05.2 Bottoms Up Composite estimate uncertainty (%)</t>
  </si>
  <si>
    <t>Note: In some of the illustrations below and on other sheets in this documents older versions of the sPHENIX WBS numbering system is shown: the following table indicates the numbering system update:</t>
  </si>
  <si>
    <t>Old WBS</t>
  </si>
  <si>
    <t>New WBS</t>
  </si>
  <si>
    <t>2.10</t>
  </si>
  <si>
    <t>2.08</t>
  </si>
  <si>
    <t>2.02</t>
  </si>
  <si>
    <t>2.0901</t>
  </si>
  <si>
    <t>2.03.01</t>
  </si>
  <si>
    <t>2.09.02</t>
  </si>
  <si>
    <t>2.04.01</t>
  </si>
  <si>
    <t>2.09.03</t>
  </si>
  <si>
    <t>2.04.02</t>
  </si>
  <si>
    <t>3.11</t>
  </si>
  <si>
    <t>3.01</t>
  </si>
  <si>
    <t>3.12</t>
  </si>
  <si>
    <t>3.02</t>
  </si>
  <si>
    <t>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t>
  </si>
  <si>
    <t>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t>
  </si>
  <si>
    <t>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t>
  </si>
  <si>
    <t>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t>
  </si>
  <si>
    <t>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t>
  </si>
  <si>
    <t>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t>
  </si>
  <si>
    <t>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t>
  </si>
  <si>
    <t>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t>
  </si>
  <si>
    <t>Design completed by HCAl subsystem</t>
  </si>
  <si>
    <t>craft is surveyors/ not riggers</t>
  </si>
  <si>
    <t>Craft is surveyors not riggers</t>
  </si>
  <si>
    <t>Includes labor to open pole tip doors</t>
  </si>
  <si>
    <t>craft is surveyors not riggers</t>
  </si>
  <si>
    <t>Includes all hours added from LBNL estimates</t>
  </si>
  <si>
    <t>(See relevant ICD'd for illustrations)</t>
  </si>
  <si>
    <t>S344300</t>
  </si>
  <si>
    <t>S344400</t>
  </si>
  <si>
    <t>S344500</t>
  </si>
  <si>
    <t>Create Subsystem Outline/Interface Drawings</t>
  </si>
  <si>
    <t>S344600</t>
  </si>
  <si>
    <t>S344700</t>
  </si>
  <si>
    <t>S344800</t>
  </si>
  <si>
    <t>S345000</t>
  </si>
  <si>
    <t>S345100</t>
  </si>
  <si>
    <t>S345200</t>
  </si>
  <si>
    <t>S345300</t>
  </si>
  <si>
    <t>S344900</t>
  </si>
  <si>
    <t>Create Installation Plan</t>
  </si>
  <si>
    <t>Technical Scope: Create overall Installation plan and sequence for sPHENIX</t>
  </si>
  <si>
    <t>Complete</t>
  </si>
  <si>
    <t>TOTAL HOURS</t>
  </si>
  <si>
    <t>2.05.02</t>
  </si>
  <si>
    <t>S346000 / S346100</t>
  </si>
  <si>
    <t>S346500 / S346510</t>
  </si>
  <si>
    <t>S346300 / S346310</t>
  </si>
  <si>
    <t>S345500</t>
  </si>
  <si>
    <t>S347600 / S347700</t>
  </si>
  <si>
    <t>S345700 / S345800</t>
  </si>
  <si>
    <t>S346900</t>
  </si>
  <si>
    <t>S347100 / S347200</t>
  </si>
  <si>
    <t>S3437400</t>
  </si>
  <si>
    <t>S3346700 / S346710</t>
  </si>
  <si>
    <t>M&amp;S Allowance</t>
  </si>
  <si>
    <t>S346200 / S346210</t>
  </si>
  <si>
    <t>S346600</t>
  </si>
  <si>
    <t>S346400</t>
  </si>
  <si>
    <t>S345600</t>
  </si>
  <si>
    <t>S347800 / S347810</t>
  </si>
  <si>
    <t>S345900 / S345910</t>
  </si>
  <si>
    <t>S347000</t>
  </si>
  <si>
    <t>S347300 / S347310</t>
  </si>
  <si>
    <t>S347500</t>
  </si>
  <si>
    <t>S346800</t>
  </si>
  <si>
    <t>TOTAL Hours</t>
  </si>
  <si>
    <t>S347900 / S347910</t>
  </si>
  <si>
    <t>S348200 / S348210</t>
  </si>
  <si>
    <t>S348300 / S348310</t>
  </si>
  <si>
    <t>S348400 / S348810</t>
  </si>
  <si>
    <t>S348500</t>
  </si>
  <si>
    <t>S348600</t>
  </si>
  <si>
    <t>S348000 / S348010 / S348100</t>
  </si>
  <si>
    <t>S348700 / S348710 / S348800</t>
  </si>
  <si>
    <t>S348900 / S348910 / S349000</t>
  </si>
  <si>
    <t>S349100 / S349200</t>
  </si>
  <si>
    <t>S349300 / S349310 / S349400</t>
  </si>
  <si>
    <t>S349500 / S349510 / S349600</t>
  </si>
  <si>
    <t>TOTAL Materials</t>
  </si>
  <si>
    <t>2.05.03</t>
  </si>
  <si>
    <t>2.05.04</t>
  </si>
  <si>
    <t>S349800</t>
  </si>
  <si>
    <t>S350100</t>
  </si>
  <si>
    <t>S350200</t>
  </si>
  <si>
    <t>S350300</t>
  </si>
  <si>
    <t>S350400</t>
  </si>
  <si>
    <t>S350500</t>
  </si>
  <si>
    <t>S351800</t>
  </si>
  <si>
    <t>S351900</t>
  </si>
  <si>
    <t>S349900 / S350000</t>
  </si>
  <si>
    <t>S350600 / S350700</t>
  </si>
  <si>
    <t>S350800 / S350900</t>
  </si>
  <si>
    <t>S351000 / S351100</t>
  </si>
  <si>
    <t>S351200 / S351300</t>
  </si>
  <si>
    <t>S351400 / S351410 / S351500</t>
  </si>
  <si>
    <t>S351600 / S351700</t>
  </si>
  <si>
    <t>S352000 / S352100 / S352200</t>
  </si>
  <si>
    <t>2.05.05</t>
  </si>
  <si>
    <t>S352300</t>
  </si>
  <si>
    <t>S352600</t>
  </si>
  <si>
    <t>S352700</t>
  </si>
  <si>
    <t>S352800</t>
  </si>
  <si>
    <t>S352900</t>
  </si>
  <si>
    <t>S353000</t>
  </si>
  <si>
    <t>S354100 / S354110</t>
  </si>
  <si>
    <t>S354200 / S354210</t>
  </si>
  <si>
    <t>S352400 / S352500</t>
  </si>
  <si>
    <t>S353100 / S353110 / S353200</t>
  </si>
  <si>
    <t>S353300 / S353310 / S353400</t>
  </si>
  <si>
    <t>S353500 / S353510 / S353600</t>
  </si>
  <si>
    <t>S353700 / S353710 / S353800</t>
  </si>
  <si>
    <t>s353900 / S353910 / S354000</t>
  </si>
  <si>
    <t>2.05.06</t>
  </si>
  <si>
    <t>S354400</t>
  </si>
  <si>
    <t>S354500 / S354600</t>
  </si>
  <si>
    <t>S354700</t>
  </si>
  <si>
    <t>S354800</t>
  </si>
  <si>
    <t>S354900</t>
  </si>
  <si>
    <t>S355000</t>
  </si>
  <si>
    <t>S355100</t>
  </si>
  <si>
    <t>S355200 / S355300</t>
  </si>
  <si>
    <t>S355400 / S355500</t>
  </si>
  <si>
    <t>S355600 / S355700</t>
  </si>
  <si>
    <t>S355800 / S355900</t>
  </si>
  <si>
    <t>S356000 / S356100</t>
  </si>
  <si>
    <t>S356200 / S356300</t>
  </si>
  <si>
    <t>S356400 / S356410 / S356500</t>
  </si>
  <si>
    <t>S356600 / S356700</t>
  </si>
  <si>
    <t>S356800</t>
  </si>
  <si>
    <t>S356900</t>
  </si>
  <si>
    <t>S357000 / S257100 / S357200</t>
  </si>
  <si>
    <t>2.05.07</t>
  </si>
  <si>
    <t>S357400</t>
  </si>
  <si>
    <t>S357500 / S357600</t>
  </si>
  <si>
    <t>S357700</t>
  </si>
  <si>
    <t>S357800</t>
  </si>
  <si>
    <t>S357900</t>
  </si>
  <si>
    <t>S358000</t>
  </si>
  <si>
    <t>S358100</t>
  </si>
  <si>
    <t>S358200 / S358300</t>
  </si>
  <si>
    <t>S358400 / S358500</t>
  </si>
  <si>
    <t>S358600 / S358610 / S358700</t>
  </si>
  <si>
    <t>S358800 / S358900</t>
  </si>
  <si>
    <t>S359000</t>
  </si>
  <si>
    <t>S359100</t>
  </si>
  <si>
    <t>S359200 / S359300 / S359400</t>
  </si>
  <si>
    <t>2.05.08</t>
  </si>
  <si>
    <t>S359600</t>
  </si>
  <si>
    <t>S359700 / S359800</t>
  </si>
  <si>
    <t>S359900</t>
  </si>
  <si>
    <t>S360000</t>
  </si>
  <si>
    <t>S360100</t>
  </si>
  <si>
    <t>S360200</t>
  </si>
  <si>
    <t>S360300</t>
  </si>
  <si>
    <t>S360400 / S360410 / S360500</t>
  </si>
  <si>
    <t>S360700 / S360800</t>
  </si>
  <si>
    <t>S360600</t>
  </si>
  <si>
    <t>Open SC Magnet Pole Tip Doors</t>
  </si>
  <si>
    <t>S360900 / S361000</t>
  </si>
  <si>
    <t>S361100 / S361110 / S361200</t>
  </si>
  <si>
    <t>S361300 / S361400</t>
  </si>
  <si>
    <t>S361500</t>
  </si>
  <si>
    <t>S361600</t>
  </si>
  <si>
    <t>S361700 / S361800 / S361900</t>
  </si>
  <si>
    <t>2.05.09</t>
  </si>
  <si>
    <t>2.05.10</t>
  </si>
  <si>
    <t>2.05.11</t>
  </si>
  <si>
    <t>2.05.12</t>
  </si>
  <si>
    <t>S362000</t>
  </si>
  <si>
    <t>S362100 / S362200</t>
  </si>
  <si>
    <t>S362300</t>
  </si>
  <si>
    <t>S362400</t>
  </si>
  <si>
    <t>S362500</t>
  </si>
  <si>
    <t>S362600</t>
  </si>
  <si>
    <t>S362700</t>
  </si>
  <si>
    <t>S362800 / S362900</t>
  </si>
  <si>
    <t>S363000 / S363100</t>
  </si>
  <si>
    <t>S363200 / S363300</t>
  </si>
  <si>
    <t>S363400 / S363410 / S363500</t>
  </si>
  <si>
    <t>363600 / S363700</t>
  </si>
  <si>
    <t>S363800</t>
  </si>
  <si>
    <t>S363900</t>
  </si>
  <si>
    <t>S364000 / S364100 / S364200</t>
  </si>
  <si>
    <t>S364300</t>
  </si>
  <si>
    <t>S364400 / S364500</t>
  </si>
  <si>
    <t>S364600</t>
  </si>
  <si>
    <t>S364700</t>
  </si>
  <si>
    <t>S364800</t>
  </si>
  <si>
    <t>S364900</t>
  </si>
  <si>
    <t>S365000</t>
  </si>
  <si>
    <t>S365300 / S365400</t>
  </si>
  <si>
    <t>S365500 / S365600</t>
  </si>
  <si>
    <t>S366700 / S366710 / S366800</t>
  </si>
  <si>
    <t>Install MVTX Remaining Cables and Services</t>
  </si>
  <si>
    <t>S366900 / S367000</t>
  </si>
  <si>
    <t>S367100 / S367200</t>
  </si>
  <si>
    <t>S367300 / S367400</t>
  </si>
  <si>
    <t>S367500 / S367600</t>
  </si>
  <si>
    <t>There are another 896 hours in university and other national lab labor from the MVTX installation file</t>
  </si>
  <si>
    <t>S367700</t>
  </si>
  <si>
    <t>S367800 / S367900</t>
  </si>
  <si>
    <t>S368000</t>
  </si>
  <si>
    <t>S368100</t>
  </si>
  <si>
    <t>S368200</t>
  </si>
  <si>
    <t>S368300</t>
  </si>
  <si>
    <t>S368400</t>
  </si>
  <si>
    <t>S368500 / S368600</t>
  </si>
  <si>
    <t>S368700 / S368800</t>
  </si>
  <si>
    <t>S368900 / S369000</t>
  </si>
  <si>
    <t>S369100 / S369110 / S369200</t>
  </si>
  <si>
    <t>S369300 / S369400</t>
  </si>
  <si>
    <t>S269500</t>
  </si>
  <si>
    <t>S269600</t>
  </si>
  <si>
    <t>S369700 / S369800 / S369900</t>
  </si>
  <si>
    <t>S370000 / S370100</t>
  </si>
  <si>
    <t>S370200 / S370210 / S370300</t>
  </si>
  <si>
    <t>S370400</t>
  </si>
  <si>
    <t>S370500 / S370510</t>
  </si>
  <si>
    <t>S370600</t>
  </si>
  <si>
    <t>S370700</t>
  </si>
  <si>
    <t>S370800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</si>
</sst>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164" formatCode="&quot;$&quot;#,##0.00;\-&quot;$&quot;#,##0.00"/>
    <numFmt numFmtId="165" formatCode="_-&quot;$&quot;* #,##0.00_-;\-&quot;$&quot;* #,##0.00_-;_-&quot;$&quot;* &quot;-&quot;??_-;_-@_-"/>
    <numFmt numFmtId="166" formatCode="&quot;$&quot;#,##0.00"/>
    <numFmt numFmtId="167" formatCode="&quot;$&quot;#,##0"/>
    <numFmt numFmtId="168" formatCode="0.0"/>
  </numFmts>
  <fonts count="80">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b/>
      <sz val="12"/>
      <color theme="1"/>
      <name val="Calibri"/>
      <family val="2"/>
      <scheme val="minor"/>
    </font>
    <font>
      <b/>
      <sz val="14"/>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60"/>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amily val="2"/>
    </font>
    <font>
      <b/>
      <sz val="14"/>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u/>
      <sz val="11"/>
      <name val="Calibri"/>
      <family val="2"/>
      <scheme val="minor"/>
    </font>
    <font>
      <b/>
      <u/>
      <sz val="16"/>
      <name val="Calibri"/>
      <family val="2"/>
      <scheme val="minor"/>
    </font>
    <font>
      <b/>
      <i/>
      <u/>
      <sz val="16"/>
      <color theme="10"/>
      <name val="Calibri"/>
      <family val="2"/>
      <scheme val="minor"/>
    </font>
    <font>
      <sz val="14"/>
      <name val="Calibri"/>
      <family val="2"/>
      <scheme val="minor"/>
    </font>
    <font>
      <sz val="14"/>
      <color rgb="FF3F3F76"/>
      <name val="Calibri"/>
      <family val="2"/>
      <scheme val="minor"/>
    </font>
    <font>
      <b/>
      <i/>
      <sz val="12"/>
      <color rgb="FF000000"/>
      <name val="Calibri"/>
      <family val="2"/>
      <scheme val="minor"/>
    </font>
    <font>
      <b/>
      <u/>
      <sz val="16"/>
      <color theme="10"/>
      <name val="Calibri"/>
      <family val="2"/>
      <scheme val="minor"/>
    </font>
    <font>
      <b/>
      <i/>
      <sz val="16"/>
      <color theme="5" tint="-0.249977111117893"/>
      <name val="Calibri"/>
      <family val="2"/>
      <scheme val="minor"/>
    </font>
    <font>
      <b/>
      <i/>
      <sz val="14"/>
      <color theme="1"/>
      <name val="Calibri"/>
      <family val="2"/>
      <scheme val="minor"/>
    </font>
    <font>
      <b/>
      <i/>
      <sz val="16"/>
      <color theme="1"/>
      <name val="Calibri"/>
      <family val="2"/>
      <scheme val="minor"/>
    </font>
    <font>
      <b/>
      <i/>
      <u/>
      <sz val="14"/>
      <color theme="10"/>
      <name val="Calibri"/>
      <family val="2"/>
      <scheme val="minor"/>
    </font>
    <font>
      <u/>
      <sz val="14"/>
      <color theme="1"/>
      <name val="Calibri"/>
      <family val="2"/>
      <scheme val="minor"/>
    </font>
    <font>
      <b/>
      <i/>
      <sz val="12"/>
      <name val="Calibri"/>
      <family val="2"/>
      <scheme val="minor"/>
    </font>
    <font>
      <sz val="16"/>
      <color theme="1"/>
      <name val="Calibri"/>
      <family val="2"/>
    </font>
    <font>
      <b/>
      <i/>
      <u/>
      <sz val="16"/>
      <color theme="10"/>
      <name val="Calibri"/>
      <family val="2"/>
    </font>
    <font>
      <b/>
      <sz val="16"/>
      <color theme="1"/>
      <name val="Calibri"/>
      <family val="2"/>
    </font>
    <font>
      <sz val="16"/>
      <color rgb="FF000000"/>
      <name val="Calibri"/>
      <family val="2"/>
    </font>
    <font>
      <b/>
      <sz val="16"/>
      <name val="Calibri"/>
      <family val="2"/>
    </font>
    <font>
      <sz val="16"/>
      <color theme="1"/>
      <name val="Calibri"/>
      <family val="2"/>
      <scheme val="minor"/>
    </font>
    <font>
      <sz val="14"/>
      <color rgb="FF000000"/>
      <name val="Calibri"/>
      <family val="2"/>
      <scheme val="minor"/>
    </font>
    <font>
      <sz val="28"/>
      <color theme="1"/>
      <name val="Calibri"/>
      <family val="2"/>
      <scheme val="minor"/>
    </font>
    <font>
      <b/>
      <sz val="18"/>
      <color indexed="8"/>
      <name val="Calibri"/>
      <family val="2"/>
    </font>
    <font>
      <sz val="12"/>
      <color theme="1"/>
      <name val="Cambria"/>
      <family val="1"/>
    </font>
    <font>
      <i/>
      <sz val="12"/>
      <color theme="1"/>
      <name val="Times New Roman"/>
      <family val="1"/>
    </font>
    <font>
      <sz val="12"/>
      <color theme="1"/>
      <name val="Times New Roman"/>
      <family val="1"/>
    </font>
    <font>
      <b/>
      <sz val="12"/>
      <color theme="1"/>
      <name val="Times New Roman"/>
      <family val="1"/>
    </font>
    <font>
      <sz val="18"/>
      <color theme="1"/>
      <name val="Calibri"/>
      <family val="2"/>
      <scheme val="minor"/>
    </font>
    <font>
      <b/>
      <i/>
      <sz val="18"/>
      <color theme="1"/>
      <name val="Times New Roman"/>
      <family val="1"/>
    </font>
    <font>
      <b/>
      <i/>
      <u/>
      <sz val="14"/>
      <color rgb="FF0000FF"/>
      <name val="Calibri"/>
      <family val="2"/>
      <scheme val="minor"/>
    </font>
    <font>
      <b/>
      <u/>
      <sz val="14"/>
      <color theme="10"/>
      <name val="Calibri"/>
      <family val="2"/>
      <scheme val="minor"/>
    </font>
    <font>
      <sz val="12"/>
      <color indexed="8"/>
      <name val="Calibri"/>
      <family val="2"/>
    </font>
    <font>
      <b/>
      <u/>
      <sz val="12"/>
      <color theme="1"/>
      <name val="Calibri"/>
      <family val="2"/>
      <scheme val="minor"/>
    </font>
    <font>
      <b/>
      <i/>
      <u/>
      <sz val="16"/>
      <color theme="1"/>
      <name val="Calibri"/>
      <family val="2"/>
      <scheme val="minor"/>
    </font>
    <font>
      <sz val="12"/>
      <name val="Calibri"/>
      <family val="2"/>
    </font>
    <font>
      <b/>
      <sz val="18"/>
      <color rgb="FF000000"/>
      <name val="Calibri"/>
      <family val="2"/>
      <scheme val="minor"/>
    </font>
    <font>
      <b/>
      <u/>
      <sz val="14"/>
      <name val="Calibri"/>
      <family val="2"/>
      <scheme val="minor"/>
    </font>
    <font>
      <b/>
      <u/>
      <sz val="16"/>
      <color rgb="FF000000"/>
      <name val="Calibri"/>
      <family val="2"/>
      <scheme val="minor"/>
    </font>
    <font>
      <b/>
      <sz val="16"/>
      <name val="Calibri"/>
      <family val="2"/>
      <scheme val="minor"/>
    </font>
    <font>
      <b/>
      <sz val="12"/>
      <name val="Calibri"/>
      <family val="2"/>
      <scheme val="minor"/>
    </font>
  </fonts>
  <fills count="36">
    <fill>
      <patternFill patternType="none"/>
    </fill>
    <fill>
      <patternFill patternType="gray125"/>
    </fill>
    <fill>
      <patternFill patternType="solid">
        <fgColor rgb="FFA5A5A5"/>
      </patternFill>
    </fill>
    <fill>
      <patternFill patternType="solid">
        <fgColor rgb="FFC6EFCE"/>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2" tint="-9.9978637043366805E-2"/>
        <bgColor rgb="FF000000"/>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DDD6E8"/>
        <bgColor indexed="64"/>
      </patternFill>
    </fill>
    <fill>
      <patternFill patternType="solid">
        <fgColor rgb="FF0A5AB2"/>
        <bgColor indexed="64"/>
      </patternFill>
    </fill>
    <fill>
      <patternFill patternType="solid">
        <fgColor rgb="FFFFFFFF"/>
        <bgColor rgb="FF000000"/>
      </patternFill>
    </fill>
    <fill>
      <patternFill patternType="solid">
        <fgColor theme="0" tint="-0.14999847407452621"/>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rgb="FFDAEEF3"/>
        <bgColor rgb="FF000000"/>
      </patternFill>
    </fill>
    <fill>
      <patternFill patternType="solid">
        <fgColor rgb="FFF2F2F2"/>
        <bgColor rgb="FF000000"/>
      </patternFill>
    </fill>
    <fill>
      <patternFill patternType="solid">
        <fgColor theme="0" tint="-4.9989318521683403E-2"/>
        <bgColor rgb="FF000000"/>
      </patternFill>
    </fill>
    <fill>
      <patternFill patternType="solid">
        <fgColor theme="2"/>
        <bgColor indexed="64"/>
      </patternFill>
    </fill>
    <fill>
      <patternFill patternType="solid">
        <fgColor theme="4" tint="0.79998168889431442"/>
        <bgColor indexed="64"/>
      </patternFill>
    </fill>
    <fill>
      <patternFill patternType="solid">
        <fgColor theme="4" tint="0.79998168889431442"/>
        <bgColor rgb="FF000000"/>
      </patternFill>
    </fill>
    <fill>
      <patternFill patternType="solid">
        <fgColor theme="6" tint="0.59999389629810485"/>
        <bgColor indexed="64"/>
      </patternFill>
    </fill>
  </fills>
  <borders count="7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thin">
        <color auto="1"/>
      </right>
      <top style="thin">
        <color auto="1"/>
      </top>
      <bottom/>
      <diagonal/>
    </border>
    <border>
      <left style="medium">
        <color auto="1"/>
      </left>
      <right style="medium">
        <color auto="1"/>
      </right>
      <top style="thin">
        <color auto="1"/>
      </top>
      <bottom style="medium">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style="medium">
        <color rgb="FF000000"/>
      </right>
      <top style="medium">
        <color auto="1"/>
      </top>
      <bottom style="medium">
        <color auto="1"/>
      </bottom>
      <diagonal/>
    </border>
    <border>
      <left style="medium">
        <color auto="1"/>
      </left>
      <right style="double">
        <color rgb="FF3F3F3F"/>
      </right>
      <top style="medium">
        <color auto="1"/>
      </top>
      <bottom style="medium">
        <color auto="1"/>
      </bottom>
      <diagonal/>
    </border>
    <border>
      <left style="double">
        <color rgb="FF3F3F3F"/>
      </left>
      <right style="double">
        <color rgb="FF3F3F3F"/>
      </right>
      <top style="medium">
        <color auto="1"/>
      </top>
      <bottom style="medium">
        <color auto="1"/>
      </bottom>
      <diagonal/>
    </border>
    <border>
      <left style="double">
        <color rgb="FF3F3F3F"/>
      </left>
      <right style="medium">
        <color auto="1"/>
      </right>
      <top style="medium">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auto="1"/>
      </left>
      <right/>
      <top style="thin">
        <color auto="1"/>
      </top>
      <bottom/>
      <diagonal/>
    </border>
    <border>
      <left style="medium">
        <color auto="1"/>
      </left>
      <right style="thin">
        <color auto="1"/>
      </right>
      <top/>
      <bottom style="thin">
        <color auto="1"/>
      </bottom>
      <diagonal/>
    </border>
    <border>
      <left style="medium">
        <color auto="1"/>
      </left>
      <right style="thin">
        <color auto="1"/>
      </right>
      <top/>
      <bottom style="medium">
        <color auto="1"/>
      </bottom>
      <diagonal/>
    </border>
    <border>
      <left/>
      <right style="medium">
        <color rgb="FF000000"/>
      </right>
      <top/>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auto="1"/>
      </right>
      <top style="medium">
        <color auto="1"/>
      </top>
      <bottom style="thin">
        <color auto="1"/>
      </bottom>
      <diagonal/>
    </border>
    <border>
      <left/>
      <right style="medium">
        <color auto="1"/>
      </right>
      <top/>
      <bottom style="thin">
        <color auto="1"/>
      </bottom>
      <diagonal/>
    </border>
    <border>
      <left/>
      <right/>
      <top/>
      <bottom style="thin">
        <color auto="1"/>
      </bottom>
      <diagonal/>
    </border>
    <border>
      <left style="medium">
        <color auto="1"/>
      </left>
      <right style="medium">
        <color auto="1"/>
      </right>
      <top/>
      <bottom style="thin">
        <color auto="1"/>
      </bottom>
      <diagonal/>
    </border>
    <border>
      <left/>
      <right style="medium">
        <color rgb="FF000000"/>
      </right>
      <top style="medium">
        <color auto="1"/>
      </top>
      <bottom/>
      <diagonal/>
    </border>
    <border>
      <left/>
      <right style="medium">
        <color rgb="FF000000"/>
      </right>
      <top/>
      <bottom style="medium">
        <color auto="1"/>
      </bottom>
      <diagonal/>
    </border>
    <border>
      <left style="medium">
        <color auto="1"/>
      </left>
      <right style="medium">
        <color auto="1"/>
      </right>
      <top/>
      <bottom style="medium">
        <color rgb="FF000000"/>
      </bottom>
      <diagonal/>
    </border>
  </borders>
  <cellStyleXfs count="812">
    <xf numFmtId="0" fontId="0" fillId="0" borderId="0"/>
    <xf numFmtId="0" fontId="4" fillId="2" borderId="16" applyNumberFormat="0" applyAlignment="0" applyProtection="0"/>
    <xf numFmtId="0" fontId="5" fillId="3" borderId="0" applyNumberFormat="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28" fillId="0" borderId="0"/>
    <xf numFmtId="0" fontId="2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cellStyleXfs>
  <cellXfs count="1389">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2" fillId="0" borderId="0" xfId="0" applyFont="1"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0" fontId="0" fillId="0" borderId="0" xfId="0" applyAlignment="1">
      <alignment horizontal="left" vertical="center" wrapText="1"/>
    </xf>
    <xf numFmtId="49" fontId="0" fillId="0" borderId="0" xfId="0" applyNumberFormat="1"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2" fillId="0" borderId="0" xfId="0" applyFont="1" applyAlignment="1">
      <alignment vertical="center" wrapText="1"/>
    </xf>
    <xf numFmtId="0" fontId="10" fillId="0" borderId="0" xfId="0" applyFont="1" applyAlignment="1">
      <alignment horizontal="left" vertical="center" indent="2"/>
    </xf>
    <xf numFmtId="0" fontId="16" fillId="0" borderId="0" xfId="0" applyFont="1" applyAlignment="1">
      <alignment horizontal="center" vertical="center" textRotation="90"/>
    </xf>
    <xf numFmtId="0" fontId="2" fillId="0" borderId="0" xfId="0" applyFont="1" applyAlignment="1">
      <alignment horizontal="left" vertical="center" wrapText="1"/>
    </xf>
    <xf numFmtId="0" fontId="0" fillId="5" borderId="7" xfId="0" applyFill="1" applyBorder="1" applyAlignment="1">
      <alignment horizontal="center" vertical="center" wrapText="1"/>
    </xf>
    <xf numFmtId="0" fontId="0" fillId="5" borderId="0" xfId="0" applyFill="1" applyAlignment="1">
      <alignment horizontal="center"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6" borderId="11" xfId="0" applyFill="1" applyBorder="1" applyProtection="1">
      <protection locked="0"/>
    </xf>
    <xf numFmtId="0" fontId="0" fillId="8" borderId="0" xfId="0" applyFill="1" applyAlignment="1">
      <alignment horizontal="center" vertical="center" wrapText="1"/>
    </xf>
    <xf numFmtId="0" fontId="0" fillId="8" borderId="13" xfId="0" applyFill="1" applyBorder="1"/>
    <xf numFmtId="0" fontId="0" fillId="8" borderId="14" xfId="0" applyFill="1" applyBorder="1"/>
    <xf numFmtId="0" fontId="16" fillId="8" borderId="11" xfId="0" applyFont="1" applyFill="1" applyBorder="1" applyAlignment="1">
      <alignment horizontal="center" vertical="center" textRotation="90"/>
    </xf>
    <xf numFmtId="0" fontId="0" fillId="8" borderId="11" xfId="0" applyFill="1" applyBorder="1" applyAlignment="1">
      <alignment horizontal="center" vertical="center" wrapText="1"/>
    </xf>
    <xf numFmtId="0" fontId="0" fillId="8" borderId="0" xfId="0" quotePrefix="1" applyFill="1" applyAlignment="1">
      <alignment horizontal="left" vertical="center" indent="1"/>
    </xf>
    <xf numFmtId="0" fontId="17" fillId="8" borderId="4" xfId="0" quotePrefix="1" applyFont="1" applyFill="1" applyBorder="1" applyAlignment="1">
      <alignment horizontal="center" vertical="center"/>
    </xf>
    <xf numFmtId="0" fontId="17" fillId="8" borderId="0" xfId="0" quotePrefix="1" applyFont="1" applyFill="1" applyAlignment="1">
      <alignment horizontal="center" vertical="center"/>
    </xf>
    <xf numFmtId="0" fontId="22" fillId="8" borderId="0" xfId="0" applyFont="1" applyFill="1" applyAlignment="1">
      <alignment horizontal="center" vertical="center" wrapText="1"/>
    </xf>
    <xf numFmtId="0" fontId="14" fillId="8" borderId="0" xfId="0" applyFont="1" applyFill="1" applyAlignment="1">
      <alignment horizontal="center" vertical="center" wrapText="1"/>
    </xf>
    <xf numFmtId="0" fontId="16" fillId="8" borderId="0" xfId="0" applyFont="1" applyFill="1" applyAlignment="1">
      <alignment horizontal="center" vertical="center" textRotation="90"/>
    </xf>
    <xf numFmtId="0" fontId="0" fillId="0" borderId="0" xfId="0" applyProtection="1">
      <protection locked="0"/>
    </xf>
    <xf numFmtId="0" fontId="18" fillId="0" borderId="0" xfId="77" applyProtection="1">
      <protection locked="0"/>
    </xf>
    <xf numFmtId="0" fontId="28" fillId="0" borderId="0" xfId="78" applyProtection="1">
      <protection locked="0"/>
    </xf>
    <xf numFmtId="0" fontId="28" fillId="0" borderId="0" xfId="78"/>
    <xf numFmtId="0" fontId="30" fillId="0" borderId="0" xfId="79" applyFont="1" applyProtection="1">
      <protection locked="0"/>
    </xf>
    <xf numFmtId="0" fontId="18" fillId="0" borderId="0" xfId="77" applyAlignment="1" applyProtection="1">
      <alignment horizontal="center" vertical="center" wrapText="1"/>
      <protection locked="0"/>
    </xf>
    <xf numFmtId="0" fontId="2" fillId="0" borderId="0" xfId="0" applyFont="1" applyAlignment="1">
      <alignment horizontal="center" vertical="center" wrapText="1"/>
    </xf>
    <xf numFmtId="0" fontId="31" fillId="0" borderId="0" xfId="0" applyFont="1" applyAlignment="1" applyProtection="1">
      <alignment horizontal="center" vertical="center" wrapText="1"/>
      <protection locked="0"/>
    </xf>
    <xf numFmtId="0" fontId="2" fillId="10" borderId="0" xfId="0" applyFont="1" applyFill="1" applyAlignment="1">
      <alignment horizontal="center" vertical="center" wrapText="1"/>
    </xf>
    <xf numFmtId="0" fontId="21" fillId="0" borderId="0" xfId="0" applyFont="1" applyAlignment="1">
      <alignment horizontal="left" vertical="center" wrapText="1"/>
    </xf>
    <xf numFmtId="49" fontId="13" fillId="10" borderId="13" xfId="0" applyNumberFormat="1" applyFont="1" applyFill="1" applyBorder="1" applyAlignment="1">
      <alignment horizontal="center" vertical="center" wrapText="1"/>
    </xf>
    <xf numFmtId="0" fontId="32" fillId="10" borderId="8" xfId="0" applyFont="1" applyFill="1" applyBorder="1" applyAlignment="1">
      <alignment horizontal="left" vertical="center" wrapText="1" indent="1"/>
    </xf>
    <xf numFmtId="0" fontId="0" fillId="13" borderId="18" xfId="0" applyFill="1" applyBorder="1" applyAlignment="1">
      <alignment horizontal="center" vertical="center" wrapText="1"/>
    </xf>
    <xf numFmtId="0" fontId="0" fillId="13" borderId="21" xfId="0" applyFill="1" applyBorder="1" applyAlignment="1">
      <alignment horizontal="center" vertical="center" wrapText="1"/>
    </xf>
    <xf numFmtId="0" fontId="0" fillId="13" borderId="26" xfId="0" applyFill="1" applyBorder="1" applyAlignment="1">
      <alignment horizontal="center" vertical="center" wrapText="1"/>
    </xf>
    <xf numFmtId="0" fontId="0" fillId="13" borderId="14" xfId="0" applyFill="1" applyBorder="1" applyAlignment="1">
      <alignment horizontal="center" vertical="center" wrapText="1"/>
    </xf>
    <xf numFmtId="0" fontId="2" fillId="5" borderId="8" xfId="0" applyFont="1" applyFill="1" applyBorder="1" applyAlignment="1">
      <alignment horizontal="center" vertical="center" wrapText="1"/>
    </xf>
    <xf numFmtId="0" fontId="0" fillId="0" borderId="0" xfId="0" applyAlignment="1">
      <alignment horizontal="left" vertical="center" wrapText="1" indent="1"/>
    </xf>
    <xf numFmtId="0" fontId="34" fillId="0" borderId="0" xfId="0" applyFont="1" applyAlignment="1">
      <alignment horizontal="center" vertical="center" wrapText="1"/>
    </xf>
    <xf numFmtId="0" fontId="0" fillId="5" borderId="4" xfId="0" applyFill="1" applyBorder="1" applyAlignment="1">
      <alignment horizontal="center" vertical="center" wrapText="1"/>
    </xf>
    <xf numFmtId="0" fontId="34" fillId="5" borderId="5" xfId="0" applyFont="1" applyFill="1" applyBorder="1" applyAlignment="1">
      <alignment horizontal="center" vertical="center" wrapText="1"/>
    </xf>
    <xf numFmtId="0" fontId="14" fillId="5" borderId="4" xfId="0" applyFont="1" applyFill="1" applyBorder="1" applyAlignment="1">
      <alignment horizontal="left" vertical="center" wrapText="1" indent="1"/>
    </xf>
    <xf numFmtId="0" fontId="0" fillId="0" borderId="4" xfId="0" applyBorder="1" applyAlignment="1">
      <alignment horizontal="left" vertical="center" wrapText="1"/>
    </xf>
    <xf numFmtId="0" fontId="20" fillId="10" borderId="6" xfId="0" applyFont="1" applyFill="1" applyBorder="1" applyAlignment="1">
      <alignment horizontal="left" vertical="center" wrapText="1" indent="1"/>
    </xf>
    <xf numFmtId="0" fontId="26" fillId="0" borderId="0" xfId="0" applyFont="1" applyAlignment="1">
      <alignment horizontal="left" vertical="center" wrapText="1"/>
    </xf>
    <xf numFmtId="0" fontId="20"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0" fillId="10" borderId="13" xfId="0" applyFont="1" applyFill="1" applyBorder="1" applyAlignment="1">
      <alignment horizontal="left" vertical="center" wrapText="1" indent="1"/>
    </xf>
    <xf numFmtId="0" fontId="20" fillId="10" borderId="4" xfId="0" applyFont="1" applyFill="1" applyBorder="1" applyAlignment="1">
      <alignment horizontal="left" vertical="center" wrapText="1" indent="1"/>
    </xf>
    <xf numFmtId="0" fontId="14" fillId="5" borderId="0" xfId="0" applyFont="1" applyFill="1"/>
    <xf numFmtId="0" fontId="14" fillId="0" borderId="0" xfId="0" applyFont="1"/>
    <xf numFmtId="0" fontId="14" fillId="0" borderId="0" xfId="0" applyFont="1" applyAlignment="1">
      <alignment horizontal="left" vertical="center" indent="1"/>
    </xf>
    <xf numFmtId="0" fontId="26" fillId="0" borderId="0" xfId="0" applyFont="1"/>
    <xf numFmtId="0" fontId="26" fillId="14" borderId="8" xfId="0" applyFont="1" applyFill="1" applyBorder="1"/>
    <xf numFmtId="0" fontId="26" fillId="14" borderId="7" xfId="0" applyFont="1" applyFill="1" applyBorder="1"/>
    <xf numFmtId="0" fontId="26" fillId="14" borderId="9" xfId="0" applyFont="1" applyFill="1" applyBorder="1"/>
    <xf numFmtId="0" fontId="26" fillId="14" borderId="13" xfId="0" applyFont="1" applyFill="1" applyBorder="1"/>
    <xf numFmtId="0" fontId="26" fillId="14" borderId="0" xfId="0" applyFont="1" applyFill="1"/>
    <xf numFmtId="0" fontId="26" fillId="14" borderId="3" xfId="0" applyFont="1" applyFill="1" applyBorder="1"/>
    <xf numFmtId="0" fontId="26" fillId="14" borderId="14" xfId="0" applyFont="1" applyFill="1" applyBorder="1"/>
    <xf numFmtId="0" fontId="26" fillId="14" borderId="11" xfId="0" applyFont="1" applyFill="1" applyBorder="1"/>
    <xf numFmtId="0" fontId="26" fillId="14" borderId="12" xfId="0" applyFont="1" applyFill="1" applyBorder="1"/>
    <xf numFmtId="0" fontId="26" fillId="0" borderId="0" xfId="0" applyFont="1" applyAlignment="1">
      <alignment horizontal="left" vertical="center" indent="1"/>
    </xf>
    <xf numFmtId="0" fontId="26" fillId="5" borderId="13" xfId="0" applyFont="1" applyFill="1" applyBorder="1"/>
    <xf numFmtId="0" fontId="26" fillId="5" borderId="0" xfId="0" applyFont="1" applyFill="1"/>
    <xf numFmtId="0" fontId="26" fillId="5" borderId="3" xfId="0" applyFont="1" applyFill="1" applyBorder="1"/>
    <xf numFmtId="0" fontId="14" fillId="5" borderId="13" xfId="0" applyFont="1" applyFill="1" applyBorder="1"/>
    <xf numFmtId="0" fontId="14" fillId="5" borderId="3" xfId="0" applyFont="1" applyFill="1" applyBorder="1"/>
    <xf numFmtId="0" fontId="26" fillId="5" borderId="14" xfId="0" applyFont="1" applyFill="1" applyBorder="1"/>
    <xf numFmtId="0" fontId="26" fillId="5" borderId="11" xfId="0" applyFont="1" applyFill="1" applyBorder="1"/>
    <xf numFmtId="0" fontId="26" fillId="5" borderId="12" xfId="0" applyFont="1" applyFill="1" applyBorder="1"/>
    <xf numFmtId="0" fontId="4" fillId="0" borderId="0" xfId="0" applyFont="1"/>
    <xf numFmtId="0" fontId="4" fillId="0" borderId="0" xfId="0" applyFont="1" applyAlignment="1">
      <alignment wrapText="1"/>
    </xf>
    <xf numFmtId="0" fontId="4" fillId="0" borderId="0" xfId="0" applyFont="1" applyAlignment="1">
      <alignment horizontal="left" indent="1"/>
    </xf>
    <xf numFmtId="167" fontId="4" fillId="0" borderId="0" xfId="0" applyNumberFormat="1" applyFont="1" applyAlignment="1">
      <alignment horizontal="left" indent="1"/>
    </xf>
    <xf numFmtId="2" fontId="4" fillId="0" borderId="0" xfId="0" applyNumberFormat="1" applyFont="1"/>
    <xf numFmtId="167" fontId="4" fillId="0" borderId="0" xfId="0" applyNumberFormat="1" applyFont="1"/>
    <xf numFmtId="0" fontId="4" fillId="14" borderId="37" xfId="0" applyFont="1" applyFill="1" applyBorder="1" applyAlignment="1">
      <alignment horizontal="left" wrapText="1" indent="1"/>
    </xf>
    <xf numFmtId="0" fontId="4" fillId="14" borderId="34" xfId="0" applyFont="1" applyFill="1" applyBorder="1" applyAlignment="1">
      <alignment horizontal="left" wrapText="1" indent="1"/>
    </xf>
    <xf numFmtId="0" fontId="4" fillId="14" borderId="7" xfId="0" applyFont="1" applyFill="1" applyBorder="1" applyAlignment="1">
      <alignment horizontal="left" wrapText="1" indent="1"/>
    </xf>
    <xf numFmtId="167" fontId="4" fillId="14" borderId="34" xfId="0" applyNumberFormat="1" applyFont="1" applyFill="1" applyBorder="1" applyAlignment="1">
      <alignment horizontal="left" wrapText="1" indent="1"/>
    </xf>
    <xf numFmtId="0" fontId="4" fillId="14" borderId="34" xfId="0" applyFont="1" applyFill="1" applyBorder="1" applyAlignment="1">
      <alignment wrapText="1"/>
    </xf>
    <xf numFmtId="2" fontId="4" fillId="14" borderId="34" xfId="0" applyNumberFormat="1" applyFont="1" applyFill="1" applyBorder="1" applyAlignment="1">
      <alignment wrapText="1"/>
    </xf>
    <xf numFmtId="167" fontId="4" fillId="14" borderId="34" xfId="0" applyNumberFormat="1" applyFont="1" applyFill="1" applyBorder="1" applyAlignment="1">
      <alignment wrapText="1"/>
    </xf>
    <xf numFmtId="167" fontId="4" fillId="14" borderId="38" xfId="0" applyNumberFormat="1" applyFont="1" applyFill="1" applyBorder="1" applyAlignment="1">
      <alignment wrapText="1"/>
    </xf>
    <xf numFmtId="0" fontId="4" fillId="0" borderId="8" xfId="0" applyFont="1" applyBorder="1" applyAlignment="1">
      <alignment horizontal="left" indent="1"/>
    </xf>
    <xf numFmtId="0" fontId="4" fillId="0" borderId="7" xfId="0" applyFont="1" applyBorder="1" applyAlignment="1">
      <alignment horizontal="left" indent="1"/>
    </xf>
    <xf numFmtId="167" fontId="4" fillId="0" borderId="7" xfId="0" applyNumberFormat="1" applyFont="1" applyBorder="1" applyAlignment="1">
      <alignment horizontal="left" indent="1"/>
    </xf>
    <xf numFmtId="0" fontId="4" fillId="0" borderId="7" xfId="0" applyFont="1" applyBorder="1"/>
    <xf numFmtId="2" fontId="4" fillId="0" borderId="7" xfId="0" applyNumberFormat="1" applyFont="1" applyBorder="1"/>
    <xf numFmtId="167" fontId="4" fillId="0" borderId="7" xfId="0" applyNumberFormat="1" applyFont="1" applyBorder="1"/>
    <xf numFmtId="0" fontId="4" fillId="0" borderId="13" xfId="0" applyFont="1" applyBorder="1" applyAlignment="1">
      <alignment horizontal="left" indent="1"/>
    </xf>
    <xf numFmtId="0" fontId="4" fillId="0" borderId="14" xfId="0" applyFont="1" applyBorder="1" applyAlignment="1">
      <alignment horizontal="left" indent="1"/>
    </xf>
    <xf numFmtId="0" fontId="4" fillId="0" borderId="11" xfId="0" applyFont="1" applyBorder="1" applyAlignment="1">
      <alignment horizontal="left" indent="1"/>
    </xf>
    <xf numFmtId="167" fontId="4" fillId="0" borderId="11" xfId="0" applyNumberFormat="1" applyFont="1" applyBorder="1" applyAlignment="1">
      <alignment horizontal="left" indent="1"/>
    </xf>
    <xf numFmtId="0" fontId="4" fillId="0" borderId="11" xfId="0" applyFont="1" applyBorder="1"/>
    <xf numFmtId="2" fontId="4" fillId="0" borderId="11" xfId="0" applyNumberFormat="1" applyFont="1" applyBorder="1"/>
    <xf numFmtId="167" fontId="4" fillId="0" borderId="11" xfId="0" applyNumberFormat="1" applyFont="1" applyBorder="1"/>
    <xf numFmtId="0" fontId="39" fillId="0" borderId="13" xfId="0" applyFont="1" applyBorder="1" applyAlignment="1">
      <alignment horizontal="left" indent="1"/>
    </xf>
    <xf numFmtId="0" fontId="39" fillId="0" borderId="0" xfId="0" applyFont="1" applyAlignment="1">
      <alignment horizontal="left" indent="1"/>
    </xf>
    <xf numFmtId="0" fontId="39" fillId="0" borderId="0" xfId="0" applyFont="1" applyAlignment="1">
      <alignment horizontal="left" wrapText="1" indent="1"/>
    </xf>
    <xf numFmtId="0" fontId="39" fillId="0" borderId="0" xfId="0" applyFont="1" applyAlignment="1">
      <alignment horizontal="left" wrapText="1"/>
    </xf>
    <xf numFmtId="0" fontId="39" fillId="0" borderId="13" xfId="0" applyFont="1" applyBorder="1" applyAlignment="1">
      <alignment horizontal="left" wrapText="1" indent="1"/>
    </xf>
    <xf numFmtId="0" fontId="4" fillId="0" borderId="0" xfId="0" applyFont="1" applyAlignment="1">
      <alignment horizontal="left" wrapText="1" indent="1"/>
    </xf>
    <xf numFmtId="167" fontId="4" fillId="0" borderId="0" xfId="0" applyNumberFormat="1" applyFont="1" applyAlignment="1">
      <alignment horizontal="left" wrapText="1" indent="1"/>
    </xf>
    <xf numFmtId="2" fontId="4" fillId="0" borderId="0" xfId="0" applyNumberFormat="1" applyFont="1" applyAlignment="1">
      <alignment wrapText="1"/>
    </xf>
    <xf numFmtId="167" fontId="4" fillId="0" borderId="0" xfId="0" applyNumberFormat="1" applyFont="1" applyAlignment="1">
      <alignment wrapText="1"/>
    </xf>
    <xf numFmtId="0" fontId="39" fillId="0" borderId="8" xfId="0" applyFont="1" applyBorder="1" applyAlignment="1">
      <alignment horizontal="left" indent="1"/>
    </xf>
    <xf numFmtId="0" fontId="39" fillId="0" borderId="7" xfId="0" applyFont="1" applyBorder="1" applyAlignment="1">
      <alignment horizontal="left" indent="1"/>
    </xf>
    <xf numFmtId="167" fontId="39" fillId="0" borderId="7" xfId="0" applyNumberFormat="1" applyFont="1" applyBorder="1" applyAlignment="1">
      <alignment horizontal="left" indent="1"/>
    </xf>
    <xf numFmtId="0" fontId="39" fillId="0" borderId="7" xfId="0" applyFont="1" applyBorder="1"/>
    <xf numFmtId="2" fontId="39" fillId="0" borderId="7" xfId="0" applyNumberFormat="1" applyFont="1" applyBorder="1"/>
    <xf numFmtId="167" fontId="39" fillId="0" borderId="7" xfId="0" applyNumberFormat="1" applyFont="1" applyBorder="1"/>
    <xf numFmtId="0" fontId="39" fillId="0" borderId="0" xfId="0" applyFont="1"/>
    <xf numFmtId="167" fontId="39" fillId="0" borderId="0" xfId="0" applyNumberFormat="1" applyFont="1" applyAlignment="1">
      <alignment horizontal="left" indent="1"/>
    </xf>
    <xf numFmtId="2" fontId="39" fillId="0" borderId="0" xfId="0" applyNumberFormat="1" applyFont="1"/>
    <xf numFmtId="167" fontId="39" fillId="0" borderId="0" xfId="0" applyNumberFormat="1" applyFont="1"/>
    <xf numFmtId="0" fontId="15" fillId="0" borderId="0" xfId="0" applyFont="1" applyAlignment="1" applyProtection="1">
      <alignment horizontal="left" indent="1"/>
      <protection locked="0"/>
    </xf>
    <xf numFmtId="0" fontId="15" fillId="0" borderId="0" xfId="0" applyFont="1" applyProtection="1">
      <protection locked="0"/>
    </xf>
    <xf numFmtId="0" fontId="15" fillId="0" borderId="0" xfId="0" applyFont="1" applyAlignment="1" applyProtection="1">
      <alignment horizontal="left" indent="2"/>
      <protection locked="0"/>
    </xf>
    <xf numFmtId="0" fontId="39" fillId="0" borderId="14" xfId="0" applyFont="1" applyBorder="1" applyAlignment="1">
      <alignment horizontal="left" indent="1"/>
    </xf>
    <xf numFmtId="0" fontId="39" fillId="0" borderId="11" xfId="0" applyFont="1" applyBorder="1" applyAlignment="1">
      <alignment horizontal="left" indent="1"/>
    </xf>
    <xf numFmtId="167" fontId="39" fillId="0" borderId="11" xfId="0" applyNumberFormat="1" applyFont="1" applyBorder="1" applyAlignment="1">
      <alignment horizontal="left" indent="1"/>
    </xf>
    <xf numFmtId="0" fontId="39" fillId="0" borderId="11" xfId="0" applyFont="1" applyBorder="1"/>
    <xf numFmtId="2" fontId="39" fillId="0" borderId="11" xfId="0" applyNumberFormat="1" applyFont="1" applyBorder="1"/>
    <xf numFmtId="167" fontId="39" fillId="0" borderId="11" xfId="0" applyNumberFormat="1" applyFont="1" applyBorder="1"/>
    <xf numFmtId="0" fontId="15" fillId="0" borderId="0" xfId="0" applyFont="1" applyAlignment="1" applyProtection="1">
      <alignment horizontal="left" vertical="center" wrapText="1"/>
      <protection locked="0"/>
    </xf>
    <xf numFmtId="0" fontId="15" fillId="0" borderId="0" xfId="0" applyFont="1" applyAlignment="1" applyProtection="1">
      <alignment horizontal="center" vertical="center" wrapText="1"/>
      <protection locked="0"/>
    </xf>
    <xf numFmtId="0" fontId="30" fillId="0" borderId="0" xfId="78" applyFont="1"/>
    <xf numFmtId="0" fontId="41" fillId="0" borderId="0" xfId="79" applyFont="1"/>
    <xf numFmtId="0" fontId="15" fillId="0" borderId="0" xfId="0" applyFont="1"/>
    <xf numFmtId="49" fontId="15" fillId="0" borderId="0" xfId="0" applyNumberFormat="1" applyFont="1" applyAlignment="1" applyProtection="1">
      <alignment horizontal="left" vertical="center" wrapText="1"/>
      <protection locked="0"/>
    </xf>
    <xf numFmtId="0" fontId="15" fillId="0" borderId="0" xfId="0" applyFont="1" applyAlignment="1">
      <alignment horizontal="left" vertical="center" wrapText="1"/>
    </xf>
    <xf numFmtId="49" fontId="15" fillId="0" borderId="0" xfId="0" applyNumberFormat="1" applyFont="1" applyAlignment="1">
      <alignment horizontal="left" vertical="center" wrapText="1"/>
    </xf>
    <xf numFmtId="0" fontId="15" fillId="0" borderId="0" xfId="0" applyFont="1" applyAlignment="1">
      <alignment horizontal="center" vertical="center" wrapText="1"/>
    </xf>
    <xf numFmtId="49" fontId="15" fillId="0" borderId="0" xfId="0" applyNumberFormat="1" applyFont="1" applyAlignment="1">
      <alignment horizontal="center" vertical="center" wrapText="1"/>
    </xf>
    <xf numFmtId="0" fontId="4" fillId="14" borderId="41" xfId="0" applyFont="1" applyFill="1" applyBorder="1" applyAlignment="1">
      <alignment horizontal="center" wrapText="1"/>
    </xf>
    <xf numFmtId="0" fontId="39" fillId="0" borderId="7" xfId="0" applyFont="1" applyBorder="1" applyAlignment="1">
      <alignment horizontal="center"/>
    </xf>
    <xf numFmtId="0" fontId="39" fillId="0" borderId="0" xfId="0" applyFont="1" applyAlignment="1">
      <alignment horizontal="center"/>
    </xf>
    <xf numFmtId="0" fontId="39" fillId="0" borderId="11" xfId="0" applyFont="1" applyBorder="1" applyAlignment="1">
      <alignment horizontal="center"/>
    </xf>
    <xf numFmtId="0" fontId="4" fillId="0" borderId="7" xfId="0" applyFont="1" applyBorder="1" applyAlignment="1">
      <alignment horizontal="center"/>
    </xf>
    <xf numFmtId="0" fontId="4" fillId="0" borderId="0" xfId="0" applyFont="1" applyAlignment="1">
      <alignment horizontal="center" wrapText="1"/>
    </xf>
    <xf numFmtId="0" fontId="4" fillId="0" borderId="0" xfId="0" applyFont="1" applyAlignment="1">
      <alignment horizontal="center"/>
    </xf>
    <xf numFmtId="0" fontId="4" fillId="0" borderId="11" xfId="0" applyFont="1" applyBorder="1" applyAlignment="1">
      <alignment horizontal="center"/>
    </xf>
    <xf numFmtId="0" fontId="2" fillId="5" borderId="7"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0" xfId="0" applyFont="1" applyFill="1" applyAlignment="1">
      <alignment horizontal="center" vertical="center" wrapText="1"/>
    </xf>
    <xf numFmtId="0" fontId="2" fillId="5" borderId="3" xfId="0" applyFont="1" applyFill="1" applyBorder="1" applyAlignment="1">
      <alignment horizontal="center" vertical="center" wrapText="1"/>
    </xf>
    <xf numFmtId="0" fontId="2" fillId="5" borderId="14"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0" fillId="13" borderId="11" xfId="0" applyFill="1" applyBorder="1" applyAlignment="1">
      <alignment horizontal="center" vertical="center" wrapText="1"/>
    </xf>
    <xf numFmtId="0" fontId="0" fillId="13" borderId="12"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2" fillId="10" borderId="7" xfId="0" applyFont="1" applyFill="1" applyBorder="1" applyAlignment="1">
      <alignment horizontal="center" vertical="center" wrapText="1"/>
    </xf>
    <xf numFmtId="0" fontId="0" fillId="0" borderId="0" xfId="0" applyAlignment="1">
      <alignment horizontal="left" indent="3"/>
    </xf>
    <xf numFmtId="0" fontId="0" fillId="5" borderId="18" xfId="0" applyFill="1" applyBorder="1" applyAlignment="1">
      <alignment horizontal="left" vertical="center" wrapText="1" indent="1"/>
    </xf>
    <xf numFmtId="0" fontId="0" fillId="0" borderId="0" xfId="0" applyAlignment="1">
      <alignment horizontal="left" vertical="center" indent="3"/>
    </xf>
    <xf numFmtId="0" fontId="0" fillId="0" borderId="0" xfId="0" applyAlignment="1">
      <alignment horizontal="left" vertical="center" indent="4"/>
    </xf>
    <xf numFmtId="0" fontId="14" fillId="5" borderId="4" xfId="0" applyFont="1" applyFill="1" applyBorder="1" applyAlignment="1">
      <alignment horizontal="left" vertical="center" wrapText="1" indent="2"/>
    </xf>
    <xf numFmtId="0" fontId="36" fillId="15" borderId="4" xfId="0" applyFont="1" applyFill="1" applyBorder="1" applyAlignment="1">
      <alignment horizontal="left" vertical="center" wrapText="1" indent="2"/>
    </xf>
    <xf numFmtId="0" fontId="0" fillId="13" borderId="21" xfId="0" applyFill="1" applyBorder="1" applyAlignment="1">
      <alignment horizontal="left" vertical="center" wrapText="1" indent="3"/>
    </xf>
    <xf numFmtId="0" fontId="0" fillId="5" borderId="18" xfId="0" applyFill="1" applyBorder="1" applyAlignment="1">
      <alignment horizontal="left" vertical="center" wrapText="1" indent="3"/>
    </xf>
    <xf numFmtId="0" fontId="0" fillId="5" borderId="46" xfId="0" applyFill="1" applyBorder="1" applyAlignment="1">
      <alignment horizontal="left" vertical="center" wrapText="1" indent="3"/>
    </xf>
    <xf numFmtId="0" fontId="14" fillId="10" borderId="4" xfId="0" applyFont="1" applyFill="1" applyBorder="1" applyAlignment="1">
      <alignment horizontal="left" vertical="center" wrapText="1" indent="1"/>
    </xf>
    <xf numFmtId="0" fontId="0" fillId="13" borderId="18" xfId="0" applyFill="1" applyBorder="1" applyAlignment="1">
      <alignment horizontal="left" vertical="center" wrapText="1" indent="1"/>
    </xf>
    <xf numFmtId="0" fontId="0" fillId="13" borderId="18" xfId="0" applyFill="1" applyBorder="1" applyAlignment="1">
      <alignment horizontal="left" vertical="center" wrapText="1" indent="3"/>
    </xf>
    <xf numFmtId="0" fontId="0" fillId="13" borderId="46" xfId="0" applyFill="1" applyBorder="1" applyAlignment="1">
      <alignment horizontal="left" vertical="center" wrapText="1" indent="3"/>
    </xf>
    <xf numFmtId="0" fontId="7" fillId="11" borderId="15" xfId="0" applyFont="1" applyFill="1" applyBorder="1" applyAlignment="1">
      <alignment horizontal="center" vertical="center" wrapText="1"/>
    </xf>
    <xf numFmtId="0" fontId="0" fillId="5" borderId="31" xfId="0" applyFill="1" applyBorder="1" applyAlignment="1">
      <alignment horizontal="center" vertical="center" wrapText="1"/>
    </xf>
    <xf numFmtId="0" fontId="0" fillId="5" borderId="31" xfId="0" applyFill="1" applyBorder="1" applyAlignment="1">
      <alignment horizontal="left" vertical="center" wrapText="1" indent="3"/>
    </xf>
    <xf numFmtId="0" fontId="0" fillId="13" borderId="25" xfId="0" applyFill="1" applyBorder="1" applyAlignment="1">
      <alignment horizontal="center" vertical="center" wrapText="1"/>
    </xf>
    <xf numFmtId="0" fontId="0" fillId="13" borderId="25" xfId="0" applyFill="1" applyBorder="1" applyAlignment="1">
      <alignment horizontal="left" vertical="center" wrapText="1" indent="3"/>
    </xf>
    <xf numFmtId="0" fontId="0" fillId="13" borderId="26" xfId="0" applyFill="1" applyBorder="1" applyAlignment="1">
      <alignment horizontal="left" vertical="center" wrapText="1" indent="3"/>
    </xf>
    <xf numFmtId="0" fontId="0" fillId="13" borderId="27" xfId="0" applyFill="1" applyBorder="1" applyAlignment="1">
      <alignment horizontal="left" vertical="center" wrapText="1" indent="3"/>
    </xf>
    <xf numFmtId="0" fontId="0" fillId="13" borderId="28" xfId="0" applyFill="1" applyBorder="1" applyAlignment="1">
      <alignment horizontal="left" vertical="center" wrapText="1" indent="3"/>
    </xf>
    <xf numFmtId="0" fontId="0" fillId="13" borderId="29" xfId="0" applyFill="1" applyBorder="1" applyAlignment="1">
      <alignment horizontal="left" vertical="center" wrapText="1" indent="3"/>
    </xf>
    <xf numFmtId="0" fontId="34" fillId="5" borderId="31" xfId="0" applyFont="1" applyFill="1" applyBorder="1" applyAlignment="1">
      <alignment horizontal="center" vertical="center" wrapText="1"/>
    </xf>
    <xf numFmtId="0" fontId="0" fillId="5" borderId="49" xfId="0" applyFill="1" applyBorder="1" applyAlignment="1">
      <alignment horizontal="left" vertical="center" wrapText="1" indent="3"/>
    </xf>
    <xf numFmtId="49" fontId="14" fillId="5" borderId="4" xfId="0" applyNumberFormat="1" applyFont="1" applyFill="1" applyBorder="1" applyAlignment="1">
      <alignment horizontal="left" vertical="center" wrapText="1" inden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43" xfId="0" applyFill="1" applyBorder="1" applyAlignment="1">
      <alignment horizontal="center" vertical="center" wrapText="1"/>
    </xf>
    <xf numFmtId="166" fontId="0" fillId="5" borderId="4" xfId="0" applyNumberFormat="1" applyFill="1" applyBorder="1" applyAlignment="1">
      <alignment horizontal="center" vertical="center" wrapText="1"/>
    </xf>
    <xf numFmtId="166" fontId="34" fillId="5" borderId="5" xfId="0" applyNumberFormat="1" applyFont="1" applyFill="1" applyBorder="1" applyAlignment="1">
      <alignment horizontal="center" vertical="center" wrapText="1"/>
    </xf>
    <xf numFmtId="0" fontId="0" fillId="5" borderId="50" xfId="0" applyFill="1" applyBorder="1" applyAlignment="1">
      <alignment horizontal="left" vertical="center" wrapText="1" indent="3"/>
    </xf>
    <xf numFmtId="0" fontId="0" fillId="13" borderId="50" xfId="0" applyFill="1" applyBorder="1" applyAlignment="1">
      <alignment horizontal="left" vertical="center" wrapText="1" indent="3"/>
    </xf>
    <xf numFmtId="0" fontId="0" fillId="5" borderId="47" xfId="0" applyFill="1" applyBorder="1" applyAlignment="1">
      <alignment horizontal="left" vertical="center" wrapText="1" indent="3"/>
    </xf>
    <xf numFmtId="0" fontId="0" fillId="13" borderId="51" xfId="0" applyFill="1" applyBorder="1" applyAlignment="1">
      <alignment horizontal="left" vertical="center" wrapText="1" indent="3"/>
    </xf>
    <xf numFmtId="0" fontId="0" fillId="13" borderId="45" xfId="0" applyFill="1" applyBorder="1" applyAlignment="1">
      <alignment horizontal="left" vertical="center" wrapText="1" indent="3"/>
    </xf>
    <xf numFmtId="0" fontId="0" fillId="13" borderId="44" xfId="0" applyFill="1" applyBorder="1" applyAlignment="1">
      <alignment horizontal="left" vertical="center" wrapText="1" indent="3"/>
    </xf>
    <xf numFmtId="0" fontId="26" fillId="5" borderId="4" xfId="0" applyFont="1" applyFill="1" applyBorder="1" applyAlignment="1">
      <alignment horizontal="left" vertical="center" wrapText="1" indent="2"/>
    </xf>
    <xf numFmtId="0" fontId="0" fillId="5" borderId="5" xfId="0" applyFill="1" applyBorder="1" applyAlignment="1">
      <alignment horizontal="center" vertical="center" wrapText="1"/>
    </xf>
    <xf numFmtId="0" fontId="0" fillId="13" borderId="5" xfId="0" applyFill="1" applyBorder="1" applyAlignment="1">
      <alignment horizontal="center" vertical="center" wrapText="1"/>
    </xf>
    <xf numFmtId="0" fontId="34" fillId="13" borderId="5" xfId="0" applyFont="1" applyFill="1" applyBorder="1" applyAlignment="1">
      <alignment horizontal="center" vertical="center" wrapText="1"/>
    </xf>
    <xf numFmtId="0" fontId="0" fillId="13" borderId="2" xfId="0" applyFill="1" applyBorder="1" applyAlignment="1">
      <alignment horizontal="center" vertical="center" wrapText="1"/>
    </xf>
    <xf numFmtId="0" fontId="0" fillId="0" borderId="22" xfId="0" applyBorder="1" applyAlignment="1" applyProtection="1">
      <alignment horizontal="center" vertical="center" wrapText="1"/>
      <protection locked="0"/>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20" fillId="10" borderId="8" xfId="0" applyFont="1" applyFill="1" applyBorder="1" applyAlignment="1">
      <alignment horizontal="left" vertical="center" wrapText="1" indent="1"/>
    </xf>
    <xf numFmtId="166" fontId="0" fillId="0" borderId="17" xfId="0" applyNumberFormat="1" applyBorder="1" applyAlignment="1" applyProtection="1">
      <alignment horizontal="center" vertical="center" wrapText="1"/>
      <protection locked="0"/>
    </xf>
    <xf numFmtId="166" fontId="0" fillId="0" borderId="18" xfId="0" applyNumberFormat="1" applyBorder="1" applyAlignment="1" applyProtection="1">
      <alignment horizontal="center" vertical="center" wrapText="1"/>
      <protection locked="0"/>
    </xf>
    <xf numFmtId="166" fontId="0" fillId="0" borderId="46" xfId="0" applyNumberFormat="1" applyBorder="1" applyAlignment="1" applyProtection="1">
      <alignment horizontal="center" vertical="center" wrapText="1"/>
      <protection locked="0"/>
    </xf>
    <xf numFmtId="166" fontId="0" fillId="0" borderId="0" xfId="0" applyNumberFormat="1" applyAlignment="1">
      <alignment horizontal="center" wrapText="1"/>
    </xf>
    <xf numFmtId="0" fontId="0" fillId="0" borderId="0" xfId="0" applyAlignment="1">
      <alignment horizontal="left" vertical="center" wrapText="1" indent="2"/>
    </xf>
    <xf numFmtId="0" fontId="0" fillId="5" borderId="22" xfId="0" applyFill="1" applyBorder="1" applyAlignment="1">
      <alignment horizontal="left" vertical="center" wrapText="1"/>
    </xf>
    <xf numFmtId="0" fontId="0" fillId="5" borderId="23" xfId="0" applyFill="1" applyBorder="1" applyAlignment="1">
      <alignment horizontal="left" wrapText="1"/>
    </xf>
    <xf numFmtId="0" fontId="0" fillId="5" borderId="25" xfId="0" applyFill="1" applyBorder="1" applyAlignment="1">
      <alignment horizontal="left" vertical="center" wrapText="1" indent="2"/>
    </xf>
    <xf numFmtId="0" fontId="0" fillId="5" borderId="21" xfId="0" applyFill="1" applyBorder="1" applyAlignment="1">
      <alignment horizontal="left" vertical="center" wrapText="1" indent="2"/>
    </xf>
    <xf numFmtId="0" fontId="0" fillId="5" borderId="27" xfId="0" applyFill="1" applyBorder="1" applyAlignment="1">
      <alignment horizontal="left" vertical="center" wrapText="1"/>
    </xf>
    <xf numFmtId="0" fontId="0" fillId="5" borderId="28" xfId="0" applyFill="1" applyBorder="1" applyAlignment="1">
      <alignment horizontal="left" wrapText="1"/>
    </xf>
    <xf numFmtId="0" fontId="20" fillId="16" borderId="37" xfId="0" applyFont="1" applyFill="1" applyBorder="1" applyAlignment="1">
      <alignment horizontal="center" vertical="center" wrapText="1"/>
    </xf>
    <xf numFmtId="0" fontId="20" fillId="16" borderId="34" xfId="0" applyFont="1" applyFill="1" applyBorder="1" applyAlignment="1">
      <alignment horizontal="center" vertical="center" wrapText="1"/>
    </xf>
    <xf numFmtId="166" fontId="0" fillId="16" borderId="38" xfId="0" applyNumberFormat="1" applyFill="1" applyBorder="1" applyAlignment="1">
      <alignment horizontal="center" wrapText="1"/>
    </xf>
    <xf numFmtId="166" fontId="6" fillId="16" borderId="40" xfId="0" applyNumberFormat="1" applyFont="1" applyFill="1" applyBorder="1" applyAlignment="1">
      <alignment horizontal="center" vertical="center" wrapText="1"/>
    </xf>
    <xf numFmtId="0" fontId="14" fillId="0" borderId="0" xfId="0" applyFont="1" applyAlignment="1">
      <alignment horizontal="left" indent="1"/>
    </xf>
    <xf numFmtId="0" fontId="14" fillId="5" borderId="0" xfId="0" applyFont="1" applyFill="1" applyAlignment="1">
      <alignment horizontal="left" indent="1"/>
    </xf>
    <xf numFmtId="0" fontId="14" fillId="5" borderId="11" xfId="0" applyFont="1" applyFill="1" applyBorder="1" applyAlignment="1">
      <alignment horizontal="left" indent="1"/>
    </xf>
    <xf numFmtId="0" fontId="26" fillId="0" borderId="0" xfId="0" applyFont="1" applyAlignment="1">
      <alignment horizontal="left" indent="1"/>
    </xf>
    <xf numFmtId="0" fontId="0" fillId="5" borderId="53" xfId="0" applyFill="1" applyBorder="1" applyAlignment="1">
      <alignment wrapText="1"/>
    </xf>
    <xf numFmtId="166" fontId="0" fillId="5" borderId="52" xfId="0" applyNumberFormat="1" applyFill="1" applyBorder="1" applyAlignment="1">
      <alignment horizontal="center" vertical="center" wrapText="1"/>
    </xf>
    <xf numFmtId="0" fontId="0" fillId="5" borderId="54" xfId="0" applyFill="1" applyBorder="1" applyAlignment="1">
      <alignment wrapText="1"/>
    </xf>
    <xf numFmtId="166" fontId="0" fillId="13" borderId="17" xfId="0" applyNumberFormat="1" applyFill="1" applyBorder="1" applyAlignment="1" applyProtection="1">
      <alignment horizontal="center" wrapText="1"/>
      <protection locked="0"/>
    </xf>
    <xf numFmtId="166" fontId="0" fillId="13" borderId="18" xfId="0" applyNumberFormat="1" applyFill="1" applyBorder="1" applyAlignment="1" applyProtection="1">
      <alignment horizontal="center" wrapText="1"/>
      <protection locked="0"/>
    </xf>
    <xf numFmtId="166" fontId="0" fillId="13" borderId="46" xfId="0" applyNumberFormat="1" applyFill="1" applyBorder="1" applyAlignment="1" applyProtection="1">
      <alignment horizontal="center" wrapText="1"/>
      <protection locked="0"/>
    </xf>
    <xf numFmtId="0" fontId="0" fillId="17" borderId="0" xfId="0" applyFill="1" applyAlignment="1">
      <alignment horizontal="center" vertical="center" wrapText="1"/>
    </xf>
    <xf numFmtId="0" fontId="26" fillId="8" borderId="0" xfId="0" applyFont="1" applyFill="1" applyAlignment="1">
      <alignment horizontal="center" vertical="center" wrapText="1"/>
    </xf>
    <xf numFmtId="0" fontId="0" fillId="17" borderId="3" xfId="0" applyFill="1" applyBorder="1" applyAlignment="1">
      <alignment wrapText="1"/>
    </xf>
    <xf numFmtId="0" fontId="14" fillId="20" borderId="8" xfId="0" applyFont="1" applyFill="1" applyBorder="1" applyAlignment="1">
      <alignment horizontal="left"/>
    </xf>
    <xf numFmtId="0" fontId="14" fillId="20" borderId="7" xfId="0" applyFont="1" applyFill="1" applyBorder="1" applyAlignment="1">
      <alignment horizontal="left"/>
    </xf>
    <xf numFmtId="0" fontId="14" fillId="20" borderId="8" xfId="0" applyFont="1" applyFill="1" applyBorder="1" applyAlignment="1">
      <alignment horizontal="left" indent="1"/>
    </xf>
    <xf numFmtId="0" fontId="14" fillId="20" borderId="7" xfId="0" applyFont="1" applyFill="1" applyBorder="1" applyAlignment="1">
      <alignment horizontal="left" indent="1"/>
    </xf>
    <xf numFmtId="0" fontId="38" fillId="20" borderId="8" xfId="0" applyFont="1" applyFill="1" applyBorder="1" applyAlignment="1">
      <alignment horizontal="left"/>
    </xf>
    <xf numFmtId="0" fontId="38" fillId="20" borderId="7" xfId="0" applyFont="1" applyFill="1" applyBorder="1" applyAlignment="1">
      <alignment horizontal="left"/>
    </xf>
    <xf numFmtId="0" fontId="38" fillId="20" borderId="9" xfId="0" applyFont="1" applyFill="1" applyBorder="1" applyAlignment="1">
      <alignment horizontal="left"/>
    </xf>
    <xf numFmtId="0" fontId="37" fillId="19" borderId="6" xfId="0" applyFont="1" applyFill="1" applyBorder="1" applyAlignment="1">
      <alignment horizontal="left" vertical="center" indent="2"/>
    </xf>
    <xf numFmtId="0" fontId="14" fillId="19" borderId="10" xfId="0" applyFont="1" applyFill="1" applyBorder="1" applyAlignment="1">
      <alignment horizontal="left" vertical="center" indent="2"/>
    </xf>
    <xf numFmtId="0" fontId="0" fillId="6" borderId="0" xfId="0" applyFill="1"/>
    <xf numFmtId="0" fontId="0" fillId="7" borderId="8" xfId="0" applyFill="1" applyBorder="1"/>
    <xf numFmtId="0" fontId="0" fillId="7" borderId="7" xfId="0" applyFill="1" applyBorder="1"/>
    <xf numFmtId="0" fontId="0" fillId="7" borderId="13" xfId="0" applyFill="1" applyBorder="1"/>
    <xf numFmtId="0" fontId="0" fillId="7" borderId="0" xfId="0" applyFill="1"/>
    <xf numFmtId="0" fontId="0" fillId="6" borderId="0" xfId="0" applyFill="1" applyAlignment="1">
      <alignment vertical="center"/>
    </xf>
    <xf numFmtId="0" fontId="0" fillId="6" borderId="13" xfId="0" applyFill="1" applyBorder="1"/>
    <xf numFmtId="0" fontId="0" fillId="6" borderId="3" xfId="0" applyFill="1" applyBorder="1"/>
    <xf numFmtId="0" fontId="0" fillId="6" borderId="11" xfId="0" applyFill="1" applyBorder="1"/>
    <xf numFmtId="0" fontId="14" fillId="6" borderId="0" xfId="0" applyFont="1" applyFill="1" applyAlignment="1">
      <alignment horizontal="left" indent="1"/>
    </xf>
    <xf numFmtId="0" fontId="0" fillId="6" borderId="14" xfId="0" applyFill="1" applyBorder="1"/>
    <xf numFmtId="0" fontId="0" fillId="6" borderId="12" xfId="0" applyFill="1" applyBorder="1"/>
    <xf numFmtId="0" fontId="0" fillId="6" borderId="0" xfId="0" applyFill="1" applyAlignment="1">
      <alignment wrapText="1"/>
    </xf>
    <xf numFmtId="0" fontId="13" fillId="10" borderId="6" xfId="0" applyFont="1" applyFill="1" applyBorder="1" applyAlignment="1">
      <alignment horizontal="left" vertical="center" wrapText="1" indent="1"/>
    </xf>
    <xf numFmtId="0" fontId="0" fillId="5" borderId="17" xfId="0" applyFill="1" applyBorder="1" applyAlignment="1">
      <alignment horizontal="left" vertical="center" wrapText="1" indent="1"/>
    </xf>
    <xf numFmtId="0" fontId="0" fillId="5" borderId="17" xfId="0" applyFill="1" applyBorder="1" applyAlignment="1">
      <alignment horizontal="center" vertical="center" wrapText="1"/>
    </xf>
    <xf numFmtId="0" fontId="0" fillId="0" borderId="17" xfId="0" applyBorder="1" applyAlignment="1" applyProtection="1">
      <alignment horizontal="center" vertical="center" wrapText="1"/>
      <protection locked="0"/>
    </xf>
    <xf numFmtId="0" fontId="0" fillId="5" borderId="30" xfId="0" quotePrefix="1" applyFill="1" applyBorder="1" applyAlignment="1">
      <alignment horizontal="center" vertical="center" wrapText="1"/>
    </xf>
    <xf numFmtId="0" fontId="0" fillId="0" borderId="23" xfId="0" applyBorder="1" applyAlignment="1" applyProtection="1">
      <alignment horizontal="center" vertical="center" wrapText="1"/>
      <protection locked="0"/>
    </xf>
    <xf numFmtId="0" fontId="0" fillId="5" borderId="30" xfId="0" applyFill="1" applyBorder="1" applyAlignment="1">
      <alignment horizontal="center" vertical="center" wrapText="1"/>
    </xf>
    <xf numFmtId="166" fontId="0" fillId="5" borderId="30" xfId="0" applyNumberFormat="1" applyFill="1" applyBorder="1" applyAlignment="1" applyProtection="1">
      <alignment horizontal="center" vertical="center" wrapText="1"/>
      <protection locked="0"/>
    </xf>
    <xf numFmtId="0" fontId="0" fillId="0" borderId="22" xfId="0" quotePrefix="1" applyBorder="1" applyAlignment="1">
      <alignment horizontal="center" vertical="center" wrapText="1"/>
    </xf>
    <xf numFmtId="0" fontId="0" fillId="0" borderId="24" xfId="0" quotePrefix="1" applyBorder="1" applyAlignment="1">
      <alignment horizontal="center" vertical="center" wrapText="1"/>
    </xf>
    <xf numFmtId="0" fontId="0" fillId="0" borderId="17" xfId="0" quotePrefix="1" applyBorder="1" applyAlignment="1">
      <alignment horizontal="center" vertical="center" wrapText="1"/>
    </xf>
    <xf numFmtId="0" fontId="0" fillId="5" borderId="22" xfId="0" applyFill="1" applyBorder="1" applyAlignment="1">
      <alignment horizontal="center" vertical="center" wrapText="1"/>
    </xf>
    <xf numFmtId="0" fontId="0" fillId="5" borderId="23" xfId="0" applyFill="1" applyBorder="1" applyAlignment="1">
      <alignment horizontal="center" vertical="center" wrapText="1"/>
    </xf>
    <xf numFmtId="0" fontId="0" fillId="5" borderId="24" xfId="0" applyFill="1" applyBorder="1" applyAlignment="1">
      <alignment horizontal="center" vertical="center" wrapText="1"/>
    </xf>
    <xf numFmtId="0" fontId="0" fillId="5" borderId="18" xfId="0" applyFill="1" applyBorder="1" applyAlignment="1">
      <alignment horizontal="center" vertical="center" wrapText="1"/>
    </xf>
    <xf numFmtId="0" fontId="0" fillId="0" borderId="18" xfId="0" applyBorder="1" applyAlignment="1" applyProtection="1">
      <alignment horizontal="center" vertical="center" wrapText="1"/>
      <protection locked="0"/>
    </xf>
    <xf numFmtId="0" fontId="0" fillId="5" borderId="31" xfId="0" quotePrefix="1" applyFill="1" applyBorder="1" applyAlignment="1">
      <alignment horizontal="center" vertical="center" wrapText="1"/>
    </xf>
    <xf numFmtId="0" fontId="0" fillId="0" borderId="21" xfId="0" applyBorder="1" applyAlignment="1" applyProtection="1">
      <alignment horizontal="center" vertical="center" wrapText="1"/>
      <protection locked="0"/>
    </xf>
    <xf numFmtId="0" fontId="0" fillId="0" borderId="25" xfId="0" quotePrefix="1" applyBorder="1" applyAlignment="1">
      <alignment horizontal="center" vertical="center" wrapText="1"/>
    </xf>
    <xf numFmtId="0" fontId="0" fillId="0" borderId="26" xfId="0" quotePrefix="1" applyBorder="1" applyAlignment="1">
      <alignment horizontal="center" vertical="center" wrapText="1"/>
    </xf>
    <xf numFmtId="0" fontId="2" fillId="5" borderId="31" xfId="0" quotePrefix="1" applyFont="1" applyFill="1" applyBorder="1" applyAlignment="1">
      <alignment horizontal="center" vertical="center" wrapText="1"/>
    </xf>
    <xf numFmtId="0" fontId="0" fillId="5" borderId="25" xfId="0" applyFill="1" applyBorder="1" applyAlignment="1">
      <alignment horizontal="center" vertical="center" wrapText="1"/>
    </xf>
    <xf numFmtId="0" fontId="0" fillId="5" borderId="21" xfId="0" applyFill="1" applyBorder="1" applyAlignment="1">
      <alignment horizontal="center" vertical="center" wrapText="1"/>
    </xf>
    <xf numFmtId="0" fontId="0" fillId="5" borderId="26" xfId="0" applyFill="1" applyBorder="1" applyAlignment="1">
      <alignment horizontal="center" vertical="center" wrapText="1"/>
    </xf>
    <xf numFmtId="0" fontId="0" fillId="5" borderId="31" xfId="0" quotePrefix="1" applyFill="1" applyBorder="1" applyAlignment="1" applyProtection="1">
      <alignment horizontal="center" vertical="center" wrapText="1"/>
      <protection locked="0"/>
    </xf>
    <xf numFmtId="166" fontId="0" fillId="5" borderId="31" xfId="0" applyNumberFormat="1" applyFill="1" applyBorder="1" applyAlignment="1" applyProtection="1">
      <alignment horizontal="center" vertical="center" wrapText="1"/>
      <protection locked="0"/>
    </xf>
    <xf numFmtId="0" fontId="0" fillId="0" borderId="25" xfId="0" quotePrefix="1" applyBorder="1" applyAlignment="1" applyProtection="1">
      <alignment horizontal="center" vertical="center" wrapText="1"/>
      <protection locked="0"/>
    </xf>
    <xf numFmtId="0" fontId="0" fillId="0" borderId="18" xfId="0" quotePrefix="1" applyBorder="1" applyAlignment="1">
      <alignment horizontal="center" vertical="center" wrapText="1"/>
    </xf>
    <xf numFmtId="0" fontId="0" fillId="0" borderId="26" xfId="0" quotePrefix="1" applyBorder="1" applyAlignment="1" applyProtection="1">
      <alignment horizontal="center" vertical="center" wrapText="1"/>
      <protection locked="0"/>
    </xf>
    <xf numFmtId="0" fontId="0" fillId="5" borderId="46" xfId="0" applyFill="1" applyBorder="1" applyAlignment="1">
      <alignment horizontal="left" vertical="center" wrapText="1" indent="1"/>
    </xf>
    <xf numFmtId="0" fontId="0" fillId="5" borderId="46" xfId="0" applyFill="1" applyBorder="1" applyAlignment="1">
      <alignment horizontal="center" vertical="center" wrapText="1"/>
    </xf>
    <xf numFmtId="0" fontId="0" fillId="0" borderId="46" xfId="0" applyBorder="1" applyAlignment="1" applyProtection="1">
      <alignment horizontal="center" vertical="center" wrapText="1"/>
      <protection locked="0"/>
    </xf>
    <xf numFmtId="0" fontId="0" fillId="5" borderId="49" xfId="0" quotePrefix="1" applyFill="1" applyBorder="1" applyAlignment="1">
      <alignment horizontal="center" vertical="center" wrapText="1"/>
    </xf>
    <xf numFmtId="0" fontId="0" fillId="0" borderId="28" xfId="0" applyBorder="1" applyAlignment="1" applyProtection="1">
      <alignment horizontal="center" vertical="center" wrapText="1"/>
      <protection locked="0"/>
    </xf>
    <xf numFmtId="0" fontId="0" fillId="5" borderId="49" xfId="0" quotePrefix="1" applyFill="1" applyBorder="1" applyAlignment="1" applyProtection="1">
      <alignment horizontal="center" vertical="center" wrapText="1"/>
      <protection locked="0"/>
    </xf>
    <xf numFmtId="166" fontId="0" fillId="5" borderId="49" xfId="0" applyNumberFormat="1" applyFill="1" applyBorder="1" applyAlignment="1" applyProtection="1">
      <alignment horizontal="center" vertical="center" wrapText="1"/>
      <protection locked="0"/>
    </xf>
    <xf numFmtId="0" fontId="0" fillId="0" borderId="27" xfId="0" quotePrefix="1" applyBorder="1" applyAlignment="1" applyProtection="1">
      <alignment horizontal="center" vertical="center" wrapText="1"/>
      <protection locked="0"/>
    </xf>
    <xf numFmtId="0" fontId="0" fillId="0" borderId="29" xfId="0" quotePrefix="1" applyBorder="1" applyAlignment="1">
      <alignment horizontal="center" vertical="center" wrapText="1"/>
    </xf>
    <xf numFmtId="0" fontId="0" fillId="0" borderId="46" xfId="0" quotePrefix="1" applyBorder="1" applyAlignment="1">
      <alignment horizontal="center" vertical="center" wrapText="1"/>
    </xf>
    <xf numFmtId="0" fontId="0" fillId="0" borderId="29" xfId="0" quotePrefix="1" applyBorder="1" applyAlignment="1" applyProtection="1">
      <alignment horizontal="center" vertical="center" wrapText="1"/>
      <protection locked="0"/>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2" fillId="10" borderId="3" xfId="0" applyFont="1" applyFill="1" applyBorder="1" applyAlignment="1">
      <alignment horizontal="center" vertical="center" wrapText="1"/>
    </xf>
    <xf numFmtId="0" fontId="2" fillId="10" borderId="15"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0" fillId="0" borderId="0" xfId="0" quotePrefix="1" applyAlignment="1" applyProtection="1">
      <alignment horizontal="center" vertical="center" wrapText="1"/>
      <protection locked="0"/>
    </xf>
    <xf numFmtId="0" fontId="0" fillId="0" borderId="0" xfId="0" quotePrefix="1" applyAlignment="1">
      <alignment horizontal="center" vertical="center" wrapText="1"/>
    </xf>
    <xf numFmtId="166" fontId="0" fillId="0" borderId="0" xfId="0" applyNumberFormat="1" applyAlignment="1" applyProtection="1">
      <alignment horizontal="center" vertical="center" wrapText="1"/>
      <protection locked="0"/>
    </xf>
    <xf numFmtId="0" fontId="0" fillId="0" borderId="30" xfId="0" applyBorder="1" applyAlignment="1" applyProtection="1">
      <alignment horizontal="left" vertical="center" wrapText="1" indent="1"/>
      <protection locked="0"/>
    </xf>
    <xf numFmtId="0" fontId="0" fillId="0" borderId="31" xfId="0" applyBorder="1" applyAlignment="1" applyProtection="1">
      <alignment horizontal="left" vertical="center" wrapText="1" indent="1"/>
      <protection locked="0"/>
    </xf>
    <xf numFmtId="0" fontId="12" fillId="5" borderId="30" xfId="0" applyFont="1" applyFill="1" applyBorder="1" applyAlignment="1">
      <alignment horizontal="center" vertical="center" wrapText="1"/>
    </xf>
    <xf numFmtId="0" fontId="12" fillId="0" borderId="23" xfId="0" applyFont="1" applyBorder="1" applyAlignment="1" applyProtection="1">
      <alignment horizontal="center" vertical="center" wrapText="1"/>
      <protection locked="0"/>
    </xf>
    <xf numFmtId="0" fontId="12" fillId="5" borderId="17" xfId="0" applyFont="1" applyFill="1" applyBorder="1" applyAlignment="1">
      <alignment horizontal="center" vertical="center" wrapText="1"/>
    </xf>
    <xf numFmtId="0" fontId="12" fillId="0" borderId="17" xfId="0" quotePrefix="1" applyFont="1" applyBorder="1" applyAlignment="1">
      <alignment horizontal="center" vertical="center" wrapText="1"/>
    </xf>
    <xf numFmtId="0" fontId="12" fillId="5" borderId="30" xfId="0" quotePrefix="1" applyFont="1" applyFill="1" applyBorder="1" applyAlignment="1">
      <alignment horizontal="center" vertical="center" wrapText="1"/>
    </xf>
    <xf numFmtId="0" fontId="12" fillId="5" borderId="22" xfId="0" applyFont="1" applyFill="1" applyBorder="1" applyAlignment="1">
      <alignment horizontal="center" vertical="center" wrapText="1"/>
    </xf>
    <xf numFmtId="0" fontId="12" fillId="5" borderId="23"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0" fillId="0" borderId="0" xfId="0" applyAlignment="1">
      <alignment horizontal="left" vertical="center" indent="1"/>
    </xf>
    <xf numFmtId="0" fontId="12" fillId="5" borderId="18" xfId="0" applyFont="1" applyFill="1" applyBorder="1" applyAlignment="1">
      <alignment horizontal="center" vertical="center" wrapText="1"/>
    </xf>
    <xf numFmtId="0" fontId="12" fillId="5" borderId="31" xfId="0" applyFont="1" applyFill="1" applyBorder="1" applyAlignment="1">
      <alignment horizontal="center" vertical="center" wrapText="1"/>
    </xf>
    <xf numFmtId="0" fontId="12" fillId="0" borderId="21" xfId="0" applyFont="1" applyBorder="1" applyAlignment="1" applyProtection="1">
      <alignment horizontal="center" vertical="center" wrapText="1"/>
      <protection locked="0"/>
    </xf>
    <xf numFmtId="0" fontId="12" fillId="0" borderId="18" xfId="0" quotePrefix="1" applyFont="1" applyBorder="1" applyAlignment="1">
      <alignment horizontal="center" vertical="center" wrapText="1"/>
    </xf>
    <xf numFmtId="0" fontId="12" fillId="5" borderId="31" xfId="0" quotePrefix="1" applyFont="1" applyFill="1" applyBorder="1" applyAlignment="1">
      <alignment horizontal="center" vertical="center" wrapText="1"/>
    </xf>
    <xf numFmtId="0" fontId="12" fillId="5" borderId="25" xfId="0" applyFont="1" applyFill="1" applyBorder="1" applyAlignment="1">
      <alignment horizontal="center" vertical="center" wrapText="1"/>
    </xf>
    <xf numFmtId="0" fontId="12" fillId="5" borderId="21" xfId="0" applyFont="1" applyFill="1" applyBorder="1" applyAlignment="1">
      <alignment horizontal="center" vertical="center" wrapText="1"/>
    </xf>
    <xf numFmtId="0" fontId="12" fillId="5" borderId="26" xfId="0" applyFont="1" applyFill="1" applyBorder="1" applyAlignment="1">
      <alignment horizontal="center" vertical="center" wrapText="1"/>
    </xf>
    <xf numFmtId="0" fontId="0" fillId="5" borderId="62" xfId="0" applyFill="1" applyBorder="1" applyAlignment="1">
      <alignment horizontal="center" vertical="center" wrapText="1"/>
    </xf>
    <xf numFmtId="0" fontId="0" fillId="5" borderId="63" xfId="0" applyFill="1" applyBorder="1" applyAlignment="1">
      <alignment horizontal="center" vertical="center" wrapText="1"/>
    </xf>
    <xf numFmtId="0" fontId="0" fillId="5" borderId="49" xfId="0" applyFill="1" applyBorder="1" applyAlignment="1">
      <alignment horizontal="center" vertical="center" wrapText="1"/>
    </xf>
    <xf numFmtId="0" fontId="10" fillId="5" borderId="19" xfId="0" applyFont="1" applyFill="1" applyBorder="1" applyAlignment="1">
      <alignment horizontal="left" vertical="center" indent="1"/>
    </xf>
    <xf numFmtId="0" fontId="10" fillId="5" borderId="20" xfId="0" applyFont="1" applyFill="1" applyBorder="1" applyAlignment="1">
      <alignment horizontal="left" vertical="center" indent="1"/>
    </xf>
    <xf numFmtId="0" fontId="10" fillId="5" borderId="48" xfId="0" applyFont="1" applyFill="1" applyBorder="1" applyAlignment="1">
      <alignment horizontal="left" vertical="center" indent="1"/>
    </xf>
    <xf numFmtId="0" fontId="10" fillId="0" borderId="0" xfId="0" applyFont="1" applyAlignment="1">
      <alignment horizontal="left" vertical="center" indent="1"/>
    </xf>
    <xf numFmtId="0" fontId="40" fillId="0" borderId="0" xfId="0" applyFont="1" applyAlignment="1">
      <alignment horizontal="left" vertical="center" wrapText="1" indent="1"/>
    </xf>
    <xf numFmtId="0" fontId="15" fillId="0" borderId="0" xfId="0" applyFont="1" applyAlignment="1">
      <alignment horizontal="left" vertical="center" wrapText="1" indent="1"/>
    </xf>
    <xf numFmtId="0" fontId="42" fillId="0" borderId="0" xfId="0" applyFont="1" applyAlignment="1">
      <alignment horizontal="left" vertical="center" wrapText="1" indent="1"/>
    </xf>
    <xf numFmtId="0" fontId="15" fillId="0" borderId="0" xfId="0" applyFont="1" applyAlignment="1" applyProtection="1">
      <alignment horizontal="left" vertical="center" wrapText="1" indent="1"/>
      <protection locked="0"/>
    </xf>
    <xf numFmtId="0" fontId="0" fillId="0" borderId="0" xfId="0" applyAlignment="1" applyProtection="1">
      <alignment horizontal="left" vertical="center" wrapText="1" indent="1"/>
      <protection locked="0"/>
    </xf>
    <xf numFmtId="0" fontId="10" fillId="0" borderId="21" xfId="0" applyFont="1" applyBorder="1" applyAlignment="1" applyProtection="1">
      <alignment horizontal="center" vertical="center" wrapText="1"/>
      <protection locked="0"/>
    </xf>
    <xf numFmtId="0" fontId="10" fillId="0" borderId="28" xfId="0" applyFont="1" applyBorder="1" applyAlignment="1" applyProtection="1">
      <alignment horizontal="center" vertical="center" wrapText="1"/>
      <protection locked="0"/>
    </xf>
    <xf numFmtId="0" fontId="0" fillId="5" borderId="19" xfId="0" applyFill="1" applyBorder="1" applyAlignment="1">
      <alignment horizontal="left" vertical="center" indent="1"/>
    </xf>
    <xf numFmtId="0" fontId="0" fillId="5" borderId="20" xfId="0" applyFill="1" applyBorder="1" applyAlignment="1">
      <alignment horizontal="left" vertical="center" indent="1"/>
    </xf>
    <xf numFmtId="0" fontId="0" fillId="0" borderId="0" xfId="0" applyAlignment="1" applyProtection="1">
      <alignment horizontal="left" indent="1"/>
      <protection locked="0"/>
    </xf>
    <xf numFmtId="0" fontId="0" fillId="5" borderId="18" xfId="0" applyFill="1" applyBorder="1" applyAlignment="1">
      <alignment horizontal="left" vertical="center" indent="1"/>
    </xf>
    <xf numFmtId="49" fontId="0" fillId="0" borderId="0" xfId="0" applyNumberFormat="1" applyAlignment="1" applyProtection="1">
      <alignment horizontal="left" vertical="center" wrapText="1" indent="1"/>
      <protection locked="0"/>
    </xf>
    <xf numFmtId="49" fontId="0" fillId="0" borderId="18" xfId="0" applyNumberFormat="1" applyBorder="1" applyAlignment="1" applyProtection="1">
      <alignment horizontal="left" vertical="top" wrapText="1" indent="1"/>
      <protection locked="0"/>
    </xf>
    <xf numFmtId="49" fontId="15" fillId="0" borderId="0" xfId="0" applyNumberFormat="1" applyFont="1" applyAlignment="1">
      <alignment horizontal="left" vertical="center" wrapText="1" indent="1"/>
    </xf>
    <xf numFmtId="0" fontId="12" fillId="0" borderId="0" xfId="0" applyFont="1" applyAlignment="1" applyProtection="1">
      <alignment horizontal="left" vertical="center" wrapText="1" indent="1"/>
      <protection locked="0"/>
    </xf>
    <xf numFmtId="0" fontId="2" fillId="10" borderId="15" xfId="0" applyFont="1" applyFill="1" applyBorder="1" applyAlignment="1">
      <alignment horizontal="left" vertical="center" wrapText="1" indent="1"/>
    </xf>
    <xf numFmtId="0" fontId="2" fillId="10" borderId="6" xfId="0" applyFont="1" applyFill="1" applyBorder="1" applyAlignment="1">
      <alignment horizontal="left" vertical="center" wrapText="1" indent="1"/>
    </xf>
    <xf numFmtId="0" fontId="12" fillId="5" borderId="18" xfId="0" applyFont="1" applyFill="1" applyBorder="1" applyAlignment="1">
      <alignment horizontal="left" vertical="center" wrapText="1" indent="1"/>
    </xf>
    <xf numFmtId="0" fontId="12" fillId="5" borderId="46" xfId="0" applyFont="1" applyFill="1" applyBorder="1" applyAlignment="1">
      <alignment horizontal="left" vertical="center" wrapText="1" indent="1"/>
    </xf>
    <xf numFmtId="0" fontId="12" fillId="0" borderId="0" xfId="0" applyFont="1" applyAlignment="1">
      <alignment horizontal="left" vertical="center" wrapText="1" indent="1"/>
    </xf>
    <xf numFmtId="0" fontId="2" fillId="5" borderId="31" xfId="0" applyFont="1" applyFill="1" applyBorder="1" applyAlignment="1">
      <alignment horizontal="center" vertical="center" wrapText="1"/>
    </xf>
    <xf numFmtId="0" fontId="11" fillId="0" borderId="0" xfId="0" applyFont="1" applyAlignment="1">
      <alignment horizontal="left" vertical="center" wrapText="1" indent="1"/>
    </xf>
    <xf numFmtId="0" fontId="0" fillId="0" borderId="31" xfId="0" quotePrefix="1" applyBorder="1" applyAlignment="1" applyProtection="1">
      <alignment horizontal="left" vertical="center" wrapText="1" indent="1"/>
      <protection locked="0"/>
    </xf>
    <xf numFmtId="49" fontId="0" fillId="0" borderId="18" xfId="0" applyNumberFormat="1" applyBorder="1" applyAlignment="1" applyProtection="1">
      <alignment horizontal="left" vertical="center" wrapText="1" indent="1"/>
      <protection locked="0"/>
    </xf>
    <xf numFmtId="0" fontId="4" fillId="0" borderId="0" xfId="0" applyFont="1" applyAlignment="1">
      <alignment vertical="center" wrapText="1"/>
    </xf>
    <xf numFmtId="0" fontId="0" fillId="0" borderId="0" xfId="0" applyAlignment="1" applyProtection="1">
      <alignment horizontal="left" vertical="center" indent="1"/>
      <protection locked="0"/>
    </xf>
    <xf numFmtId="0" fontId="0" fillId="0" borderId="0" xfId="0" applyAlignment="1" applyProtection="1">
      <alignment vertical="center"/>
      <protection locked="0"/>
    </xf>
    <xf numFmtId="0" fontId="18" fillId="0" borderId="0" xfId="77" applyAlignment="1" applyProtection="1">
      <alignment vertical="center"/>
      <protection locked="0"/>
    </xf>
    <xf numFmtId="0" fontId="0" fillId="5" borderId="53" xfId="0" applyFill="1" applyBorder="1" applyAlignment="1">
      <alignment horizontal="center" vertical="center" wrapText="1"/>
    </xf>
    <xf numFmtId="0" fontId="0" fillId="5" borderId="52" xfId="0" applyFill="1" applyBorder="1" applyAlignment="1">
      <alignment horizontal="center" vertical="center" wrapText="1"/>
    </xf>
    <xf numFmtId="0" fontId="0" fillId="5" borderId="54" xfId="0" applyFill="1" applyBorder="1" applyAlignment="1">
      <alignment horizontal="center" vertical="center" wrapText="1"/>
    </xf>
    <xf numFmtId="0" fontId="0" fillId="0" borderId="18" xfId="0" applyBorder="1" applyAlignment="1" applyProtection="1">
      <alignment horizontal="left" vertical="center" wrapText="1" indent="1"/>
      <protection locked="0"/>
    </xf>
    <xf numFmtId="0" fontId="11" fillId="5" borderId="46" xfId="0" applyFont="1" applyFill="1" applyBorder="1" applyAlignment="1">
      <alignment horizontal="left" vertical="center" wrapText="1" indent="1"/>
    </xf>
    <xf numFmtId="0" fontId="12" fillId="5" borderId="28" xfId="0" applyFont="1" applyFill="1" applyBorder="1" applyAlignment="1">
      <alignment horizontal="center" vertical="center" wrapText="1"/>
    </xf>
    <xf numFmtId="0" fontId="12" fillId="0" borderId="28" xfId="0" applyFont="1" applyBorder="1" applyAlignment="1" applyProtection="1">
      <alignment horizontal="center" vertical="center" wrapText="1"/>
      <protection locked="0"/>
    </xf>
    <xf numFmtId="0" fontId="12" fillId="5" borderId="29" xfId="0" applyFont="1" applyFill="1" applyBorder="1" applyAlignment="1">
      <alignment horizontal="center" vertical="center" wrapText="1"/>
    </xf>
    <xf numFmtId="0" fontId="0" fillId="5" borderId="48" xfId="0" applyFill="1" applyBorder="1" applyAlignment="1">
      <alignment horizontal="left" vertical="center" indent="1"/>
    </xf>
    <xf numFmtId="0" fontId="12" fillId="5" borderId="49" xfId="0" quotePrefix="1" applyFont="1" applyFill="1" applyBorder="1" applyAlignment="1">
      <alignment horizontal="center" vertical="center" wrapText="1"/>
    </xf>
    <xf numFmtId="0" fontId="0" fillId="5" borderId="18" xfId="0" applyFill="1" applyBorder="1" applyAlignment="1">
      <alignment horizontal="left" wrapText="1" indent="1"/>
    </xf>
    <xf numFmtId="0" fontId="12" fillId="5" borderId="46" xfId="0" applyFont="1" applyFill="1" applyBorder="1" applyAlignment="1">
      <alignment horizontal="center" vertical="center" wrapText="1"/>
    </xf>
    <xf numFmtId="0" fontId="12" fillId="0" borderId="17" xfId="0" applyFont="1" applyBorder="1" applyAlignment="1" applyProtection="1">
      <alignment horizontal="center" vertical="center" wrapText="1"/>
      <protection locked="0"/>
    </xf>
    <xf numFmtId="0" fontId="12" fillId="0" borderId="18" xfId="0" applyFont="1" applyBorder="1" applyAlignment="1" applyProtection="1">
      <alignment horizontal="center" vertical="center" wrapText="1"/>
      <protection locked="0"/>
    </xf>
    <xf numFmtId="0" fontId="12" fillId="0" borderId="46" xfId="0" applyFont="1" applyBorder="1" applyAlignment="1" applyProtection="1">
      <alignment horizontal="center" vertical="center" wrapText="1"/>
      <protection locked="0"/>
    </xf>
    <xf numFmtId="0" fontId="12" fillId="0" borderId="22" xfId="0" applyFont="1" applyBorder="1" applyAlignment="1" applyProtection="1">
      <alignment horizontal="center" vertical="center" wrapText="1"/>
      <protection locked="0"/>
    </xf>
    <xf numFmtId="0" fontId="12" fillId="0" borderId="24" xfId="0" applyFont="1" applyBorder="1" applyAlignment="1" applyProtection="1">
      <alignment horizontal="center" vertical="center" wrapText="1"/>
      <protection locked="0"/>
    </xf>
    <xf numFmtId="0" fontId="12" fillId="0" borderId="25" xfId="0" applyFont="1" applyBorder="1" applyAlignment="1" applyProtection="1">
      <alignment horizontal="center" vertical="center" wrapText="1"/>
      <protection locked="0"/>
    </xf>
    <xf numFmtId="0" fontId="12" fillId="0" borderId="26" xfId="0" applyFont="1" applyBorder="1" applyAlignment="1" applyProtection="1">
      <alignment horizontal="center" vertical="center" wrapText="1"/>
      <protection locked="0"/>
    </xf>
    <xf numFmtId="0" fontId="12" fillId="0" borderId="27" xfId="0" applyFont="1" applyBorder="1" applyAlignment="1" applyProtection="1">
      <alignment horizontal="center" vertical="center" wrapText="1"/>
      <protection locked="0"/>
    </xf>
    <xf numFmtId="0" fontId="12" fillId="0" borderId="29" xfId="0" applyFont="1" applyBorder="1" applyAlignment="1" applyProtection="1">
      <alignment horizontal="center" vertical="center" wrapText="1"/>
      <protection locked="0"/>
    </xf>
    <xf numFmtId="0" fontId="12" fillId="5" borderId="49" xfId="0" applyFont="1" applyFill="1" applyBorder="1" applyAlignment="1">
      <alignment horizontal="center" vertical="center" wrapText="1"/>
    </xf>
    <xf numFmtId="166" fontId="12" fillId="5" borderId="30" xfId="0" applyNumberFormat="1" applyFont="1" applyFill="1" applyBorder="1" applyAlignment="1" applyProtection="1">
      <alignment horizontal="center" vertical="center" wrapText="1"/>
      <protection locked="0"/>
    </xf>
    <xf numFmtId="166" fontId="12" fillId="5" borderId="31" xfId="0" applyNumberFormat="1" applyFont="1" applyFill="1" applyBorder="1" applyAlignment="1" applyProtection="1">
      <alignment horizontal="center" vertical="center" wrapText="1"/>
      <protection locked="0"/>
    </xf>
    <xf numFmtId="166" fontId="12" fillId="5" borderId="49" xfId="0" applyNumberFormat="1" applyFont="1" applyFill="1" applyBorder="1" applyAlignment="1" applyProtection="1">
      <alignment horizontal="center" vertical="center" wrapText="1"/>
      <protection locked="0"/>
    </xf>
    <xf numFmtId="166" fontId="12" fillId="0" borderId="17" xfId="0" applyNumberFormat="1" applyFont="1" applyBorder="1" applyAlignment="1" applyProtection="1">
      <alignment horizontal="center" vertical="center" wrapText="1"/>
      <protection locked="0"/>
    </xf>
    <xf numFmtId="166" fontId="12" fillId="0" borderId="18" xfId="0" applyNumberFormat="1" applyFont="1" applyBorder="1" applyAlignment="1" applyProtection="1">
      <alignment horizontal="center" vertical="center" wrapText="1"/>
      <protection locked="0"/>
    </xf>
    <xf numFmtId="166" fontId="12" fillId="0" borderId="46" xfId="0" applyNumberFormat="1" applyFont="1" applyBorder="1" applyAlignment="1" applyProtection="1">
      <alignment horizontal="center" vertical="center" wrapText="1"/>
      <protection locked="0"/>
    </xf>
    <xf numFmtId="0" fontId="12" fillId="0" borderId="22" xfId="0" quotePrefix="1" applyFont="1" applyBorder="1" applyAlignment="1">
      <alignment horizontal="center" vertical="center" wrapText="1"/>
    </xf>
    <xf numFmtId="0" fontId="12" fillId="0" borderId="24" xfId="0" quotePrefix="1" applyFont="1" applyBorder="1" applyAlignment="1">
      <alignment horizontal="center" vertical="center" wrapText="1"/>
    </xf>
    <xf numFmtId="0" fontId="12" fillId="0" borderId="25" xfId="0" quotePrefix="1" applyFont="1" applyBorder="1" applyAlignment="1">
      <alignment horizontal="center" vertical="center" wrapText="1"/>
    </xf>
    <xf numFmtId="0" fontId="12" fillId="0" borderId="26" xfId="0" quotePrefix="1" applyFont="1" applyBorder="1" applyAlignment="1">
      <alignment horizontal="center" vertical="center" wrapText="1"/>
    </xf>
    <xf numFmtId="0" fontId="12" fillId="0" borderId="27" xfId="0" quotePrefix="1" applyFont="1" applyBorder="1" applyAlignment="1">
      <alignment horizontal="center" vertical="center" wrapText="1"/>
    </xf>
    <xf numFmtId="0" fontId="12" fillId="0" borderId="29" xfId="0" quotePrefix="1" applyFont="1" applyBorder="1" applyAlignment="1">
      <alignment horizontal="center" vertical="center" wrapText="1"/>
    </xf>
    <xf numFmtId="0" fontId="12" fillId="0" borderId="46" xfId="0" quotePrefix="1" applyFont="1" applyBorder="1" applyAlignment="1">
      <alignment horizontal="center" vertical="center" wrapText="1"/>
    </xf>
    <xf numFmtId="0" fontId="12" fillId="5" borderId="27" xfId="0" applyFont="1" applyFill="1" applyBorder="1" applyAlignment="1">
      <alignment horizontal="center" vertical="center" wrapText="1"/>
    </xf>
    <xf numFmtId="0" fontId="0" fillId="5" borderId="52" xfId="0" applyFill="1" applyBorder="1" applyAlignment="1" applyProtection="1">
      <alignment horizontal="center" vertical="center" wrapText="1"/>
      <protection locked="0"/>
    </xf>
    <xf numFmtId="0" fontId="0" fillId="5" borderId="53" xfId="0" applyFill="1" applyBorder="1" applyAlignment="1" applyProtection="1">
      <alignment horizontal="center" vertical="center" wrapText="1"/>
      <protection locked="0"/>
    </xf>
    <xf numFmtId="0" fontId="0" fillId="5" borderId="30" xfId="0" applyFill="1" applyBorder="1" applyAlignment="1" applyProtection="1">
      <alignment horizontal="center" vertical="center" wrapText="1"/>
      <protection locked="0"/>
    </xf>
    <xf numFmtId="0" fontId="0" fillId="5" borderId="31" xfId="0" applyFill="1" applyBorder="1" applyAlignment="1" applyProtection="1">
      <alignment horizontal="center" vertical="center" wrapText="1"/>
      <protection locked="0"/>
    </xf>
    <xf numFmtId="0" fontId="0" fillId="5" borderId="49" xfId="0" applyFill="1" applyBorder="1" applyAlignment="1" applyProtection="1">
      <alignment horizontal="center" vertical="center" wrapText="1"/>
      <protection locked="0"/>
    </xf>
    <xf numFmtId="49" fontId="0" fillId="0" borderId="31" xfId="0" applyNumberFormat="1" applyBorder="1" applyAlignment="1" applyProtection="1">
      <alignment horizontal="left" vertical="top" wrapText="1" indent="1"/>
      <protection locked="0"/>
    </xf>
    <xf numFmtId="0" fontId="11" fillId="5" borderId="31" xfId="0" applyFont="1" applyFill="1" applyBorder="1" applyAlignment="1">
      <alignment horizontal="left" vertical="center" wrapText="1" indent="1"/>
    </xf>
    <xf numFmtId="0" fontId="12" fillId="5" borderId="17" xfId="0" applyFont="1" applyFill="1" applyBorder="1" applyAlignment="1">
      <alignment horizontal="left" vertical="center" wrapText="1" indent="1"/>
    </xf>
    <xf numFmtId="0" fontId="6" fillId="5" borderId="31" xfId="0" applyFont="1" applyFill="1" applyBorder="1" applyAlignment="1" applyProtection="1">
      <alignment horizontal="center" vertical="center" wrapText="1"/>
      <protection locked="0"/>
    </xf>
    <xf numFmtId="0" fontId="6" fillId="5" borderId="49" xfId="0" applyFont="1" applyFill="1" applyBorder="1" applyAlignment="1" applyProtection="1">
      <alignment horizontal="center" vertical="center" wrapText="1"/>
      <protection locked="0"/>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46" xfId="0" applyBorder="1" applyAlignment="1">
      <alignment horizontal="center" vertical="center" wrapText="1"/>
    </xf>
    <xf numFmtId="0" fontId="0" fillId="5" borderId="61" xfId="0" applyFill="1" applyBorder="1" applyAlignment="1">
      <alignment horizontal="center" vertical="center" wrapText="1"/>
    </xf>
    <xf numFmtId="0" fontId="0" fillId="5" borderId="54" xfId="0" applyFill="1" applyBorder="1" applyAlignment="1" applyProtection="1">
      <alignment horizontal="center" vertical="center" wrapText="1"/>
      <protection locked="0"/>
    </xf>
    <xf numFmtId="0" fontId="0" fillId="5" borderId="30" xfId="0" applyFill="1" applyBorder="1" applyAlignment="1">
      <alignment horizontal="left" vertical="center" wrapText="1" indent="1"/>
    </xf>
    <xf numFmtId="0" fontId="0" fillId="5" borderId="31" xfId="0" applyFill="1" applyBorder="1" applyAlignment="1">
      <alignment horizontal="left" vertical="center" wrapText="1" indent="1"/>
    </xf>
    <xf numFmtId="0" fontId="0" fillId="5" borderId="49" xfId="0" applyFill="1" applyBorder="1" applyAlignment="1">
      <alignment horizontal="left" vertical="center" wrapText="1" indent="1"/>
    </xf>
    <xf numFmtId="0" fontId="11" fillId="5" borderId="18" xfId="0" applyFont="1" applyFill="1" applyBorder="1" applyAlignment="1">
      <alignment horizontal="left" vertical="center" wrapText="1" indent="1"/>
    </xf>
    <xf numFmtId="0" fontId="10" fillId="5" borderId="17" xfId="0" applyFont="1" applyFill="1" applyBorder="1" applyAlignment="1">
      <alignment horizontal="left" vertical="center" indent="1"/>
    </xf>
    <xf numFmtId="0" fontId="10" fillId="5" borderId="18" xfId="0" applyFont="1" applyFill="1" applyBorder="1" applyAlignment="1">
      <alignment horizontal="left" vertical="center" indent="1"/>
    </xf>
    <xf numFmtId="0" fontId="10" fillId="5" borderId="46" xfId="0" applyFont="1" applyFill="1" applyBorder="1" applyAlignment="1">
      <alignment horizontal="left" vertical="center" indent="1"/>
    </xf>
    <xf numFmtId="0" fontId="46" fillId="5" borderId="31" xfId="0" applyFont="1" applyFill="1" applyBorder="1" applyAlignment="1">
      <alignment horizontal="left" vertical="center" wrapText="1" indent="1"/>
    </xf>
    <xf numFmtId="0" fontId="0" fillId="0" borderId="30" xfId="0" quotePrefix="1" applyBorder="1" applyAlignment="1" applyProtection="1">
      <alignment horizontal="left" vertical="center" wrapText="1" indent="1"/>
      <protection locked="0"/>
    </xf>
    <xf numFmtId="0" fontId="0" fillId="5" borderId="61" xfId="0" applyFill="1" applyBorder="1" applyAlignment="1">
      <alignment horizontal="left" vertical="center" wrapText="1" indent="1"/>
    </xf>
    <xf numFmtId="0" fontId="0" fillId="5" borderId="62" xfId="0" applyFill="1" applyBorder="1" applyAlignment="1">
      <alignment horizontal="left" vertical="center" wrapText="1" indent="1"/>
    </xf>
    <xf numFmtId="0" fontId="0" fillId="5" borderId="62" xfId="0" applyFill="1" applyBorder="1" applyAlignment="1">
      <alignment horizontal="left" wrapText="1" indent="1"/>
    </xf>
    <xf numFmtId="0" fontId="0" fillId="5" borderId="63" xfId="0" applyFill="1" applyBorder="1" applyAlignment="1">
      <alignment horizontal="left" vertical="center" wrapText="1" indent="1"/>
    </xf>
    <xf numFmtId="0" fontId="46" fillId="5" borderId="18" xfId="0" applyFont="1" applyFill="1" applyBorder="1" applyAlignment="1">
      <alignment horizontal="left" vertical="center" wrapText="1" indent="1"/>
    </xf>
    <xf numFmtId="0" fontId="0" fillId="5" borderId="30" xfId="0" applyFill="1" applyBorder="1" applyAlignment="1" applyProtection="1">
      <alignment horizontal="left" vertical="center" wrapText="1" indent="1"/>
      <protection locked="0"/>
    </xf>
    <xf numFmtId="0" fontId="0" fillId="5" borderId="31" xfId="0" applyFill="1" applyBorder="1" applyAlignment="1" applyProtection="1">
      <alignment horizontal="left" vertical="center" wrapText="1" indent="1"/>
      <protection locked="0"/>
    </xf>
    <xf numFmtId="0" fontId="46" fillId="5" borderId="46" xfId="0" applyFont="1" applyFill="1" applyBorder="1" applyAlignment="1">
      <alignment horizontal="left" vertical="center" wrapText="1" indent="1"/>
    </xf>
    <xf numFmtId="0" fontId="0" fillId="5" borderId="17" xfId="0" applyFill="1" applyBorder="1" applyAlignment="1">
      <alignment horizontal="left" vertical="center" indent="1"/>
    </xf>
    <xf numFmtId="0" fontId="0" fillId="5" borderId="46" xfId="0" applyFill="1" applyBorder="1" applyAlignment="1">
      <alignment horizontal="left" vertical="center" indent="1"/>
    </xf>
    <xf numFmtId="0" fontId="4" fillId="5" borderId="11" xfId="0" applyFont="1" applyFill="1" applyBorder="1" applyAlignment="1">
      <alignment vertical="center" wrapText="1"/>
    </xf>
    <xf numFmtId="0" fontId="0" fillId="13" borderId="23" xfId="0" applyFill="1" applyBorder="1" applyAlignment="1">
      <alignment horizontal="left" vertical="center" wrapText="1" indent="3"/>
    </xf>
    <xf numFmtId="0" fontId="0" fillId="13" borderId="24" xfId="0" applyFill="1" applyBorder="1" applyAlignment="1">
      <alignment horizontal="left" vertical="center" wrapText="1" indent="3"/>
    </xf>
    <xf numFmtId="0" fontId="0" fillId="13" borderId="23" xfId="0" applyFill="1" applyBorder="1" applyAlignment="1">
      <alignment horizontal="center" vertical="center" wrapText="1"/>
    </xf>
    <xf numFmtId="0" fontId="0" fillId="13" borderId="24" xfId="0" applyFill="1" applyBorder="1" applyAlignment="1">
      <alignment horizontal="center" vertical="center" wrapText="1"/>
    </xf>
    <xf numFmtId="0" fontId="0" fillId="13" borderId="28" xfId="0" applyFill="1" applyBorder="1" applyAlignment="1">
      <alignment horizontal="center" vertical="center" wrapText="1"/>
    </xf>
    <xf numFmtId="0" fontId="0" fillId="13" borderId="29" xfId="0" applyFill="1" applyBorder="1" applyAlignment="1">
      <alignment horizontal="center" vertical="center" wrapText="1"/>
    </xf>
    <xf numFmtId="0" fontId="0" fillId="5" borderId="17" xfId="0" applyFill="1" applyBorder="1" applyAlignment="1">
      <alignment horizontal="left" vertical="center" wrapText="1" indent="3"/>
    </xf>
    <xf numFmtId="0" fontId="0" fillId="13" borderId="17" xfId="0" applyFill="1" applyBorder="1" applyAlignment="1">
      <alignment horizontal="left" vertical="center" wrapText="1" indent="1"/>
    </xf>
    <xf numFmtId="0" fontId="0" fillId="13" borderId="17" xfId="0" applyFill="1" applyBorder="1" applyAlignment="1">
      <alignment horizontal="center" vertical="center" wrapText="1"/>
    </xf>
    <xf numFmtId="0" fontId="0" fillId="13" borderId="22" xfId="0" applyFill="1" applyBorder="1" applyAlignment="1">
      <alignment horizontal="center" vertical="center" wrapText="1"/>
    </xf>
    <xf numFmtId="0" fontId="34" fillId="5" borderId="30" xfId="0" applyFont="1" applyFill="1" applyBorder="1" applyAlignment="1">
      <alignment horizontal="center" vertical="center" wrapText="1"/>
    </xf>
    <xf numFmtId="0" fontId="0" fillId="13" borderId="27" xfId="0" applyFill="1" applyBorder="1" applyAlignment="1">
      <alignment horizontal="center" vertical="center" wrapText="1"/>
    </xf>
    <xf numFmtId="0" fontId="0" fillId="13" borderId="22" xfId="0" applyFill="1" applyBorder="1" applyAlignment="1">
      <alignment horizontal="left" vertical="center" wrapText="1" indent="3"/>
    </xf>
    <xf numFmtId="0" fontId="34" fillId="5" borderId="4" xfId="0" applyFont="1" applyFill="1" applyBorder="1" applyAlignment="1">
      <alignment horizontal="center" vertical="center" wrapText="1"/>
    </xf>
    <xf numFmtId="0" fontId="34" fillId="5" borderId="17" xfId="0" applyFont="1" applyFill="1" applyBorder="1" applyAlignment="1">
      <alignment horizontal="center" vertical="center" wrapText="1"/>
    </xf>
    <xf numFmtId="0" fontId="34" fillId="5" borderId="18" xfId="0" applyFont="1" applyFill="1" applyBorder="1" applyAlignment="1">
      <alignment horizontal="center" vertical="center" wrapText="1"/>
    </xf>
    <xf numFmtId="0" fontId="34" fillId="5" borderId="46" xfId="0" applyFont="1" applyFill="1" applyBorder="1" applyAlignment="1">
      <alignment horizontal="center" vertical="center" wrapText="1"/>
    </xf>
    <xf numFmtId="0" fontId="34" fillId="5" borderId="49" xfId="0" applyFont="1" applyFill="1" applyBorder="1" applyAlignment="1">
      <alignment horizontal="center" vertical="center" wrapText="1"/>
    </xf>
    <xf numFmtId="0" fontId="0" fillId="5" borderId="30" xfId="0" applyFill="1" applyBorder="1" applyAlignment="1">
      <alignment horizontal="left" vertical="center" wrapText="1" indent="3"/>
    </xf>
    <xf numFmtId="0" fontId="0" fillId="13" borderId="46" xfId="0" applyFill="1" applyBorder="1" applyAlignment="1">
      <alignment horizontal="center" vertical="center" wrapText="1"/>
    </xf>
    <xf numFmtId="0" fontId="0" fillId="13" borderId="17" xfId="0" applyFill="1" applyBorder="1" applyAlignment="1">
      <alignment horizontal="left" vertical="center" wrapText="1" indent="3"/>
    </xf>
    <xf numFmtId="0" fontId="0" fillId="13" borderId="46" xfId="0" applyFill="1" applyBorder="1" applyAlignment="1">
      <alignment horizontal="left" vertical="center" wrapText="1" indent="1"/>
    </xf>
    <xf numFmtId="0" fontId="48" fillId="20" borderId="13" xfId="77" applyFont="1" applyFill="1" applyBorder="1" applyAlignment="1">
      <alignment horizontal="left" vertical="center" indent="2"/>
    </xf>
    <xf numFmtId="0" fontId="48" fillId="20" borderId="0" xfId="77" applyFont="1" applyFill="1" applyAlignment="1">
      <alignment horizontal="left" vertical="center" indent="2"/>
    </xf>
    <xf numFmtId="0" fontId="48" fillId="20" borderId="3" xfId="77" applyFont="1" applyFill="1" applyBorder="1" applyAlignment="1">
      <alignment horizontal="left" vertical="center" indent="2"/>
    </xf>
    <xf numFmtId="0" fontId="43" fillId="20" borderId="13" xfId="77" applyFont="1" applyFill="1" applyBorder="1" applyAlignment="1">
      <alignment horizontal="left" vertical="center" indent="2"/>
    </xf>
    <xf numFmtId="0" fontId="43" fillId="20" borderId="0" xfId="77" applyFont="1" applyFill="1" applyAlignment="1">
      <alignment horizontal="left" vertical="center" indent="2"/>
    </xf>
    <xf numFmtId="0" fontId="43" fillId="20" borderId="3" xfId="77" applyFont="1" applyFill="1" applyBorder="1" applyAlignment="1">
      <alignment horizontal="left" vertical="center" indent="2"/>
    </xf>
    <xf numFmtId="0" fontId="49" fillId="22" borderId="1" xfId="0" applyFont="1" applyFill="1" applyBorder="1" applyAlignment="1">
      <alignment horizontal="left" vertical="center" wrapText="1" indent="2"/>
    </xf>
    <xf numFmtId="166" fontId="49" fillId="22" borderId="2" xfId="0" applyNumberFormat="1" applyFont="1" applyFill="1" applyBorder="1" applyAlignment="1">
      <alignment horizontal="left" vertical="center" wrapText="1" indent="2"/>
    </xf>
    <xf numFmtId="0" fontId="50" fillId="8" borderId="0" xfId="0" applyFont="1" applyFill="1" applyAlignment="1">
      <alignment horizontal="center" vertical="center" wrapText="1"/>
    </xf>
    <xf numFmtId="0" fontId="50" fillId="17" borderId="3" xfId="0" applyFont="1" applyFill="1" applyBorder="1" applyAlignment="1">
      <alignment wrapText="1"/>
    </xf>
    <xf numFmtId="0" fontId="50" fillId="0" borderId="0" xfId="0" applyFont="1" applyAlignment="1">
      <alignment wrapText="1"/>
    </xf>
    <xf numFmtId="0" fontId="50" fillId="17" borderId="12" xfId="0" applyFont="1" applyFill="1" applyBorder="1" applyAlignment="1">
      <alignment wrapText="1"/>
    </xf>
    <xf numFmtId="0" fontId="50" fillId="0" borderId="0" xfId="0" applyFont="1" applyAlignment="1">
      <alignment horizontal="left" wrapText="1"/>
    </xf>
    <xf numFmtId="49" fontId="14" fillId="6" borderId="0" xfId="0" applyNumberFormat="1" applyFont="1" applyFill="1" applyAlignment="1" applyProtection="1">
      <alignment horizontal="left" vertical="center" wrapText="1" indent="1"/>
      <protection locked="0"/>
    </xf>
    <xf numFmtId="49" fontId="14" fillId="6" borderId="3" xfId="0" applyNumberFormat="1" applyFont="1" applyFill="1" applyBorder="1" applyAlignment="1" applyProtection="1">
      <alignment horizontal="left" vertical="center" wrapText="1" indent="1"/>
      <protection locked="0"/>
    </xf>
    <xf numFmtId="0" fontId="4" fillId="14" borderId="38" xfId="0" applyFont="1" applyFill="1" applyBorder="1" applyAlignment="1">
      <alignment horizontal="left" wrapText="1" indent="1"/>
    </xf>
    <xf numFmtId="0" fontId="4" fillId="14" borderId="59" xfId="0" applyFont="1" applyFill="1" applyBorder="1" applyAlignment="1">
      <alignment horizontal="left" wrapText="1" indent="1"/>
    </xf>
    <xf numFmtId="0" fontId="53" fillId="0" borderId="13" xfId="0" applyFont="1" applyBorder="1" applyAlignment="1">
      <alignment horizontal="left" wrapText="1" indent="1"/>
    </xf>
    <xf numFmtId="0" fontId="39" fillId="0" borderId="0" xfId="0" applyFont="1" applyAlignment="1">
      <alignment wrapText="1"/>
    </xf>
    <xf numFmtId="0" fontId="39" fillId="0" borderId="0" xfId="0" applyFont="1" applyAlignment="1">
      <alignment horizontal="center" wrapText="1"/>
    </xf>
    <xf numFmtId="167" fontId="39" fillId="0" borderId="0" xfId="0" applyNumberFormat="1" applyFont="1" applyAlignment="1">
      <alignment horizontal="left" wrapText="1" indent="1"/>
    </xf>
    <xf numFmtId="2" fontId="39" fillId="0" borderId="0" xfId="0" applyNumberFormat="1" applyFont="1" applyAlignment="1">
      <alignment wrapText="1"/>
    </xf>
    <xf numFmtId="167" fontId="39" fillId="0" borderId="0" xfId="0" applyNumberFormat="1" applyFont="1" applyAlignment="1">
      <alignment wrapText="1"/>
    </xf>
    <xf numFmtId="0" fontId="10" fillId="0" borderId="22" xfId="0" applyFont="1" applyBorder="1" applyAlignment="1" applyProtection="1">
      <alignment horizontal="center" vertical="center" wrapText="1"/>
      <protection locked="0"/>
    </xf>
    <xf numFmtId="0" fontId="10" fillId="0" borderId="65" xfId="0" applyFont="1" applyBorder="1" applyAlignment="1" applyProtection="1">
      <alignment horizontal="center" vertical="center" wrapText="1"/>
      <protection locked="0"/>
    </xf>
    <xf numFmtId="0" fontId="10" fillId="0" borderId="66" xfId="0" applyFont="1" applyBorder="1" applyAlignment="1" applyProtection="1">
      <alignment horizontal="center" vertical="center" wrapText="1"/>
      <protection locked="0"/>
    </xf>
    <xf numFmtId="0" fontId="15" fillId="0" borderId="0" xfId="0" applyFont="1" applyAlignment="1" applyProtection="1">
      <alignment horizontal="center"/>
      <protection locked="0"/>
    </xf>
    <xf numFmtId="0" fontId="4" fillId="14" borderId="32" xfId="0" applyFont="1" applyFill="1" applyBorder="1" applyAlignment="1">
      <alignment horizontal="left" wrapText="1" indent="1"/>
    </xf>
    <xf numFmtId="0" fontId="4" fillId="14" borderId="33" xfId="0" applyFont="1" applyFill="1" applyBorder="1" applyAlignment="1">
      <alignment horizontal="left" wrapText="1" indent="1"/>
    </xf>
    <xf numFmtId="0" fontId="4" fillId="14" borderId="5" xfId="0" applyFont="1" applyFill="1" applyBorder="1" applyAlignment="1">
      <alignment horizontal="left" wrapText="1" indent="1"/>
    </xf>
    <xf numFmtId="0" fontId="4" fillId="14" borderId="60" xfId="0" applyFont="1" applyFill="1" applyBorder="1" applyAlignment="1">
      <alignment horizontal="center" wrapText="1"/>
    </xf>
    <xf numFmtId="167" fontId="4" fillId="14" borderId="33" xfId="0" applyNumberFormat="1" applyFont="1" applyFill="1" applyBorder="1" applyAlignment="1">
      <alignment horizontal="left" wrapText="1" indent="1"/>
    </xf>
    <xf numFmtId="0" fontId="4" fillId="14" borderId="33" xfId="0" applyFont="1" applyFill="1" applyBorder="1" applyAlignment="1">
      <alignment wrapText="1"/>
    </xf>
    <xf numFmtId="2" fontId="4" fillId="14" borderId="33" xfId="0" applyNumberFormat="1" applyFont="1" applyFill="1" applyBorder="1" applyAlignment="1">
      <alignment wrapText="1"/>
    </xf>
    <xf numFmtId="167" fontId="4" fillId="14" borderId="33" xfId="0" applyNumberFormat="1" applyFont="1" applyFill="1" applyBorder="1" applyAlignment="1">
      <alignment wrapText="1"/>
    </xf>
    <xf numFmtId="167" fontId="4" fillId="14" borderId="59" xfId="0" applyNumberFormat="1" applyFont="1" applyFill="1" applyBorder="1" applyAlignment="1">
      <alignment wrapText="1"/>
    </xf>
    <xf numFmtId="167" fontId="4" fillId="14" borderId="5" xfId="0" applyNumberFormat="1" applyFont="1" applyFill="1" applyBorder="1" applyAlignment="1">
      <alignment horizontal="left" vertical="center" wrapText="1" indent="1"/>
    </xf>
    <xf numFmtId="167" fontId="4" fillId="14" borderId="7" xfId="0" applyNumberFormat="1" applyFont="1" applyFill="1" applyBorder="1" applyAlignment="1">
      <alignment horizontal="left" vertical="center" wrapText="1" indent="1"/>
    </xf>
    <xf numFmtId="0" fontId="4" fillId="14" borderId="1" xfId="0" applyFont="1" applyFill="1" applyBorder="1" applyAlignment="1">
      <alignment horizontal="left" vertical="center" wrapText="1" indent="1"/>
    </xf>
    <xf numFmtId="0" fontId="4" fillId="14" borderId="5" xfId="0" applyFont="1" applyFill="1" applyBorder="1" applyAlignment="1">
      <alignment horizontal="left" vertical="center" wrapText="1" indent="1"/>
    </xf>
    <xf numFmtId="0" fontId="4" fillId="14" borderId="5" xfId="0" applyFont="1" applyFill="1" applyBorder="1" applyAlignment="1">
      <alignment horizontal="center" vertical="center" wrapText="1"/>
    </xf>
    <xf numFmtId="0" fontId="4" fillId="14" borderId="5" xfId="0" applyFont="1" applyFill="1" applyBorder="1" applyAlignment="1">
      <alignment vertical="center" wrapText="1"/>
    </xf>
    <xf numFmtId="2" fontId="4" fillId="14" borderId="5" xfId="0" applyNumberFormat="1" applyFont="1" applyFill="1" applyBorder="1" applyAlignment="1">
      <alignment vertical="center" wrapText="1"/>
    </xf>
    <xf numFmtId="167" fontId="4" fillId="14" borderId="5" xfId="0" applyNumberFormat="1" applyFont="1" applyFill="1" applyBorder="1" applyAlignment="1">
      <alignment vertical="center" wrapText="1"/>
    </xf>
    <xf numFmtId="0" fontId="4" fillId="14" borderId="1" xfId="0" applyFont="1" applyFill="1" applyBorder="1" applyAlignment="1">
      <alignment horizontal="left" wrapText="1" indent="1"/>
    </xf>
    <xf numFmtId="0" fontId="4" fillId="14" borderId="5" xfId="0" applyFont="1" applyFill="1" applyBorder="1" applyAlignment="1">
      <alignment horizontal="center" wrapText="1"/>
    </xf>
    <xf numFmtId="167" fontId="4" fillId="14" borderId="5" xfId="0" applyNumberFormat="1" applyFont="1" applyFill="1" applyBorder="1" applyAlignment="1">
      <alignment horizontal="left" wrapText="1" indent="1"/>
    </xf>
    <xf numFmtId="0" fontId="4" fillId="14" borderId="5" xfId="0" applyFont="1" applyFill="1" applyBorder="1" applyAlignment="1">
      <alignment wrapText="1"/>
    </xf>
    <xf numFmtId="2" fontId="4" fillId="14" borderId="5" xfId="0" applyNumberFormat="1" applyFont="1" applyFill="1" applyBorder="1" applyAlignment="1">
      <alignment wrapText="1"/>
    </xf>
    <xf numFmtId="167" fontId="4" fillId="14" borderId="5" xfId="0" applyNumberFormat="1" applyFont="1" applyFill="1" applyBorder="1" applyAlignment="1">
      <alignment wrapText="1"/>
    </xf>
    <xf numFmtId="0" fontId="0" fillId="0" borderId="17" xfId="0" quotePrefix="1" applyBorder="1" applyAlignment="1">
      <alignment horizontal="left" vertical="center" wrapText="1" indent="1"/>
    </xf>
    <xf numFmtId="0" fontId="12" fillId="0" borderId="0" xfId="0" applyFont="1" applyAlignment="1">
      <alignment horizontal="left" wrapText="1" indent="1"/>
    </xf>
    <xf numFmtId="0" fontId="54" fillId="0" borderId="0" xfId="0" applyFont="1" applyAlignment="1">
      <alignment horizontal="left" wrapText="1" indent="1"/>
    </xf>
    <xf numFmtId="0" fontId="54" fillId="0" borderId="0" xfId="0" applyFont="1" applyAlignment="1">
      <alignment horizontal="center" wrapText="1"/>
    </xf>
    <xf numFmtId="0" fontId="54" fillId="0" borderId="0" xfId="0" applyFont="1" applyAlignment="1">
      <alignment wrapText="1"/>
    </xf>
    <xf numFmtId="0" fontId="3" fillId="16" borderId="8" xfId="0" applyFont="1" applyFill="1" applyBorder="1" applyAlignment="1">
      <alignment horizontal="left" vertical="center" wrapText="1" indent="1"/>
    </xf>
    <xf numFmtId="0" fontId="3" fillId="16" borderId="7" xfId="0" applyFont="1" applyFill="1" applyBorder="1" applyAlignment="1">
      <alignment horizontal="left" vertical="center" wrapText="1" indent="1"/>
    </xf>
    <xf numFmtId="0" fontId="54" fillId="16" borderId="4" xfId="0" applyFont="1" applyFill="1" applyBorder="1" applyAlignment="1">
      <alignment horizontal="center" vertical="center" wrapText="1"/>
    </xf>
    <xf numFmtId="0" fontId="54" fillId="16" borderId="6" xfId="0" applyFont="1" applyFill="1" applyBorder="1" applyAlignment="1">
      <alignment horizontal="center" vertical="center" wrapText="1"/>
    </xf>
    <xf numFmtId="0" fontId="54" fillId="0" borderId="0" xfId="0" applyFont="1" applyAlignment="1">
      <alignment vertical="center" wrapText="1"/>
    </xf>
    <xf numFmtId="0" fontId="54" fillId="0" borderId="4" xfId="0" applyFont="1" applyBorder="1"/>
    <xf numFmtId="0" fontId="54" fillId="0" borderId="0" xfId="0" applyFont="1"/>
    <xf numFmtId="49" fontId="56" fillId="6" borderId="0" xfId="0" applyNumberFormat="1" applyFont="1" applyFill="1" applyAlignment="1" applyProtection="1">
      <alignment horizontal="left" vertical="center" wrapText="1" indent="1"/>
      <protection locked="0"/>
    </xf>
    <xf numFmtId="49" fontId="56" fillId="6" borderId="3" xfId="0" applyNumberFormat="1" applyFont="1" applyFill="1" applyBorder="1" applyAlignment="1" applyProtection="1">
      <alignment horizontal="left" vertical="center" wrapText="1" indent="1"/>
      <protection locked="0"/>
    </xf>
    <xf numFmtId="0" fontId="54" fillId="6" borderId="0" xfId="0" applyFont="1" applyFill="1"/>
    <xf numFmtId="0" fontId="54" fillId="5" borderId="22" xfId="0" applyFont="1" applyFill="1" applyBorder="1" applyAlignment="1">
      <alignment horizontal="left" wrapText="1" indent="1"/>
    </xf>
    <xf numFmtId="0" fontId="54" fillId="5" borderId="23" xfId="0" applyFont="1" applyFill="1" applyBorder="1" applyAlignment="1">
      <alignment horizontal="left" wrapText="1" indent="1"/>
    </xf>
    <xf numFmtId="0" fontId="54" fillId="13" borderId="53" xfId="0" applyFont="1" applyFill="1" applyBorder="1" applyAlignment="1">
      <alignment horizontal="center" wrapText="1"/>
    </xf>
    <xf numFmtId="0" fontId="54" fillId="13" borderId="17" xfId="0" applyFont="1" applyFill="1" applyBorder="1" applyAlignment="1">
      <alignment horizontal="center" wrapText="1"/>
    </xf>
    <xf numFmtId="0" fontId="57" fillId="5" borderId="25" xfId="0" applyFont="1" applyFill="1" applyBorder="1" applyAlignment="1">
      <alignment horizontal="left" vertical="center" wrapText="1" indent="1"/>
    </xf>
    <xf numFmtId="0" fontId="57" fillId="5" borderId="21" xfId="0" applyFont="1" applyFill="1" applyBorder="1" applyAlignment="1">
      <alignment horizontal="left" vertical="center" wrapText="1" indent="1"/>
    </xf>
    <xf numFmtId="0" fontId="54" fillId="13" borderId="52" xfId="0" applyFont="1" applyFill="1" applyBorder="1" applyAlignment="1" applyProtection="1">
      <alignment wrapText="1"/>
      <protection locked="0"/>
    </xf>
    <xf numFmtId="0" fontId="54" fillId="13" borderId="18" xfId="0" applyFont="1" applyFill="1" applyBorder="1" applyAlignment="1" applyProtection="1">
      <alignment wrapText="1"/>
      <protection locked="0"/>
    </xf>
    <xf numFmtId="0" fontId="57" fillId="5" borderId="27" xfId="0" applyFont="1" applyFill="1" applyBorder="1" applyAlignment="1">
      <alignment horizontal="left" vertical="center" wrapText="1" indent="1"/>
    </xf>
    <xf numFmtId="0" fontId="57" fillId="5" borderId="28" xfId="0" applyFont="1" applyFill="1" applyBorder="1" applyAlignment="1">
      <alignment horizontal="left" vertical="center" wrapText="1" indent="1"/>
    </xf>
    <xf numFmtId="0" fontId="54" fillId="13" borderId="54" xfId="0" applyFont="1" applyFill="1" applyBorder="1" applyAlignment="1">
      <alignment wrapText="1"/>
    </xf>
    <xf numFmtId="0" fontId="54" fillId="13" borderId="46" xfId="0" applyFont="1" applyFill="1" applyBorder="1" applyAlignment="1">
      <alignment wrapText="1"/>
    </xf>
    <xf numFmtId="0" fontId="56" fillId="0" borderId="0" xfId="0" applyFont="1" applyAlignment="1">
      <alignment horizontal="center" wrapText="1"/>
    </xf>
    <xf numFmtId="0" fontId="56" fillId="0" borderId="0" xfId="0" applyFont="1" applyAlignment="1">
      <alignment wrapText="1"/>
    </xf>
    <xf numFmtId="0" fontId="56" fillId="0" borderId="0" xfId="0" applyFont="1" applyAlignment="1">
      <alignment vertical="center" wrapText="1"/>
    </xf>
    <xf numFmtId="0" fontId="3" fillId="16" borderId="7" xfId="0" applyFont="1" applyFill="1" applyBorder="1" applyAlignment="1">
      <alignment horizontal="left" vertical="center" wrapText="1"/>
    </xf>
    <xf numFmtId="0" fontId="56" fillId="16" borderId="9" xfId="0" applyFont="1" applyFill="1" applyBorder="1" applyAlignment="1">
      <alignment horizontal="center" vertical="center" wrapText="1"/>
    </xf>
    <xf numFmtId="0" fontId="56" fillId="0" borderId="0" xfId="0" applyFont="1" applyAlignment="1">
      <alignment horizontal="left" wrapText="1" indent="3"/>
    </xf>
    <xf numFmtId="0" fontId="56" fillId="5" borderId="13" xfId="0" applyFont="1" applyFill="1" applyBorder="1" applyAlignment="1">
      <alignment horizontal="left" vertical="center" wrapText="1" indent="1"/>
    </xf>
    <xf numFmtId="0" fontId="56" fillId="5" borderId="3" xfId="0" applyFont="1" applyFill="1" applyBorder="1" applyAlignment="1">
      <alignment horizontal="left" vertical="center" wrapText="1" indent="2"/>
    </xf>
    <xf numFmtId="0" fontId="56" fillId="0" borderId="8" xfId="0" applyFont="1" applyBorder="1" applyAlignment="1">
      <alignment wrapText="1"/>
    </xf>
    <xf numFmtId="0" fontId="58" fillId="13" borderId="3" xfId="0" applyFont="1" applyFill="1" applyBorder="1" applyAlignment="1" applyProtection="1">
      <alignment horizontal="center" wrapText="1"/>
      <protection locked="0"/>
    </xf>
    <xf numFmtId="0" fontId="56" fillId="5" borderId="8" xfId="0" applyFont="1" applyFill="1" applyBorder="1" applyAlignment="1">
      <alignment horizontal="left" vertical="center" wrapText="1" indent="1"/>
    </xf>
    <xf numFmtId="0" fontId="56" fillId="5" borderId="9" xfId="0" applyFont="1" applyFill="1" applyBorder="1" applyAlignment="1">
      <alignment horizontal="left" vertical="center" wrapText="1" indent="2"/>
    </xf>
    <xf numFmtId="0" fontId="56" fillId="0" borderId="0" xfId="0" applyFont="1" applyAlignment="1">
      <alignment horizontal="left" vertical="center" wrapText="1" indent="1"/>
    </xf>
    <xf numFmtId="0" fontId="56" fillId="0" borderId="0" xfId="0" applyFont="1" applyAlignment="1">
      <alignment horizontal="left" wrapText="1"/>
    </xf>
    <xf numFmtId="0" fontId="56" fillId="0" borderId="0" xfId="0" applyFont="1" applyAlignment="1">
      <alignment horizontal="center" vertical="center" wrapText="1"/>
    </xf>
    <xf numFmtId="0" fontId="56" fillId="5" borderId="13" xfId="0" applyFont="1" applyFill="1" applyBorder="1" applyAlignment="1">
      <alignment horizontal="left" vertical="center" wrapText="1" indent="2"/>
    </xf>
    <xf numFmtId="0" fontId="56" fillId="5" borderId="14" xfId="0" applyFont="1" applyFill="1" applyBorder="1" applyAlignment="1">
      <alignment horizontal="left" vertical="center" wrapText="1" indent="2"/>
    </xf>
    <xf numFmtId="0" fontId="56" fillId="5" borderId="12" xfId="0" applyFont="1" applyFill="1" applyBorder="1" applyAlignment="1">
      <alignment horizontal="left" vertical="center" wrapText="1" indent="2"/>
    </xf>
    <xf numFmtId="0" fontId="56" fillId="0" borderId="14" xfId="0" applyFont="1" applyBorder="1" applyAlignment="1">
      <alignment wrapText="1"/>
    </xf>
    <xf numFmtId="0" fontId="56" fillId="5" borderId="1" xfId="0" applyFont="1" applyFill="1" applyBorder="1" applyAlignment="1">
      <alignment horizontal="left" vertical="center" wrapText="1" indent="2"/>
    </xf>
    <xf numFmtId="0" fontId="56" fillId="5" borderId="5" xfId="0" applyFont="1" applyFill="1" applyBorder="1" applyAlignment="1">
      <alignment horizontal="left" vertical="center" wrapText="1" indent="2"/>
    </xf>
    <xf numFmtId="0" fontId="56" fillId="5" borderId="2" xfId="0" applyFont="1" applyFill="1" applyBorder="1" applyAlignment="1">
      <alignment horizontal="left" vertical="center" wrapText="1" indent="2"/>
    </xf>
    <xf numFmtId="0" fontId="56" fillId="5" borderId="14" xfId="0" applyFont="1" applyFill="1" applyBorder="1" applyAlignment="1">
      <alignment horizontal="left" vertical="center" wrapText="1" indent="1"/>
    </xf>
    <xf numFmtId="0" fontId="59" fillId="6" borderId="0" xfId="0" applyFont="1" applyFill="1" applyAlignment="1">
      <alignment vertical="center" wrapText="1"/>
    </xf>
    <xf numFmtId="0" fontId="59" fillId="6" borderId="0" xfId="0" applyFont="1" applyFill="1" applyAlignment="1">
      <alignment vertical="center"/>
    </xf>
    <xf numFmtId="0" fontId="10" fillId="0" borderId="31" xfId="0" applyFont="1" applyBorder="1" applyAlignment="1" applyProtection="1">
      <alignment horizontal="left" vertical="center" wrapText="1" indent="1"/>
      <protection locked="0"/>
    </xf>
    <xf numFmtId="0" fontId="10" fillId="0" borderId="30" xfId="0" applyFont="1" applyBorder="1" applyAlignment="1" applyProtection="1">
      <alignment horizontal="left" vertical="center" wrapText="1" indent="1"/>
      <protection locked="0"/>
    </xf>
    <xf numFmtId="0" fontId="0" fillId="5" borderId="31" xfId="0" applyFill="1" applyBorder="1" applyAlignment="1">
      <alignment horizontal="left" wrapText="1" indent="1"/>
    </xf>
    <xf numFmtId="0" fontId="0" fillId="0" borderId="17" xfId="0" applyBorder="1" applyAlignment="1" applyProtection="1">
      <alignment horizontal="left" vertical="center" wrapText="1" indent="1"/>
      <protection locked="0"/>
    </xf>
    <xf numFmtId="49" fontId="0" fillId="0" borderId="46" xfId="0" applyNumberFormat="1" applyBorder="1" applyAlignment="1" applyProtection="1">
      <alignment horizontal="left" vertical="center" wrapText="1" indent="1"/>
      <protection locked="0"/>
    </xf>
    <xf numFmtId="0" fontId="0" fillId="0" borderId="18" xfId="0" quotePrefix="1" applyBorder="1" applyAlignment="1" applyProtection="1">
      <alignment horizontal="left" vertical="center" wrapText="1" indent="1"/>
      <protection locked="0"/>
    </xf>
    <xf numFmtId="0" fontId="26" fillId="20" borderId="13" xfId="0" applyFont="1" applyFill="1" applyBorder="1" applyAlignment="1">
      <alignment horizontal="left" vertical="center" wrapText="1" indent="1"/>
    </xf>
    <xf numFmtId="0" fontId="26" fillId="20" borderId="0" xfId="0" applyFont="1" applyFill="1" applyAlignment="1">
      <alignment horizontal="left" vertical="center" wrapText="1" indent="1"/>
    </xf>
    <xf numFmtId="0" fontId="36" fillId="20" borderId="13" xfId="0" applyFont="1" applyFill="1" applyBorder="1" applyAlignment="1">
      <alignment horizontal="left" vertical="center" wrapText="1" indent="1"/>
    </xf>
    <xf numFmtId="0" fontId="36" fillId="20" borderId="0" xfId="0" applyFont="1" applyFill="1" applyAlignment="1">
      <alignment horizontal="left" vertical="center" wrapText="1" indent="1"/>
    </xf>
    <xf numFmtId="0" fontId="14" fillId="0" borderId="0" xfId="0" applyFont="1" applyAlignment="1">
      <alignment horizontal="left" vertical="center" wrapText="1" indent="1"/>
    </xf>
    <xf numFmtId="49" fontId="14" fillId="6" borderId="5" xfId="0" applyNumberFormat="1" applyFont="1" applyFill="1" applyBorder="1" applyAlignment="1" applyProtection="1">
      <alignment horizontal="left" vertical="center" wrapText="1" indent="1"/>
      <protection locked="0"/>
    </xf>
    <xf numFmtId="49" fontId="14" fillId="6" borderId="2" xfId="0" applyNumberFormat="1" applyFont="1" applyFill="1" applyBorder="1" applyAlignment="1" applyProtection="1">
      <alignment horizontal="left" vertical="center" wrapText="1" indent="1"/>
      <protection locked="0"/>
    </xf>
    <xf numFmtId="0" fontId="56" fillId="5" borderId="0" xfId="0" applyFont="1" applyFill="1" applyAlignment="1">
      <alignment horizontal="left" wrapText="1"/>
    </xf>
    <xf numFmtId="0" fontId="56" fillId="5" borderId="3" xfId="0" applyFont="1" applyFill="1" applyBorder="1" applyAlignment="1">
      <alignment horizontal="left" wrapText="1"/>
    </xf>
    <xf numFmtId="0" fontId="54" fillId="0" borderId="5" xfId="0" applyFont="1" applyBorder="1"/>
    <xf numFmtId="0" fontId="54" fillId="0" borderId="2" xfId="0" applyFont="1" applyBorder="1"/>
    <xf numFmtId="0" fontId="13" fillId="0" borderId="0" xfId="0" applyFont="1" applyAlignment="1">
      <alignment horizontal="left" vertical="center" wrapText="1"/>
    </xf>
    <xf numFmtId="0" fontId="13" fillId="5" borderId="1" xfId="0" applyFont="1" applyFill="1" applyBorder="1" applyAlignment="1">
      <alignment horizontal="left" vertical="center" wrapText="1" indent="1"/>
    </xf>
    <xf numFmtId="0" fontId="13" fillId="5" borderId="19" xfId="0" applyFont="1" applyFill="1" applyBorder="1" applyAlignment="1">
      <alignment horizontal="left" vertical="center" wrapText="1" indent="3"/>
    </xf>
    <xf numFmtId="0" fontId="13" fillId="5" borderId="20" xfId="0" applyFont="1" applyFill="1" applyBorder="1" applyAlignment="1">
      <alignment horizontal="left" vertical="center" wrapText="1" indent="3"/>
    </xf>
    <xf numFmtId="0" fontId="13" fillId="5" borderId="48" xfId="0" applyFont="1" applyFill="1" applyBorder="1" applyAlignment="1">
      <alignment horizontal="left" vertical="center" wrapText="1" indent="3"/>
    </xf>
    <xf numFmtId="0" fontId="13" fillId="5" borderId="64" xfId="0" applyFont="1" applyFill="1" applyBorder="1" applyAlignment="1">
      <alignment horizontal="left" vertical="center" wrapText="1" indent="3"/>
    </xf>
    <xf numFmtId="49" fontId="51" fillId="0" borderId="0" xfId="77" applyNumberFormat="1" applyFont="1" applyAlignment="1" applyProtection="1">
      <alignment vertical="center" wrapText="1"/>
      <protection locked="0"/>
    </xf>
    <xf numFmtId="49" fontId="14" fillId="0" borderId="0" xfId="0" applyNumberFormat="1" applyFont="1" applyAlignment="1" applyProtection="1">
      <alignment horizontal="left" vertical="center" wrapText="1" indent="1"/>
      <protection locked="0"/>
    </xf>
    <xf numFmtId="0" fontId="64" fillId="0" borderId="0" xfId="0" applyFont="1" applyAlignment="1">
      <alignment vertical="center"/>
    </xf>
    <xf numFmtId="0" fontId="63" fillId="0" borderId="0" xfId="0" applyFont="1" applyAlignment="1">
      <alignment vertical="center"/>
    </xf>
    <xf numFmtId="0" fontId="65" fillId="0" borderId="0" xfId="0" applyFont="1" applyAlignment="1">
      <alignment vertical="center"/>
    </xf>
    <xf numFmtId="0" fontId="66" fillId="0" borderId="69" xfId="0" applyFont="1" applyBorder="1" applyAlignment="1">
      <alignment vertical="center" wrapText="1"/>
    </xf>
    <xf numFmtId="0" fontId="0" fillId="0" borderId="0" xfId="0" applyAlignment="1">
      <alignment horizontal="center"/>
    </xf>
    <xf numFmtId="0" fontId="64" fillId="0" borderId="0" xfId="0" applyFont="1" applyAlignment="1">
      <alignment horizontal="center" vertical="center"/>
    </xf>
    <xf numFmtId="0" fontId="65" fillId="0" borderId="0" xfId="0" applyFont="1" applyAlignment="1">
      <alignment horizontal="center" vertical="center"/>
    </xf>
    <xf numFmtId="0" fontId="66" fillId="0" borderId="68" xfId="0" applyFont="1" applyBorder="1" applyAlignment="1">
      <alignment horizontal="center" vertical="center" wrapText="1"/>
    </xf>
    <xf numFmtId="0" fontId="66" fillId="0" borderId="69" xfId="0" applyFont="1" applyBorder="1" applyAlignment="1">
      <alignment horizontal="center" vertical="center" wrapText="1"/>
    </xf>
    <xf numFmtId="0" fontId="65" fillId="0" borderId="70" xfId="0" applyFont="1" applyBorder="1" applyAlignment="1">
      <alignment horizontal="center" vertical="center" wrapText="1"/>
    </xf>
    <xf numFmtId="0" fontId="65" fillId="0" borderId="71" xfId="0" applyFont="1" applyBorder="1" applyAlignment="1">
      <alignment horizontal="center" vertical="center" wrapText="1"/>
    </xf>
    <xf numFmtId="9" fontId="65" fillId="0" borderId="71" xfId="0" applyNumberFormat="1" applyFont="1" applyBorder="1" applyAlignment="1">
      <alignment horizontal="center" vertical="center" wrapText="1"/>
    </xf>
    <xf numFmtId="0" fontId="65" fillId="0" borderId="71" xfId="0" applyFont="1" applyBorder="1" applyAlignment="1">
      <alignment horizontal="left" vertical="center" wrapText="1" indent="1"/>
    </xf>
    <xf numFmtId="0" fontId="67" fillId="0" borderId="0" xfId="0" applyFont="1"/>
    <xf numFmtId="0" fontId="68" fillId="0" borderId="0" xfId="0" applyFont="1" applyAlignment="1">
      <alignment vertical="center"/>
    </xf>
    <xf numFmtId="0" fontId="68" fillId="0" borderId="0" xfId="0" applyFont="1" applyAlignment="1">
      <alignment horizontal="left" vertical="center"/>
    </xf>
    <xf numFmtId="0" fontId="66" fillId="0" borderId="69" xfId="0" applyFont="1" applyBorder="1" applyAlignment="1">
      <alignment horizontal="left" vertical="center" wrapText="1" indent="1"/>
    </xf>
    <xf numFmtId="0" fontId="26" fillId="5" borderId="0" xfId="0" applyFont="1" applyFill="1" applyAlignment="1">
      <alignment horizontal="left" vertical="center" wrapText="1" indent="1"/>
    </xf>
    <xf numFmtId="0" fontId="14" fillId="5" borderId="0" xfId="0" applyFont="1" applyFill="1" applyAlignment="1">
      <alignment horizontal="left" vertical="center" wrapText="1" indent="1"/>
    </xf>
    <xf numFmtId="0" fontId="43" fillId="5" borderId="0" xfId="77" applyFont="1" applyFill="1" applyAlignment="1">
      <alignment horizontal="left" vertical="center" indent="1"/>
    </xf>
    <xf numFmtId="0" fontId="26" fillId="13" borderId="4" xfId="0" applyFont="1" applyFill="1" applyBorder="1" applyAlignment="1">
      <alignment horizontal="left" vertical="center" wrapText="1" indent="1"/>
    </xf>
    <xf numFmtId="0" fontId="4" fillId="14" borderId="33" xfId="0" applyFont="1" applyFill="1" applyBorder="1" applyAlignment="1">
      <alignment horizontal="left" vertical="center" wrapText="1" indent="1"/>
    </xf>
    <xf numFmtId="0" fontId="39" fillId="0" borderId="0" xfId="0" applyFont="1" applyAlignment="1">
      <alignment horizontal="left" vertical="center" indent="1"/>
    </xf>
    <xf numFmtId="0" fontId="39" fillId="0" borderId="0" xfId="0" applyFont="1" applyAlignment="1">
      <alignment horizontal="left" vertical="center" wrapText="1" indent="1"/>
    </xf>
    <xf numFmtId="0" fontId="15" fillId="0" borderId="0" xfId="0" applyFont="1" applyAlignment="1" applyProtection="1">
      <alignment horizontal="left" vertical="center" indent="1"/>
      <protection locked="0"/>
    </xf>
    <xf numFmtId="0" fontId="39" fillId="0" borderId="11" xfId="0" applyFont="1" applyBorder="1" applyAlignment="1">
      <alignment horizontal="left" vertical="center" indent="1"/>
    </xf>
    <xf numFmtId="0" fontId="4" fillId="14" borderId="34" xfId="0" applyFont="1" applyFill="1" applyBorder="1" applyAlignment="1">
      <alignment horizontal="left" vertical="center" wrapText="1" indent="1"/>
    </xf>
    <xf numFmtId="0" fontId="4" fillId="0" borderId="7" xfId="0" applyFont="1" applyBorder="1" applyAlignment="1">
      <alignment horizontal="left" vertical="center" indent="1"/>
    </xf>
    <xf numFmtId="0" fontId="4" fillId="0" borderId="0" xfId="0" applyFont="1" applyAlignment="1">
      <alignment horizontal="left" vertical="center" indent="1"/>
    </xf>
    <xf numFmtId="0" fontId="4" fillId="0" borderId="11" xfId="0" applyFont="1" applyBorder="1" applyAlignment="1">
      <alignment horizontal="left" vertical="center" indent="1"/>
    </xf>
    <xf numFmtId="0" fontId="71" fillId="0" borderId="25" xfId="0" applyFont="1" applyBorder="1" applyAlignment="1" applyProtection="1">
      <alignment horizontal="center" vertical="center" wrapText="1"/>
      <protection locked="0"/>
    </xf>
    <xf numFmtId="0" fontId="71" fillId="0" borderId="26" xfId="0" applyFont="1" applyBorder="1" applyAlignment="1" applyProtection="1">
      <alignment horizontal="center" vertical="center" wrapText="1"/>
      <protection locked="0"/>
    </xf>
    <xf numFmtId="0" fontId="0" fillId="5" borderId="47" xfId="0" applyFill="1" applyBorder="1" applyAlignment="1" applyProtection="1">
      <alignment horizontal="center" vertical="center" wrapText="1"/>
      <protection locked="0"/>
    </xf>
    <xf numFmtId="0" fontId="0" fillId="5" borderId="11" xfId="0" applyFill="1" applyBorder="1" applyAlignment="1" applyProtection="1">
      <alignment horizontal="center" vertical="center" wrapText="1"/>
      <protection locked="0"/>
    </xf>
    <xf numFmtId="0" fontId="0" fillId="5" borderId="4" xfId="0" applyFill="1" applyBorder="1" applyAlignment="1" applyProtection="1">
      <alignment horizontal="center" vertical="center" wrapText="1"/>
      <protection locked="0"/>
    </xf>
    <xf numFmtId="0" fontId="10" fillId="0" borderId="72" xfId="0" applyFont="1" applyBorder="1" applyAlignment="1" applyProtection="1">
      <alignment horizontal="center" vertical="center" wrapText="1"/>
      <protection locked="0"/>
    </xf>
    <xf numFmtId="0" fontId="10" fillId="15" borderId="30" xfId="0" applyFont="1" applyFill="1" applyBorder="1" applyAlignment="1">
      <alignment horizontal="center" vertical="center" wrapText="1"/>
    </xf>
    <xf numFmtId="0" fontId="10" fillId="0" borderId="17" xfId="0" applyFont="1" applyBorder="1" applyAlignment="1" applyProtection="1">
      <alignment horizontal="center" vertical="center" wrapText="1"/>
      <protection locked="0"/>
    </xf>
    <xf numFmtId="0" fontId="10" fillId="15" borderId="30" xfId="0" applyFont="1" applyFill="1" applyBorder="1" applyAlignment="1" applyProtection="1">
      <alignment horizontal="center" vertical="center" wrapText="1"/>
      <protection locked="0"/>
    </xf>
    <xf numFmtId="0" fontId="10" fillId="0" borderId="73" xfId="0" applyFont="1" applyBorder="1" applyAlignment="1" applyProtection="1">
      <alignment horizontal="center" vertical="center" wrapText="1"/>
      <protection locked="0"/>
    </xf>
    <xf numFmtId="0" fontId="10" fillId="15" borderId="74" xfId="0" applyFont="1" applyFill="1" applyBorder="1" applyAlignment="1">
      <alignment horizontal="center" vertical="center" wrapText="1"/>
    </xf>
    <xf numFmtId="0" fontId="10" fillId="0" borderId="75" xfId="0" applyFont="1" applyBorder="1" applyAlignment="1" applyProtection="1">
      <alignment horizontal="center" vertical="center" wrapText="1"/>
      <protection locked="0"/>
    </xf>
    <xf numFmtId="0" fontId="10" fillId="15" borderId="74" xfId="0" applyFont="1" applyFill="1" applyBorder="1" applyAlignment="1" applyProtection="1">
      <alignment horizontal="center" vertical="center" wrapText="1"/>
      <protection locked="0"/>
    </xf>
    <xf numFmtId="0" fontId="10" fillId="0" borderId="12" xfId="0" applyFont="1" applyBorder="1" applyAlignment="1" applyProtection="1">
      <alignment horizontal="center" vertical="center" wrapText="1"/>
      <protection locked="0"/>
    </xf>
    <xf numFmtId="0" fontId="10" fillId="15" borderId="11" xfId="0" applyFont="1" applyFill="1" applyBorder="1" applyAlignment="1">
      <alignment horizontal="center" vertical="center" wrapText="1"/>
    </xf>
    <xf numFmtId="0" fontId="10" fillId="0" borderId="10" xfId="0" applyFont="1" applyBorder="1" applyAlignment="1" applyProtection="1">
      <alignment horizontal="center" vertical="center" wrapText="1"/>
      <protection locked="0"/>
    </xf>
    <xf numFmtId="0" fontId="10" fillId="15" borderId="11" xfId="0" applyFont="1" applyFill="1" applyBorder="1" applyAlignment="1" applyProtection="1">
      <alignment horizontal="center" vertical="center" wrapText="1"/>
      <protection locked="0"/>
    </xf>
    <xf numFmtId="0" fontId="44" fillId="6" borderId="0" xfId="77" applyFont="1" applyFill="1" applyAlignment="1" applyProtection="1">
      <alignment horizontal="left" vertical="center" indent="1"/>
      <protection locked="0"/>
    </xf>
    <xf numFmtId="0" fontId="44" fillId="6" borderId="3" xfId="77" applyFont="1" applyFill="1" applyBorder="1" applyAlignment="1" applyProtection="1">
      <alignment horizontal="left" vertical="center" indent="1"/>
      <protection locked="0"/>
    </xf>
    <xf numFmtId="0" fontId="44" fillId="6" borderId="14" xfId="77" applyFont="1" applyFill="1" applyBorder="1" applyAlignment="1" applyProtection="1">
      <alignment horizontal="left" vertical="center" indent="1"/>
      <protection locked="0"/>
    </xf>
    <xf numFmtId="0" fontId="44" fillId="6" borderId="11" xfId="77" applyFont="1" applyFill="1" applyBorder="1" applyAlignment="1" applyProtection="1">
      <alignment horizontal="left" vertical="center" indent="1"/>
      <protection locked="0"/>
    </xf>
    <xf numFmtId="0" fontId="44" fillId="6" borderId="12" xfId="77" applyFont="1" applyFill="1" applyBorder="1" applyAlignment="1" applyProtection="1">
      <alignment horizontal="left" vertical="center" indent="1"/>
      <protection locked="0"/>
    </xf>
    <xf numFmtId="0" fontId="44" fillId="6" borderId="0" xfId="77" applyFont="1" applyFill="1" applyAlignment="1" applyProtection="1">
      <alignment vertical="center"/>
      <protection locked="0"/>
    </xf>
    <xf numFmtId="0" fontId="44" fillId="6" borderId="3" xfId="77" applyFont="1" applyFill="1" applyBorder="1" applyAlignment="1" applyProtection="1">
      <alignment vertical="center"/>
      <protection locked="0"/>
    </xf>
    <xf numFmtId="0" fontId="44" fillId="6" borderId="13" xfId="77" applyFont="1" applyFill="1" applyBorder="1" applyAlignment="1" applyProtection="1">
      <alignment vertical="center"/>
      <protection locked="0"/>
    </xf>
    <xf numFmtId="0" fontId="44" fillId="6" borderId="14" xfId="77" applyFont="1" applyFill="1" applyBorder="1" applyAlignment="1" applyProtection="1">
      <alignment vertical="center"/>
      <protection locked="0"/>
    </xf>
    <xf numFmtId="0" fontId="44" fillId="6" borderId="11" xfId="77" applyFont="1" applyFill="1" applyBorder="1" applyAlignment="1" applyProtection="1">
      <alignment vertical="center"/>
      <protection locked="0"/>
    </xf>
    <xf numFmtId="0" fontId="44" fillId="6" borderId="12" xfId="77" applyFont="1" applyFill="1" applyBorder="1" applyAlignment="1" applyProtection="1">
      <alignment vertical="center"/>
      <protection locked="0"/>
    </xf>
    <xf numFmtId="0" fontId="44" fillId="24" borderId="0" xfId="0" applyFont="1" applyFill="1" applyAlignment="1" applyProtection="1">
      <alignment horizontal="left" vertical="center" indent="1"/>
      <protection locked="0"/>
    </xf>
    <xf numFmtId="0" fontId="44" fillId="24" borderId="3" xfId="0" applyFont="1" applyFill="1" applyBorder="1" applyAlignment="1" applyProtection="1">
      <alignment horizontal="left" vertical="center" indent="1"/>
      <protection locked="0"/>
    </xf>
    <xf numFmtId="0" fontId="44" fillId="24" borderId="14" xfId="0" applyFont="1" applyFill="1" applyBorder="1" applyAlignment="1" applyProtection="1">
      <alignment horizontal="left" vertical="center" indent="1"/>
      <protection locked="0"/>
    </xf>
    <xf numFmtId="0" fontId="44" fillId="24" borderId="11" xfId="0" applyFont="1" applyFill="1" applyBorder="1" applyAlignment="1" applyProtection="1">
      <alignment horizontal="left" vertical="center" indent="1"/>
      <protection locked="0"/>
    </xf>
    <xf numFmtId="0" fontId="44" fillId="24" borderId="12" xfId="0" applyFont="1" applyFill="1" applyBorder="1" applyAlignment="1" applyProtection="1">
      <alignment horizontal="left" vertical="center" indent="1"/>
      <protection locked="0"/>
    </xf>
    <xf numFmtId="0" fontId="72" fillId="5" borderId="0" xfId="0" applyFont="1" applyFill="1"/>
    <xf numFmtId="0" fontId="0" fillId="5" borderId="0" xfId="0" applyFill="1"/>
    <xf numFmtId="166" fontId="72" fillId="5" borderId="0" xfId="0" applyNumberFormat="1" applyFont="1" applyFill="1"/>
    <xf numFmtId="166" fontId="2" fillId="12" borderId="14" xfId="0" applyNumberFormat="1" applyFont="1" applyFill="1" applyBorder="1" applyAlignment="1">
      <alignment horizontal="center" vertical="center" wrapText="1"/>
    </xf>
    <xf numFmtId="166" fontId="2" fillId="10" borderId="11" xfId="0" applyNumberFormat="1" applyFont="1" applyFill="1" applyBorder="1" applyAlignment="1">
      <alignment horizontal="center" vertical="center" wrapText="1"/>
    </xf>
    <xf numFmtId="166" fontId="2" fillId="10" borderId="12" xfId="0" applyNumberFormat="1" applyFont="1" applyFill="1" applyBorder="1" applyAlignment="1">
      <alignment horizontal="center" vertical="center" wrapText="1"/>
    </xf>
    <xf numFmtId="0" fontId="39" fillId="5" borderId="8" xfId="0" applyFont="1" applyFill="1" applyBorder="1" applyAlignment="1">
      <alignment horizontal="center" vertical="center" wrapText="1"/>
    </xf>
    <xf numFmtId="0" fontId="39" fillId="5" borderId="7" xfId="0" applyFont="1" applyFill="1" applyBorder="1" applyAlignment="1">
      <alignment horizontal="center" vertical="center" wrapText="1"/>
    </xf>
    <xf numFmtId="0" fontId="39" fillId="5" borderId="9" xfId="0" applyFont="1" applyFill="1" applyBorder="1" applyAlignment="1">
      <alignment horizontal="center" vertical="center" wrapText="1"/>
    </xf>
    <xf numFmtId="0" fontId="4" fillId="0" borderId="0" xfId="0" applyFont="1" applyAlignment="1">
      <alignment vertical="center"/>
    </xf>
    <xf numFmtId="0" fontId="26" fillId="6" borderId="13" xfId="0" applyFont="1" applyFill="1" applyBorder="1" applyAlignment="1">
      <alignment vertical="center" wrapText="1"/>
    </xf>
    <xf numFmtId="0" fontId="26" fillId="5" borderId="7" xfId="0" applyFont="1" applyFill="1" applyBorder="1" applyAlignment="1">
      <alignment vertical="center" wrapText="1"/>
    </xf>
    <xf numFmtId="9" fontId="26" fillId="5" borderId="9" xfId="0" applyNumberFormat="1" applyFont="1" applyFill="1" applyBorder="1" applyAlignment="1">
      <alignment horizontal="left" vertical="center" wrapText="1" indent="1"/>
    </xf>
    <xf numFmtId="0" fontId="26" fillId="6" borderId="0" xfId="0" applyFont="1" applyFill="1" applyAlignment="1">
      <alignment vertical="center" wrapText="1"/>
    </xf>
    <xf numFmtId="0" fontId="26" fillId="6" borderId="3" xfId="0" applyFont="1" applyFill="1" applyBorder="1" applyAlignment="1">
      <alignment vertical="center" wrapText="1"/>
    </xf>
    <xf numFmtId="0" fontId="26" fillId="5" borderId="11" xfId="0" applyFont="1" applyFill="1" applyBorder="1" applyAlignment="1">
      <alignment vertical="center" wrapText="1"/>
    </xf>
    <xf numFmtId="9" fontId="26" fillId="5" borderId="12" xfId="0" applyNumberFormat="1" applyFont="1" applyFill="1" applyBorder="1" applyAlignment="1">
      <alignment horizontal="left" vertical="center" wrapText="1" indent="1"/>
    </xf>
    <xf numFmtId="0" fontId="26" fillId="6" borderId="14" xfId="0" applyFont="1" applyFill="1" applyBorder="1" applyAlignment="1">
      <alignment vertical="center" wrapText="1"/>
    </xf>
    <xf numFmtId="0" fontId="26" fillId="6" borderId="11" xfId="0" applyFont="1" applyFill="1" applyBorder="1" applyAlignment="1">
      <alignment vertical="center" wrapText="1"/>
    </xf>
    <xf numFmtId="0" fontId="26" fillId="6" borderId="12" xfId="0" applyFont="1" applyFill="1" applyBorder="1" applyAlignment="1">
      <alignment vertical="center" wrapText="1"/>
    </xf>
    <xf numFmtId="0" fontId="10" fillId="24" borderId="0" xfId="0" applyFont="1" applyFill="1" applyAlignment="1">
      <alignment horizontal="left" vertical="center" wrapText="1"/>
    </xf>
    <xf numFmtId="0" fontId="10" fillId="0" borderId="0" xfId="0" applyFont="1" applyAlignment="1">
      <alignment horizontal="left" vertical="center" wrapText="1"/>
    </xf>
    <xf numFmtId="0" fontId="60" fillId="0" borderId="0" xfId="0" applyFont="1" applyAlignment="1">
      <alignment horizontal="left" vertical="center" wrapText="1"/>
    </xf>
    <xf numFmtId="0" fontId="8" fillId="0" borderId="0" xfId="0" applyFont="1" applyAlignment="1">
      <alignment horizontal="left" vertical="center" wrapText="1"/>
    </xf>
    <xf numFmtId="9" fontId="8" fillId="11" borderId="4" xfId="0" applyNumberFormat="1" applyFont="1" applyFill="1" applyBorder="1" applyAlignment="1">
      <alignment horizontal="center" vertical="center" wrapText="1"/>
    </xf>
    <xf numFmtId="9" fontId="8" fillId="11" borderId="2" xfId="0" applyNumberFormat="1" applyFont="1" applyFill="1" applyBorder="1" applyAlignment="1">
      <alignment horizontal="center" vertical="center" wrapText="1"/>
    </xf>
    <xf numFmtId="0" fontId="10" fillId="0" borderId="0" xfId="0" applyFont="1" applyAlignment="1">
      <alignment horizontal="left" vertical="center" wrapText="1" indent="1"/>
    </xf>
    <xf numFmtId="0" fontId="72" fillId="5" borderId="0" xfId="0" applyFont="1" applyFill="1" applyAlignment="1">
      <alignment horizontal="left" indent="1"/>
    </xf>
    <xf numFmtId="166" fontId="0" fillId="5" borderId="22" xfId="0" applyNumberFormat="1" applyFill="1" applyBorder="1" applyAlignment="1">
      <alignment horizontal="center" vertical="center" wrapText="1"/>
    </xf>
    <xf numFmtId="166" fontId="0" fillId="5" borderId="23" xfId="0" applyNumberFormat="1" applyFill="1" applyBorder="1" applyAlignment="1">
      <alignment horizontal="center" vertical="center" wrapText="1"/>
    </xf>
    <xf numFmtId="166" fontId="0" fillId="5" borderId="24" xfId="0" applyNumberFormat="1" applyFill="1" applyBorder="1" applyAlignment="1">
      <alignment horizontal="center" vertical="center" wrapText="1"/>
    </xf>
    <xf numFmtId="166" fontId="0" fillId="5" borderId="25" xfId="0" applyNumberFormat="1" applyFill="1" applyBorder="1" applyAlignment="1">
      <alignment horizontal="center" vertical="center" wrapText="1"/>
    </xf>
    <xf numFmtId="166" fontId="0" fillId="5" borderId="21" xfId="0" applyNumberFormat="1" applyFill="1" applyBorder="1" applyAlignment="1">
      <alignment horizontal="center" vertical="center" wrapText="1"/>
    </xf>
    <xf numFmtId="166" fontId="0" fillId="5" borderId="26" xfId="0" applyNumberFormat="1" applyFill="1" applyBorder="1" applyAlignment="1">
      <alignment horizontal="center" vertical="center" wrapText="1"/>
    </xf>
    <xf numFmtId="166" fontId="0" fillId="5" borderId="27" xfId="0" applyNumberFormat="1" applyFill="1" applyBorder="1" applyAlignment="1">
      <alignment horizontal="center" vertical="center" wrapText="1"/>
    </xf>
    <xf numFmtId="166" fontId="0" fillId="5" borderId="28" xfId="0" applyNumberFormat="1" applyFill="1" applyBorder="1" applyAlignment="1">
      <alignment horizontal="center" vertical="center" wrapText="1"/>
    </xf>
    <xf numFmtId="166" fontId="0" fillId="5" borderId="29" xfId="0" applyNumberFormat="1" applyFill="1" applyBorder="1" applyAlignment="1">
      <alignment horizontal="center" vertical="center" wrapText="1"/>
    </xf>
    <xf numFmtId="164" fontId="0" fillId="5" borderId="23" xfId="681" applyNumberFormat="1" applyFont="1" applyFill="1" applyBorder="1" applyAlignment="1">
      <alignment horizontal="center" vertical="center" wrapText="1"/>
    </xf>
    <xf numFmtId="164" fontId="0" fillId="5" borderId="21" xfId="681" applyNumberFormat="1" applyFont="1" applyFill="1" applyBorder="1" applyAlignment="1">
      <alignment horizontal="center" vertical="center" wrapText="1"/>
    </xf>
    <xf numFmtId="164" fontId="0" fillId="5" borderId="28" xfId="681" applyNumberFormat="1" applyFont="1" applyFill="1" applyBorder="1" applyAlignment="1">
      <alignment horizontal="center" vertical="center" wrapText="1"/>
    </xf>
    <xf numFmtId="166" fontId="0" fillId="13" borderId="32" xfId="0" applyNumberFormat="1" applyFill="1" applyBorder="1" applyAlignment="1">
      <alignment horizontal="center" vertical="center" wrapText="1"/>
    </xf>
    <xf numFmtId="166" fontId="0" fillId="13" borderId="33" xfId="0" applyNumberFormat="1" applyFill="1" applyBorder="1" applyAlignment="1">
      <alignment horizontal="center" vertical="center" wrapText="1"/>
    </xf>
    <xf numFmtId="166" fontId="0" fillId="13" borderId="43" xfId="0" applyNumberFormat="1" applyFill="1" applyBorder="1" applyAlignment="1">
      <alignment horizontal="center" vertical="center" wrapText="1"/>
    </xf>
    <xf numFmtId="166" fontId="39" fillId="13" borderId="32" xfId="0" applyNumberFormat="1" applyFont="1" applyFill="1" applyBorder="1" applyAlignment="1">
      <alignment horizontal="center" vertical="center"/>
    </xf>
    <xf numFmtId="166" fontId="39" fillId="13" borderId="33" xfId="0" applyNumberFormat="1" applyFont="1" applyFill="1" applyBorder="1" applyAlignment="1">
      <alignment horizontal="center" vertical="center"/>
    </xf>
    <xf numFmtId="9" fontId="39" fillId="13" borderId="33" xfId="682" applyFont="1" applyFill="1" applyBorder="1" applyAlignment="1">
      <alignment horizontal="center" vertical="center"/>
    </xf>
    <xf numFmtId="9" fontId="39" fillId="13" borderId="43" xfId="682" applyFont="1" applyFill="1" applyBorder="1" applyAlignment="1">
      <alignment horizontal="center" vertical="center"/>
    </xf>
    <xf numFmtId="166" fontId="0" fillId="0" borderId="18" xfId="0" quotePrefix="1" applyNumberFormat="1" applyBorder="1" applyAlignment="1" applyProtection="1">
      <alignment horizontal="center" vertical="center" wrapText="1"/>
      <protection locked="0"/>
    </xf>
    <xf numFmtId="166" fontId="0" fillId="0" borderId="46" xfId="0" quotePrefix="1" applyNumberFormat="1" applyBorder="1" applyAlignment="1" applyProtection="1">
      <alignment horizontal="center" vertical="center" wrapText="1"/>
      <protection locked="0"/>
    </xf>
    <xf numFmtId="9" fontId="0" fillId="0" borderId="22" xfId="682" quotePrefix="1" applyFont="1" applyBorder="1" applyAlignment="1">
      <alignment horizontal="center" vertical="center" wrapText="1"/>
    </xf>
    <xf numFmtId="9" fontId="0" fillId="0" borderId="25" xfId="0" quotePrefix="1" applyNumberFormat="1" applyBorder="1" applyAlignment="1">
      <alignment horizontal="center" vertical="center" wrapText="1"/>
    </xf>
    <xf numFmtId="9" fontId="0" fillId="0" borderId="25" xfId="0" quotePrefix="1" applyNumberFormat="1" applyBorder="1" applyAlignment="1" applyProtection="1">
      <alignment horizontal="center" vertical="center" wrapText="1"/>
      <protection locked="0"/>
    </xf>
    <xf numFmtId="9" fontId="0" fillId="0" borderId="27" xfId="682" quotePrefix="1" applyFont="1" applyBorder="1" applyAlignment="1" applyProtection="1">
      <alignment horizontal="center" vertical="center" wrapText="1"/>
      <protection locked="0"/>
    </xf>
    <xf numFmtId="9" fontId="12" fillId="0" borderId="22" xfId="682" quotePrefix="1" applyFont="1" applyBorder="1" applyAlignment="1">
      <alignment horizontal="center" vertical="center" wrapText="1"/>
    </xf>
    <xf numFmtId="9" fontId="12" fillId="0" borderId="24" xfId="0" quotePrefix="1" applyNumberFormat="1" applyFont="1" applyBorder="1" applyAlignment="1">
      <alignment horizontal="center" vertical="center" wrapText="1"/>
    </xf>
    <xf numFmtId="9" fontId="12" fillId="0" borderId="25" xfId="0" quotePrefix="1" applyNumberFormat="1" applyFont="1" applyBorder="1" applyAlignment="1">
      <alignment horizontal="center" vertical="center" wrapText="1"/>
    </xf>
    <xf numFmtId="9" fontId="12" fillId="0" borderId="26" xfId="0" quotePrefix="1" applyNumberFormat="1" applyFont="1" applyBorder="1" applyAlignment="1">
      <alignment horizontal="center" vertical="center" wrapText="1"/>
    </xf>
    <xf numFmtId="9" fontId="12" fillId="0" borderId="27" xfId="0" quotePrefix="1" applyNumberFormat="1" applyFont="1" applyBorder="1" applyAlignment="1">
      <alignment horizontal="center" vertical="center" wrapText="1"/>
    </xf>
    <xf numFmtId="9" fontId="12" fillId="0" borderId="29" xfId="0" quotePrefix="1" applyNumberFormat="1" applyFont="1" applyBorder="1" applyAlignment="1">
      <alignment horizontal="center" vertical="center" wrapText="1"/>
    </xf>
    <xf numFmtId="9" fontId="0" fillId="0" borderId="22" xfId="682" applyFont="1" applyBorder="1" applyAlignment="1" applyProtection="1">
      <alignment horizontal="center" vertical="center" wrapText="1"/>
      <protection locked="0"/>
    </xf>
    <xf numFmtId="9" fontId="0" fillId="0" borderId="25"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26" xfId="0" applyNumberFormat="1" applyBorder="1" applyAlignment="1" applyProtection="1">
      <alignment horizontal="center" vertical="center" wrapText="1"/>
      <protection locked="0"/>
    </xf>
    <xf numFmtId="9" fontId="0" fillId="0" borderId="29" xfId="0" applyNumberFormat="1" applyBorder="1" applyAlignment="1" applyProtection="1">
      <alignment horizontal="center" vertical="center" wrapText="1"/>
      <protection locked="0"/>
    </xf>
    <xf numFmtId="9" fontId="0" fillId="0" borderId="24" xfId="682" applyFont="1" applyBorder="1" applyAlignment="1" applyProtection="1">
      <alignment horizontal="center" vertical="center" wrapText="1"/>
      <protection locked="0"/>
    </xf>
    <xf numFmtId="9" fontId="0" fillId="0" borderId="26" xfId="682" applyFont="1" applyBorder="1" applyAlignment="1" applyProtection="1">
      <alignment horizontal="center" vertical="center" wrapText="1"/>
      <protection locked="0"/>
    </xf>
    <xf numFmtId="9" fontId="0" fillId="0" borderId="24" xfId="0" applyNumberFormat="1" applyBorder="1" applyAlignment="1" applyProtection="1">
      <alignment horizontal="center" vertical="center" wrapText="1"/>
      <protection locked="0"/>
    </xf>
    <xf numFmtId="9" fontId="10" fillId="0" borderId="26" xfId="0" applyNumberFormat="1" applyFont="1" applyBorder="1" applyAlignment="1" applyProtection="1">
      <alignment horizontal="center" vertical="center" wrapText="1"/>
      <protection locked="0"/>
    </xf>
    <xf numFmtId="9" fontId="10" fillId="0" borderId="29" xfId="0" applyNumberFormat="1" applyFont="1" applyBorder="1" applyAlignment="1" applyProtection="1">
      <alignment horizontal="center" vertical="center" wrapText="1"/>
      <protection locked="0"/>
    </xf>
    <xf numFmtId="9" fontId="10" fillId="0" borderId="22" xfId="682" applyFont="1" applyBorder="1" applyAlignment="1" applyProtection="1">
      <alignment horizontal="center" vertical="center" wrapText="1"/>
      <protection locked="0"/>
    </xf>
    <xf numFmtId="9" fontId="10" fillId="0" borderId="72" xfId="0" applyNumberFormat="1" applyFont="1" applyBorder="1" applyAlignment="1" applyProtection="1">
      <alignment horizontal="center" vertical="center" wrapText="1"/>
      <protection locked="0"/>
    </xf>
    <xf numFmtId="9" fontId="10" fillId="0" borderId="65" xfId="0" applyNumberFormat="1" applyFont="1" applyBorder="1" applyAlignment="1" applyProtection="1">
      <alignment horizontal="center" vertical="center" wrapText="1"/>
      <protection locked="0"/>
    </xf>
    <xf numFmtId="9" fontId="10" fillId="0" borderId="73" xfId="0" applyNumberFormat="1" applyFont="1" applyBorder="1" applyAlignment="1" applyProtection="1">
      <alignment horizontal="center" vertical="center" wrapText="1"/>
      <protection locked="0"/>
    </xf>
    <xf numFmtId="9" fontId="10" fillId="0" borderId="66" xfId="0" applyNumberFormat="1" applyFont="1" applyBorder="1" applyAlignment="1" applyProtection="1">
      <alignment horizontal="center" vertical="center" wrapText="1"/>
      <protection locked="0"/>
    </xf>
    <xf numFmtId="9" fontId="10" fillId="0" borderId="12" xfId="0" applyNumberFormat="1" applyFont="1" applyBorder="1" applyAlignment="1" applyProtection="1">
      <alignment horizontal="center" vertical="center" wrapText="1"/>
      <protection locked="0"/>
    </xf>
    <xf numFmtId="9" fontId="10" fillId="0" borderId="65" xfId="682" applyFont="1" applyBorder="1" applyAlignment="1" applyProtection="1">
      <alignment horizontal="center" vertical="center" wrapText="1"/>
      <protection locked="0"/>
    </xf>
    <xf numFmtId="9" fontId="0" fillId="0" borderId="25" xfId="0" applyNumberFormat="1" applyBorder="1" applyAlignment="1" applyProtection="1">
      <alignment horizontal="left" vertical="center" wrapText="1" indent="1"/>
      <protection locked="0"/>
    </xf>
    <xf numFmtId="166" fontId="10" fillId="15" borderId="22" xfId="0" applyNumberFormat="1" applyFont="1" applyFill="1" applyBorder="1" applyAlignment="1">
      <alignment horizontal="center" vertical="center" wrapText="1"/>
    </xf>
    <xf numFmtId="166" fontId="10" fillId="15" borderId="23" xfId="0" applyNumberFormat="1" applyFont="1" applyFill="1" applyBorder="1" applyAlignment="1">
      <alignment horizontal="center" vertical="center" wrapText="1"/>
    </xf>
    <xf numFmtId="166" fontId="10" fillId="15" borderId="24" xfId="0" applyNumberFormat="1" applyFont="1" applyFill="1" applyBorder="1" applyAlignment="1">
      <alignment horizontal="center" vertical="center" wrapText="1"/>
    </xf>
    <xf numFmtId="166" fontId="10" fillId="15" borderId="25" xfId="0" applyNumberFormat="1" applyFont="1" applyFill="1" applyBorder="1" applyAlignment="1">
      <alignment horizontal="center" vertical="center" wrapText="1"/>
    </xf>
    <xf numFmtId="166" fontId="10" fillId="15" borderId="21" xfId="0" applyNumberFormat="1" applyFont="1" applyFill="1" applyBorder="1" applyAlignment="1">
      <alignment horizontal="center" vertical="center" wrapText="1"/>
    </xf>
    <xf numFmtId="166" fontId="10" fillId="15" borderId="26" xfId="0" applyNumberFormat="1" applyFont="1" applyFill="1" applyBorder="1" applyAlignment="1">
      <alignment horizontal="center" vertical="center" wrapText="1"/>
    </xf>
    <xf numFmtId="0" fontId="8" fillId="24" borderId="0" xfId="0" applyFont="1" applyFill="1" applyAlignment="1">
      <alignment horizontal="left" vertical="center" wrapText="1"/>
    </xf>
    <xf numFmtId="166" fontId="10" fillId="24" borderId="0" xfId="0" applyNumberFormat="1" applyFont="1" applyFill="1" applyAlignment="1">
      <alignment horizontal="center" vertical="center" wrapText="1"/>
    </xf>
    <xf numFmtId="0" fontId="10" fillId="24" borderId="0" xfId="0" applyFont="1" applyFill="1" applyAlignment="1">
      <alignment horizontal="center" vertical="center" wrapText="1"/>
    </xf>
    <xf numFmtId="0" fontId="10" fillId="24" borderId="0" xfId="0" applyFont="1" applyFill="1" applyAlignment="1">
      <alignment horizontal="left" vertical="center" wrapText="1" indent="1"/>
    </xf>
    <xf numFmtId="9" fontId="0" fillId="0" borderId="0" xfId="682" applyFont="1" applyAlignment="1">
      <alignment horizontal="center" vertical="center" wrapText="1"/>
    </xf>
    <xf numFmtId="9" fontId="0" fillId="5" borderId="32" xfId="682" applyFont="1" applyFill="1" applyBorder="1" applyAlignment="1">
      <alignment horizontal="center" vertical="center" wrapText="1"/>
    </xf>
    <xf numFmtId="9" fontId="0" fillId="5" borderId="43" xfId="682" applyFont="1" applyFill="1" applyBorder="1" applyAlignment="1">
      <alignment horizontal="center" vertical="center" wrapText="1"/>
    </xf>
    <xf numFmtId="9" fontId="0" fillId="13" borderId="22" xfId="682" applyFont="1" applyFill="1" applyBorder="1" applyAlignment="1">
      <alignment horizontal="center" vertical="center" wrapText="1"/>
    </xf>
    <xf numFmtId="9" fontId="0" fillId="13" borderId="24" xfId="682" applyFont="1" applyFill="1" applyBorder="1" applyAlignment="1">
      <alignment horizontal="center" vertical="center" wrapText="1"/>
    </xf>
    <xf numFmtId="9" fontId="0" fillId="13" borderId="25" xfId="682" applyFont="1" applyFill="1" applyBorder="1" applyAlignment="1">
      <alignment horizontal="center" vertical="center" wrapText="1"/>
    </xf>
    <xf numFmtId="9" fontId="0" fillId="13" borderId="26" xfId="682" applyFont="1" applyFill="1" applyBorder="1" applyAlignment="1">
      <alignment horizontal="center" vertical="center" wrapText="1"/>
    </xf>
    <xf numFmtId="9" fontId="0" fillId="13" borderId="27" xfId="682" applyFont="1" applyFill="1" applyBorder="1" applyAlignment="1">
      <alignment horizontal="center" vertical="center" wrapText="1"/>
    </xf>
    <xf numFmtId="9" fontId="0" fillId="13" borderId="29" xfId="682" applyFont="1" applyFill="1" applyBorder="1" applyAlignment="1">
      <alignment horizontal="center" vertical="center" wrapText="1"/>
    </xf>
    <xf numFmtId="9" fontId="0" fillId="13" borderId="22" xfId="682" applyFont="1" applyFill="1" applyBorder="1" applyAlignment="1">
      <alignment horizontal="left" vertical="center" wrapText="1" indent="3"/>
    </xf>
    <xf numFmtId="9" fontId="0" fillId="13" borderId="24" xfId="682" applyFont="1" applyFill="1" applyBorder="1" applyAlignment="1">
      <alignment horizontal="left" vertical="center" wrapText="1" indent="3"/>
    </xf>
    <xf numFmtId="9" fontId="0" fillId="13" borderId="51" xfId="682" applyFont="1" applyFill="1" applyBorder="1" applyAlignment="1">
      <alignment horizontal="left" vertical="center" wrapText="1" indent="3"/>
    </xf>
    <xf numFmtId="9" fontId="0" fillId="13" borderId="44" xfId="682" applyFont="1" applyFill="1" applyBorder="1" applyAlignment="1">
      <alignment horizontal="left" vertical="center" wrapText="1" indent="3"/>
    </xf>
    <xf numFmtId="9" fontId="0" fillId="13" borderId="25" xfId="682" applyFont="1" applyFill="1" applyBorder="1" applyAlignment="1">
      <alignment horizontal="left" vertical="center" wrapText="1" indent="3"/>
    </xf>
    <xf numFmtId="9" fontId="0" fillId="13" borderId="26" xfId="682" applyFont="1" applyFill="1" applyBorder="1" applyAlignment="1">
      <alignment horizontal="left" vertical="center" wrapText="1" indent="3"/>
    </xf>
    <xf numFmtId="9" fontId="0" fillId="13" borderId="27" xfId="682" applyFont="1" applyFill="1" applyBorder="1" applyAlignment="1">
      <alignment horizontal="left" vertical="center" wrapText="1" indent="3"/>
    </xf>
    <xf numFmtId="9" fontId="0" fillId="13" borderId="29" xfId="682" applyFont="1" applyFill="1" applyBorder="1" applyAlignment="1">
      <alignment horizontal="left" vertical="center" wrapText="1" indent="3"/>
    </xf>
    <xf numFmtId="9" fontId="0" fillId="0" borderId="0" xfId="682" applyFont="1" applyAlignment="1">
      <alignment horizontal="left" vertical="center" wrapText="1"/>
    </xf>
    <xf numFmtId="166" fontId="0" fillId="0" borderId="0" xfId="0" applyNumberFormat="1" applyAlignment="1">
      <alignment horizontal="center" vertical="center" wrapText="1"/>
    </xf>
    <xf numFmtId="166" fontId="0" fillId="13" borderId="17" xfId="0" applyNumberFormat="1" applyFill="1" applyBorder="1" applyAlignment="1">
      <alignment horizontal="center" vertical="center" wrapText="1"/>
    </xf>
    <xf numFmtId="166" fontId="0" fillId="13" borderId="18" xfId="0" applyNumberFormat="1" applyFill="1" applyBorder="1" applyAlignment="1">
      <alignment horizontal="center" vertical="center" wrapText="1"/>
    </xf>
    <xf numFmtId="166" fontId="0" fillId="13" borderId="46" xfId="0" applyNumberFormat="1" applyFill="1" applyBorder="1" applyAlignment="1">
      <alignment horizontal="center" vertical="center" wrapText="1"/>
    </xf>
    <xf numFmtId="166" fontId="0" fillId="13" borderId="17" xfId="0" applyNumberFormat="1" applyFill="1" applyBorder="1" applyAlignment="1">
      <alignment horizontal="left" vertical="center" wrapText="1" indent="3"/>
    </xf>
    <xf numFmtId="166" fontId="0" fillId="13" borderId="50" xfId="0" applyNumberFormat="1" applyFill="1" applyBorder="1" applyAlignment="1">
      <alignment horizontal="left" vertical="center" wrapText="1" indent="3"/>
    </xf>
    <xf numFmtId="166" fontId="0" fillId="13" borderId="18" xfId="0" applyNumberFormat="1" applyFill="1" applyBorder="1" applyAlignment="1">
      <alignment horizontal="left" vertical="center" wrapText="1" indent="3"/>
    </xf>
    <xf numFmtId="166" fontId="0" fillId="13" borderId="46" xfId="0" applyNumberFormat="1" applyFill="1" applyBorder="1" applyAlignment="1">
      <alignment horizontal="left" vertical="center" wrapText="1" indent="3"/>
    </xf>
    <xf numFmtId="166" fontId="0" fillId="0" borderId="0" xfId="0" applyNumberFormat="1" applyAlignment="1">
      <alignment horizontal="left" vertical="center" wrapText="1" indent="1"/>
    </xf>
    <xf numFmtId="166" fontId="0" fillId="0" borderId="0" xfId="0" applyNumberFormat="1" applyAlignment="1">
      <alignment horizontal="left" vertical="center" wrapText="1"/>
    </xf>
    <xf numFmtId="166" fontId="10" fillId="30" borderId="25" xfId="0" applyNumberFormat="1" applyFont="1" applyFill="1" applyBorder="1" applyAlignment="1">
      <alignment horizontal="center" vertical="center" wrapText="1"/>
    </xf>
    <xf numFmtId="166" fontId="10" fillId="30" borderId="21" xfId="0" applyNumberFormat="1" applyFont="1" applyFill="1" applyBorder="1" applyAlignment="1">
      <alignment horizontal="center" vertical="center" wrapText="1"/>
    </xf>
    <xf numFmtId="166" fontId="10" fillId="30" borderId="26" xfId="0" applyNumberFormat="1" applyFont="1" applyFill="1" applyBorder="1" applyAlignment="1">
      <alignment horizontal="center" vertical="center" wrapText="1"/>
    </xf>
    <xf numFmtId="166" fontId="10" fillId="0" borderId="0" xfId="0" applyNumberFormat="1" applyFont="1" applyAlignment="1">
      <alignment horizontal="center" vertical="center" wrapText="1"/>
    </xf>
    <xf numFmtId="166" fontId="0" fillId="13" borderId="25" xfId="0" applyNumberFormat="1" applyFill="1" applyBorder="1" applyAlignment="1">
      <alignment horizontal="center" vertical="center" wrapText="1"/>
    </xf>
    <xf numFmtId="166" fontId="0" fillId="13" borderId="21" xfId="0" applyNumberFormat="1" applyFill="1" applyBorder="1" applyAlignment="1">
      <alignment horizontal="center" vertical="center" wrapText="1"/>
    </xf>
    <xf numFmtId="166" fontId="0" fillId="13" borderId="26" xfId="0" applyNumberFormat="1" applyFill="1" applyBorder="1" applyAlignment="1">
      <alignment horizontal="center" vertical="center" wrapText="1"/>
    </xf>
    <xf numFmtId="166" fontId="26" fillId="0" borderId="0" xfId="0" applyNumberFormat="1" applyFont="1" applyAlignment="1">
      <alignment horizontal="left" vertical="center" wrapText="1"/>
    </xf>
    <xf numFmtId="166" fontId="2" fillId="0" borderId="0" xfId="0" applyNumberFormat="1" applyFont="1" applyAlignment="1">
      <alignment horizontal="left" vertical="center" wrapText="1"/>
    </xf>
    <xf numFmtId="166" fontId="26"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166" fontId="10" fillId="5" borderId="25" xfId="0" applyNumberFormat="1" applyFont="1" applyFill="1" applyBorder="1" applyAlignment="1">
      <alignment horizontal="center" vertical="center" wrapText="1"/>
    </xf>
    <xf numFmtId="166" fontId="10" fillId="5" borderId="21" xfId="0" applyNumberFormat="1" applyFont="1" applyFill="1" applyBorder="1" applyAlignment="1">
      <alignment horizontal="center" vertical="center" wrapText="1"/>
    </xf>
    <xf numFmtId="166" fontId="10" fillId="5" borderId="26" xfId="0" applyNumberFormat="1" applyFont="1" applyFill="1" applyBorder="1" applyAlignment="1">
      <alignment horizontal="center" vertical="center" wrapText="1"/>
    </xf>
    <xf numFmtId="166" fontId="10" fillId="31" borderId="25" xfId="0" applyNumberFormat="1" applyFont="1" applyFill="1" applyBorder="1" applyAlignment="1">
      <alignment horizontal="center" vertical="center" wrapText="1"/>
    </xf>
    <xf numFmtId="166" fontId="10" fillId="31" borderId="21" xfId="0" applyNumberFormat="1" applyFont="1" applyFill="1" applyBorder="1" applyAlignment="1">
      <alignment horizontal="center" vertical="center" wrapText="1"/>
    </xf>
    <xf numFmtId="166" fontId="10" fillId="31" borderId="26" xfId="0" applyNumberFormat="1" applyFont="1" applyFill="1" applyBorder="1" applyAlignment="1">
      <alignment horizontal="center" vertical="center" wrapText="1"/>
    </xf>
    <xf numFmtId="166" fontId="10" fillId="25" borderId="25" xfId="0" applyNumberFormat="1" applyFont="1" applyFill="1" applyBorder="1" applyAlignment="1">
      <alignment horizontal="center" vertical="center" wrapText="1"/>
    </xf>
    <xf numFmtId="166" fontId="10" fillId="25" borderId="21" xfId="0" applyNumberFormat="1" applyFont="1" applyFill="1" applyBorder="1" applyAlignment="1">
      <alignment horizontal="center" vertical="center" wrapText="1"/>
    </xf>
    <xf numFmtId="166" fontId="10" fillId="25" borderId="26" xfId="0" applyNumberFormat="1" applyFont="1" applyFill="1" applyBorder="1" applyAlignment="1">
      <alignment horizontal="center" vertical="center" wrapText="1"/>
    </xf>
    <xf numFmtId="166" fontId="0" fillId="5" borderId="18" xfId="0" applyNumberFormat="1" applyFill="1" applyBorder="1" applyAlignment="1">
      <alignment horizontal="center" vertical="center" wrapText="1"/>
    </xf>
    <xf numFmtId="9" fontId="0" fillId="5" borderId="25" xfId="682" applyFont="1" applyFill="1" applyBorder="1" applyAlignment="1">
      <alignment horizontal="center" vertical="center" wrapText="1"/>
    </xf>
    <xf numFmtId="9" fontId="0" fillId="5" borderId="26" xfId="682" applyFont="1" applyFill="1" applyBorder="1" applyAlignment="1">
      <alignment horizontal="center" vertical="center" wrapText="1"/>
    </xf>
    <xf numFmtId="166" fontId="0" fillId="5" borderId="46" xfId="0" applyNumberFormat="1" applyFill="1" applyBorder="1" applyAlignment="1">
      <alignment horizontal="center" vertical="center" wrapText="1"/>
    </xf>
    <xf numFmtId="9" fontId="0" fillId="5" borderId="27" xfId="682" applyFont="1" applyFill="1" applyBorder="1" applyAlignment="1">
      <alignment horizontal="center" vertical="center" wrapText="1"/>
    </xf>
    <xf numFmtId="9" fontId="0" fillId="5" borderId="29" xfId="682" applyFont="1" applyFill="1" applyBorder="1" applyAlignment="1">
      <alignment horizontal="center" vertical="center" wrapText="1"/>
    </xf>
    <xf numFmtId="166" fontId="10" fillId="13" borderId="25" xfId="0" applyNumberFormat="1" applyFont="1" applyFill="1" applyBorder="1" applyAlignment="1">
      <alignment horizontal="center" vertical="center" wrapText="1"/>
    </xf>
    <xf numFmtId="166" fontId="10" fillId="13" borderId="21" xfId="0" applyNumberFormat="1" applyFont="1" applyFill="1" applyBorder="1" applyAlignment="1">
      <alignment horizontal="center" vertical="center" wrapText="1"/>
    </xf>
    <xf numFmtId="166" fontId="10" fillId="13" borderId="26" xfId="0" applyNumberFormat="1" applyFont="1" applyFill="1" applyBorder="1" applyAlignment="1">
      <alignment horizontal="center" vertical="center" wrapText="1"/>
    </xf>
    <xf numFmtId="166" fontId="8" fillId="5" borderId="25" xfId="0" applyNumberFormat="1" applyFont="1" applyFill="1" applyBorder="1" applyAlignment="1">
      <alignment horizontal="center" vertical="center" wrapText="1"/>
    </xf>
    <xf numFmtId="166" fontId="8" fillId="5" borderId="21" xfId="0" applyNumberFormat="1" applyFont="1" applyFill="1" applyBorder="1" applyAlignment="1">
      <alignment horizontal="center" vertical="center" wrapText="1"/>
    </xf>
    <xf numFmtId="166" fontId="8" fillId="5" borderId="26" xfId="0" applyNumberFormat="1" applyFont="1" applyFill="1" applyBorder="1" applyAlignment="1">
      <alignment horizontal="center" vertical="center" wrapText="1"/>
    </xf>
    <xf numFmtId="0" fontId="0" fillId="5" borderId="25" xfId="0" applyFill="1" applyBorder="1" applyAlignment="1">
      <alignment horizontal="left" vertical="center" wrapText="1" indent="3"/>
    </xf>
    <xf numFmtId="0" fontId="0" fillId="5" borderId="21" xfId="0" applyFill="1" applyBorder="1" applyAlignment="1">
      <alignment horizontal="left" vertical="center" wrapText="1" indent="3"/>
    </xf>
    <xf numFmtId="0" fontId="0" fillId="5" borderId="26" xfId="0" applyFill="1" applyBorder="1" applyAlignment="1">
      <alignment horizontal="left" vertical="center" wrapText="1" indent="3"/>
    </xf>
    <xf numFmtId="166" fontId="0" fillId="5" borderId="18" xfId="0" applyNumberFormat="1" applyFill="1" applyBorder="1" applyAlignment="1">
      <alignment horizontal="left" vertical="center" wrapText="1" indent="3"/>
    </xf>
    <xf numFmtId="9" fontId="0" fillId="5" borderId="25" xfId="682" applyFont="1" applyFill="1" applyBorder="1" applyAlignment="1">
      <alignment horizontal="left" vertical="center" wrapText="1" indent="3"/>
    </xf>
    <xf numFmtId="9" fontId="0" fillId="5" borderId="26" xfId="682" applyFont="1" applyFill="1" applyBorder="1" applyAlignment="1">
      <alignment horizontal="left" vertical="center" wrapText="1" indent="3"/>
    </xf>
    <xf numFmtId="0" fontId="0" fillId="5" borderId="27" xfId="0" applyFill="1" applyBorder="1" applyAlignment="1">
      <alignment horizontal="left" vertical="center" wrapText="1" indent="3"/>
    </xf>
    <xf numFmtId="0" fontId="0" fillId="5" borderId="28" xfId="0" applyFill="1" applyBorder="1" applyAlignment="1">
      <alignment horizontal="left" vertical="center" wrapText="1" indent="3"/>
    </xf>
    <xf numFmtId="0" fontId="0" fillId="5" borderId="29" xfId="0" applyFill="1" applyBorder="1" applyAlignment="1">
      <alignment horizontal="left" vertical="center" wrapText="1" indent="3"/>
    </xf>
    <xf numFmtId="166" fontId="0" fillId="5" borderId="46" xfId="0" applyNumberFormat="1" applyFill="1" applyBorder="1" applyAlignment="1">
      <alignment horizontal="left" vertical="center" wrapText="1" indent="3"/>
    </xf>
    <xf numFmtId="9" fontId="0" fillId="5" borderId="27" xfId="682" applyFont="1" applyFill="1" applyBorder="1" applyAlignment="1">
      <alignment horizontal="left" vertical="center" wrapText="1" indent="3"/>
    </xf>
    <xf numFmtId="9" fontId="0" fillId="5" borderId="29" xfId="682" applyFont="1" applyFill="1" applyBorder="1" applyAlignment="1">
      <alignment horizontal="left" vertical="center" wrapText="1" indent="3"/>
    </xf>
    <xf numFmtId="166" fontId="10" fillId="5" borderId="27" xfId="0" applyNumberFormat="1" applyFont="1" applyFill="1" applyBorder="1" applyAlignment="1">
      <alignment horizontal="center" vertical="center" wrapText="1"/>
    </xf>
    <xf numFmtId="166" fontId="10" fillId="5" borderId="28" xfId="0" applyNumberFormat="1" applyFont="1" applyFill="1" applyBorder="1" applyAlignment="1">
      <alignment horizontal="center" vertical="center" wrapText="1"/>
    </xf>
    <xf numFmtId="166" fontId="10" fillId="5" borderId="29" xfId="0" applyNumberFormat="1" applyFont="1" applyFill="1" applyBorder="1" applyAlignment="1">
      <alignment horizontal="center" vertical="center" wrapText="1"/>
    </xf>
    <xf numFmtId="0" fontId="72" fillId="5" borderId="8" xfId="0" applyFont="1" applyFill="1" applyBorder="1" applyAlignment="1">
      <alignment horizontal="left"/>
    </xf>
    <xf numFmtId="0" fontId="72" fillId="5" borderId="7" xfId="0" applyFont="1" applyFill="1" applyBorder="1"/>
    <xf numFmtId="0" fontId="72" fillId="5" borderId="13" xfId="0" applyFont="1" applyFill="1" applyBorder="1" applyAlignment="1">
      <alignment horizontal="left"/>
    </xf>
    <xf numFmtId="0" fontId="72" fillId="5" borderId="3" xfId="0" applyFont="1" applyFill="1" applyBorder="1" applyAlignment="1">
      <alignment horizontal="center"/>
    </xf>
    <xf numFmtId="0" fontId="0" fillId="5" borderId="3" xfId="0" applyFill="1" applyBorder="1"/>
    <xf numFmtId="0" fontId="0" fillId="5" borderId="14" xfId="0" applyFill="1" applyBorder="1"/>
    <xf numFmtId="0" fontId="0" fillId="5" borderId="11" xfId="0" applyFill="1" applyBorder="1"/>
    <xf numFmtId="0" fontId="0" fillId="5" borderId="12" xfId="0" applyFill="1" applyBorder="1"/>
    <xf numFmtId="0" fontId="26" fillId="5" borderId="8" xfId="0" applyFont="1" applyFill="1" applyBorder="1"/>
    <xf numFmtId="0" fontId="26" fillId="5" borderId="7" xfId="0" applyFont="1" applyFill="1" applyBorder="1"/>
    <xf numFmtId="0" fontId="14" fillId="5" borderId="7" xfId="0" applyFont="1" applyFill="1" applyBorder="1" applyAlignment="1">
      <alignment horizontal="left" indent="1"/>
    </xf>
    <xf numFmtId="0" fontId="26" fillId="5" borderId="9" xfId="0" applyFont="1" applyFill="1" applyBorder="1"/>
    <xf numFmtId="0" fontId="26" fillId="5" borderId="3" xfId="0" applyFont="1" applyFill="1" applyBorder="1" applyAlignment="1">
      <alignment wrapText="1"/>
    </xf>
    <xf numFmtId="0" fontId="26" fillId="13" borderId="9" xfId="0" applyFont="1" applyFill="1" applyBorder="1" applyAlignment="1">
      <alignment vertical="center" wrapText="1"/>
    </xf>
    <xf numFmtId="0" fontId="26" fillId="13" borderId="3" xfId="0" applyFont="1" applyFill="1" applyBorder="1" applyAlignment="1">
      <alignment vertical="center" wrapText="1"/>
    </xf>
    <xf numFmtId="0" fontId="26" fillId="13" borderId="12" xfId="0" applyFont="1" applyFill="1" applyBorder="1" applyAlignment="1">
      <alignment vertical="center" wrapText="1"/>
    </xf>
    <xf numFmtId="0" fontId="14" fillId="10" borderId="4" xfId="0" quotePrefix="1" applyFont="1" applyFill="1" applyBorder="1" applyAlignment="1">
      <alignment horizontal="left" vertical="center" wrapText="1" indent="1"/>
    </xf>
    <xf numFmtId="49" fontId="26" fillId="13" borderId="4" xfId="0" applyNumberFormat="1" applyFont="1" applyFill="1" applyBorder="1" applyAlignment="1">
      <alignment horizontal="left" vertical="center" wrapText="1" indent="1"/>
    </xf>
    <xf numFmtId="0" fontId="14" fillId="5" borderId="4" xfId="0" quotePrefix="1" applyFont="1" applyFill="1" applyBorder="1" applyAlignment="1">
      <alignment horizontal="left" vertical="center" wrapText="1" indent="1"/>
    </xf>
    <xf numFmtId="0" fontId="26" fillId="5" borderId="0" xfId="0" applyFont="1" applyFill="1" applyAlignment="1">
      <alignment vertical="center" wrapText="1"/>
    </xf>
    <xf numFmtId="9" fontId="26" fillId="5" borderId="3" xfId="0" applyNumberFormat="1" applyFont="1" applyFill="1" applyBorder="1" applyAlignment="1">
      <alignment horizontal="left" vertical="center" wrapText="1" indent="1"/>
    </xf>
    <xf numFmtId="0" fontId="26" fillId="13" borderId="8" xfId="0" applyFont="1" applyFill="1" applyBorder="1"/>
    <xf numFmtId="0" fontId="26" fillId="13" borderId="7" xfId="0" applyFont="1" applyFill="1" applyBorder="1"/>
    <xf numFmtId="0" fontId="14" fillId="13" borderId="7" xfId="0" applyFont="1" applyFill="1" applyBorder="1" applyAlignment="1">
      <alignment horizontal="left" indent="1"/>
    </xf>
    <xf numFmtId="0" fontId="26" fillId="13" borderId="9" xfId="0" applyFont="1" applyFill="1" applyBorder="1"/>
    <xf numFmtId="0" fontId="26" fillId="13" borderId="13" xfId="0" applyFont="1" applyFill="1" applyBorder="1"/>
    <xf numFmtId="0" fontId="26" fillId="13" borderId="0" xfId="0" applyFont="1" applyFill="1"/>
    <xf numFmtId="0" fontId="14" fillId="13" borderId="0" xfId="0" applyFont="1" applyFill="1" applyAlignment="1">
      <alignment horizontal="left" indent="1"/>
    </xf>
    <xf numFmtId="0" fontId="26" fillId="13" borderId="3" xfId="0" applyFont="1" applyFill="1" applyBorder="1"/>
    <xf numFmtId="0" fontId="26" fillId="13" borderId="14" xfId="0" applyFont="1" applyFill="1" applyBorder="1"/>
    <xf numFmtId="0" fontId="26" fillId="13" borderId="11" xfId="0" applyFont="1" applyFill="1" applyBorder="1"/>
    <xf numFmtId="0" fontId="14" fillId="13" borderId="11" xfId="0" applyFont="1" applyFill="1" applyBorder="1" applyAlignment="1">
      <alignment horizontal="left" indent="1"/>
    </xf>
    <xf numFmtId="0" fontId="26" fillId="13" borderId="12" xfId="0" applyFont="1" applyFill="1" applyBorder="1"/>
    <xf numFmtId="0" fontId="37" fillId="13" borderId="13" xfId="0" applyFont="1" applyFill="1" applyBorder="1"/>
    <xf numFmtId="0" fontId="37" fillId="13" borderId="0" xfId="0" applyFont="1" applyFill="1"/>
    <xf numFmtId="14" fontId="26" fillId="13" borderId="0" xfId="0" applyNumberFormat="1" applyFont="1" applyFill="1"/>
    <xf numFmtId="0" fontId="73" fillId="8" borderId="0" xfId="0" applyFont="1" applyFill="1" applyAlignment="1">
      <alignment horizontal="center" vertical="center" wrapText="1"/>
    </xf>
    <xf numFmtId="0" fontId="73" fillId="17" borderId="0" xfId="0" applyFont="1" applyFill="1" applyAlignment="1">
      <alignment horizontal="center" vertical="center" wrapText="1"/>
    </xf>
    <xf numFmtId="0" fontId="73" fillId="17" borderId="0" xfId="0" applyFont="1" applyFill="1" applyAlignment="1">
      <alignment vertical="center" wrapText="1"/>
    </xf>
    <xf numFmtId="0" fontId="73" fillId="17" borderId="0" xfId="0" applyFont="1" applyFill="1" applyAlignment="1">
      <alignment horizontal="left" vertical="center" wrapText="1" indent="1"/>
    </xf>
    <xf numFmtId="0" fontId="73" fillId="8" borderId="11" xfId="0" applyFont="1" applyFill="1" applyBorder="1" applyAlignment="1">
      <alignment horizontal="center" vertical="center" wrapText="1"/>
    </xf>
    <xf numFmtId="0" fontId="73" fillId="17" borderId="11" xfId="0" applyFont="1" applyFill="1" applyBorder="1" applyAlignment="1">
      <alignment horizontal="center" vertical="center" wrapText="1"/>
    </xf>
    <xf numFmtId="0" fontId="73" fillId="17" borderId="11" xfId="0" applyFont="1" applyFill="1" applyBorder="1" applyAlignment="1">
      <alignment vertical="center" wrapText="1"/>
    </xf>
    <xf numFmtId="0" fontId="73" fillId="0" borderId="0" xfId="0" applyFont="1" applyAlignment="1">
      <alignment horizontal="center" vertical="center" wrapText="1"/>
    </xf>
    <xf numFmtId="0" fontId="73" fillId="0" borderId="0" xfId="0" applyFont="1" applyAlignment="1">
      <alignment horizontal="left" wrapText="1"/>
    </xf>
    <xf numFmtId="0" fontId="73" fillId="6" borderId="0" xfId="0" applyFont="1" applyFill="1" applyAlignment="1">
      <alignment vertical="center" wrapText="1"/>
    </xf>
    <xf numFmtId="0" fontId="0" fillId="8" borderId="8" xfId="0" applyFill="1" applyBorder="1"/>
    <xf numFmtId="0" fontId="0" fillId="8" borderId="7" xfId="0" applyFill="1" applyBorder="1" applyAlignment="1">
      <alignment horizontal="left" vertical="center"/>
    </xf>
    <xf numFmtId="0" fontId="0" fillId="8" borderId="7" xfId="0" applyFill="1" applyBorder="1" applyAlignment="1">
      <alignment horizontal="left" wrapText="1"/>
    </xf>
    <xf numFmtId="0" fontId="0" fillId="22" borderId="9" xfId="0" applyFill="1" applyBorder="1" applyAlignment="1">
      <alignment wrapText="1"/>
    </xf>
    <xf numFmtId="0" fontId="43" fillId="15" borderId="1" xfId="77" applyFont="1" applyFill="1" applyBorder="1" applyAlignment="1">
      <alignment horizontal="left" vertical="center" wrapText="1" indent="2"/>
    </xf>
    <xf numFmtId="0" fontId="43" fillId="5" borderId="1" xfId="77" applyFont="1" applyFill="1" applyBorder="1" applyAlignment="1">
      <alignment horizontal="left" vertical="center" indent="2"/>
    </xf>
    <xf numFmtId="0" fontId="43" fillId="5" borderId="1" xfId="77" applyFont="1" applyFill="1" applyBorder="1" applyAlignment="1">
      <alignment horizontal="left" vertical="center" wrapText="1" indent="2"/>
    </xf>
    <xf numFmtId="0" fontId="51" fillId="5" borderId="4" xfId="77" applyFont="1" applyFill="1" applyBorder="1" applyAlignment="1">
      <alignment horizontal="left" vertical="center" wrapText="1" indent="1"/>
    </xf>
    <xf numFmtId="0" fontId="43" fillId="5" borderId="4" xfId="77" applyFont="1" applyFill="1" applyBorder="1" applyAlignment="1">
      <alignment horizontal="left" vertical="center" wrapText="1" indent="1"/>
    </xf>
    <xf numFmtId="0" fontId="72" fillId="5" borderId="0" xfId="0" applyFont="1" applyFill="1" applyAlignment="1">
      <alignment horizontal="center"/>
    </xf>
    <xf numFmtId="0" fontId="0" fillId="5" borderId="13" xfId="0" applyFill="1" applyBorder="1" applyAlignment="1">
      <alignment horizontal="left"/>
    </xf>
    <xf numFmtId="0" fontId="0" fillId="5" borderId="0" xfId="0" applyFill="1" applyAlignment="1">
      <alignment horizontal="left"/>
    </xf>
    <xf numFmtId="0" fontId="0" fillId="5" borderId="0" xfId="0" applyFill="1" applyAlignment="1">
      <alignment horizontal="left" wrapText="1" indent="1"/>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0" fillId="5" borderId="13" xfId="0" applyFill="1" applyBorder="1"/>
    <xf numFmtId="0" fontId="0" fillId="5" borderId="8" xfId="0" applyFill="1" applyBorder="1"/>
    <xf numFmtId="0" fontId="0" fillId="5" borderId="7" xfId="0" applyFill="1" applyBorder="1"/>
    <xf numFmtId="0" fontId="0" fillId="5" borderId="9" xfId="0" applyFill="1" applyBorder="1"/>
    <xf numFmtId="1" fontId="0" fillId="5" borderId="13" xfId="0" applyNumberFormat="1" applyFill="1" applyBorder="1" applyAlignment="1">
      <alignment horizontal="center"/>
    </xf>
    <xf numFmtId="1" fontId="0" fillId="5" borderId="0" xfId="0" applyNumberFormat="1" applyFill="1" applyAlignment="1">
      <alignment horizontal="center"/>
    </xf>
    <xf numFmtId="0" fontId="0" fillId="6" borderId="13" xfId="0" applyFill="1" applyBorder="1" applyAlignment="1">
      <alignment vertical="center"/>
    </xf>
    <xf numFmtId="0" fontId="0" fillId="6" borderId="3" xfId="0" applyFill="1" applyBorder="1" applyAlignment="1">
      <alignment vertical="center"/>
    </xf>
    <xf numFmtId="1" fontId="0" fillId="5" borderId="3" xfId="0" applyNumberFormat="1" applyFill="1" applyBorder="1" applyAlignment="1">
      <alignment horizontal="center"/>
    </xf>
    <xf numFmtId="0" fontId="14" fillId="5" borderId="1" xfId="0" applyFont="1" applyFill="1" applyBorder="1" applyAlignment="1">
      <alignment horizontal="left" vertical="center" indent="1"/>
    </xf>
    <xf numFmtId="0" fontId="0" fillId="5" borderId="5" xfId="0" applyFill="1" applyBorder="1" applyAlignment="1">
      <alignment vertical="center"/>
    </xf>
    <xf numFmtId="0" fontId="0" fillId="5" borderId="2" xfId="0" applyFill="1" applyBorder="1" applyAlignment="1">
      <alignment vertical="center"/>
    </xf>
    <xf numFmtId="49" fontId="32" fillId="10" borderId="8" xfId="0" applyNumberFormat="1" applyFont="1" applyFill="1" applyBorder="1" applyAlignment="1">
      <alignment horizontal="center" vertical="center" wrapText="1"/>
    </xf>
    <xf numFmtId="0" fontId="21" fillId="10" borderId="6" xfId="0" applyFont="1" applyFill="1" applyBorder="1" applyAlignment="1">
      <alignment horizontal="center" vertical="center" wrapText="1"/>
    </xf>
    <xf numFmtId="0" fontId="34" fillId="0" borderId="0" xfId="0" applyFont="1" applyAlignment="1">
      <alignment horizontal="left" vertical="center" wrapText="1" indent="1"/>
    </xf>
    <xf numFmtId="0" fontId="26" fillId="13" borderId="0" xfId="0" applyFont="1" applyFill="1" applyAlignment="1">
      <alignment horizontal="left" indent="1"/>
    </xf>
    <xf numFmtId="0" fontId="0" fillId="33" borderId="0" xfId="0" applyFill="1" applyAlignment="1">
      <alignment horizontal="center" vertical="center" wrapText="1"/>
    </xf>
    <xf numFmtId="0" fontId="27" fillId="33" borderId="0" xfId="0" applyFont="1" applyFill="1" applyAlignment="1">
      <alignment horizontal="center" vertical="center" textRotation="90"/>
    </xf>
    <xf numFmtId="0" fontId="43" fillId="34" borderId="11" xfId="77" applyFont="1" applyFill="1" applyBorder="1" applyAlignment="1">
      <alignment horizontal="center" vertical="center" wrapText="1"/>
    </xf>
    <xf numFmtId="0" fontId="45" fillId="8" borderId="0" xfId="1" applyFont="1" applyFill="1" applyBorder="1" applyAlignment="1">
      <alignment horizontal="center" vertical="center" wrapText="1"/>
    </xf>
    <xf numFmtId="0" fontId="0" fillId="33" borderId="0" xfId="0" applyFill="1" applyAlignment="1">
      <alignment horizontal="left" wrapText="1"/>
    </xf>
    <xf numFmtId="0" fontId="15" fillId="0" borderId="18" xfId="0" applyFont="1" applyBorder="1" applyAlignment="1" applyProtection="1">
      <alignment horizontal="center" vertical="center" wrapText="1"/>
      <protection locked="0"/>
    </xf>
    <xf numFmtId="0" fontId="32" fillId="12" borderId="8" xfId="0" applyFont="1" applyFill="1" applyBorder="1" applyAlignment="1">
      <alignment horizontal="left" vertical="center" wrapText="1" indent="1"/>
    </xf>
    <xf numFmtId="0" fontId="20" fillId="12" borderId="13" xfId="0" applyFont="1" applyFill="1" applyBorder="1" applyAlignment="1">
      <alignment horizontal="left" vertical="center" wrapText="1" indent="1"/>
    </xf>
    <xf numFmtId="0" fontId="8" fillId="25" borderId="7" xfId="0" applyFont="1" applyFill="1" applyBorder="1" applyAlignment="1">
      <alignment horizontal="center" vertical="center" wrapText="1"/>
    </xf>
    <xf numFmtId="0" fontId="8" fillId="25" borderId="9" xfId="0" applyFont="1" applyFill="1" applyBorder="1" applyAlignment="1">
      <alignment horizontal="center" vertical="center" wrapText="1"/>
    </xf>
    <xf numFmtId="0" fontId="8" fillId="25" borderId="0" xfId="0" applyFont="1" applyFill="1" applyAlignment="1">
      <alignment horizontal="center" vertical="center" wrapText="1"/>
    </xf>
    <xf numFmtId="0" fontId="8" fillId="25" borderId="3" xfId="0" applyFont="1" applyFill="1" applyBorder="1" applyAlignment="1">
      <alignment horizontal="center" vertical="center" wrapText="1"/>
    </xf>
    <xf numFmtId="0" fontId="8" fillId="0" borderId="0" xfId="0" applyFont="1" applyAlignment="1">
      <alignment horizontal="center" vertical="center" wrapText="1"/>
    </xf>
    <xf numFmtId="168" fontId="0" fillId="0" borderId="0" xfId="0" applyNumberFormat="1" applyAlignment="1">
      <alignment horizontal="center" vertical="center" wrapText="1"/>
    </xf>
    <xf numFmtId="0" fontId="0" fillId="19" borderId="21" xfId="0" applyFill="1" applyBorder="1" applyAlignment="1" applyProtection="1">
      <alignment horizontal="center" vertical="center" wrapText="1"/>
      <protection locked="0"/>
    </xf>
    <xf numFmtId="0" fontId="0" fillId="19" borderId="25" xfId="0" applyFill="1" applyBorder="1" applyAlignment="1" applyProtection="1">
      <alignment horizontal="center" vertical="center" wrapText="1"/>
      <protection locked="0"/>
    </xf>
    <xf numFmtId="0" fontId="0" fillId="19" borderId="23" xfId="0" applyFill="1" applyBorder="1" applyAlignment="1" applyProtection="1">
      <alignment horizontal="center" vertical="center" wrapText="1"/>
      <protection locked="0"/>
    </xf>
    <xf numFmtId="0" fontId="0" fillId="19" borderId="22" xfId="0" applyFill="1" applyBorder="1" applyAlignment="1" applyProtection="1">
      <alignment horizontal="center" vertical="center" wrapText="1"/>
      <protection locked="0"/>
    </xf>
    <xf numFmtId="0" fontId="0" fillId="19" borderId="26" xfId="0" applyFill="1" applyBorder="1" applyAlignment="1" applyProtection="1">
      <alignment horizontal="center" vertical="center" wrapText="1"/>
      <protection locked="0"/>
    </xf>
    <xf numFmtId="0" fontId="0" fillId="19" borderId="18" xfId="0" applyFill="1" applyBorder="1" applyAlignment="1">
      <alignment horizontal="center" vertical="center" wrapText="1"/>
    </xf>
    <xf numFmtId="0" fontId="39" fillId="0" borderId="0" xfId="0" applyFont="1" applyAlignment="1">
      <alignment horizontal="center" vertical="center"/>
    </xf>
    <xf numFmtId="0" fontId="31" fillId="0" borderId="25" xfId="0" applyFont="1" applyBorder="1" applyAlignment="1" applyProtection="1">
      <alignment horizontal="center" vertical="center" wrapText="1"/>
      <protection locked="0"/>
    </xf>
    <xf numFmtId="0" fontId="74" fillId="0" borderId="25" xfId="0" applyFont="1" applyBorder="1" applyAlignment="1" applyProtection="1">
      <alignment horizontal="center" vertical="center" wrapText="1"/>
      <protection locked="0"/>
    </xf>
    <xf numFmtId="0" fontId="74" fillId="0" borderId="21" xfId="0" applyFont="1" applyBorder="1" applyAlignment="1" applyProtection="1">
      <alignment horizontal="center" vertical="center" wrapText="1"/>
      <protection locked="0"/>
    </xf>
    <xf numFmtId="0" fontId="76" fillId="0" borderId="0" xfId="0" applyFont="1" applyAlignment="1" applyProtection="1">
      <alignment horizontal="left" indent="1"/>
      <protection locked="0"/>
    </xf>
    <xf numFmtId="0" fontId="40" fillId="0" borderId="0" xfId="0" applyFont="1" applyAlignment="1" applyProtection="1">
      <alignment horizontal="left" vertical="center" wrapText="1" indent="1"/>
      <protection locked="0"/>
    </xf>
    <xf numFmtId="0" fontId="77" fillId="0" borderId="0" xfId="0" applyFont="1" applyAlignment="1" applyProtection="1">
      <alignment horizontal="left" vertical="center" wrapText="1" indent="1"/>
      <protection locked="0"/>
    </xf>
    <xf numFmtId="0" fontId="78" fillId="0" borderId="0" xfId="0" applyFont="1" applyAlignment="1" applyProtection="1">
      <alignment horizontal="center"/>
      <protection locked="0"/>
    </xf>
    <xf numFmtId="0" fontId="78" fillId="0" borderId="0" xfId="0" quotePrefix="1" applyFont="1" applyAlignment="1" applyProtection="1">
      <alignment horizontal="center"/>
      <protection locked="0"/>
    </xf>
    <xf numFmtId="0" fontId="78" fillId="0" borderId="0" xfId="0" quotePrefix="1" applyFont="1" applyAlignment="1" applyProtection="1">
      <alignment horizontal="center" vertical="center" wrapText="1"/>
      <protection locked="0"/>
    </xf>
    <xf numFmtId="49" fontId="78" fillId="0" borderId="0" xfId="0" quotePrefix="1" applyNumberFormat="1" applyFont="1" applyAlignment="1" applyProtection="1">
      <alignment horizontal="center" vertical="center" wrapText="1"/>
      <protection locked="0"/>
    </xf>
    <xf numFmtId="0" fontId="74" fillId="0" borderId="26" xfId="0" applyFont="1" applyBorder="1" applyAlignment="1" applyProtection="1">
      <alignment horizontal="center" vertical="center" wrapText="1"/>
      <protection locked="0"/>
    </xf>
    <xf numFmtId="0" fontId="15" fillId="0" borderId="25" xfId="0" applyFont="1" applyBorder="1" applyAlignment="1" applyProtection="1">
      <alignment horizontal="center" vertical="center" wrapText="1"/>
      <protection locked="0"/>
    </xf>
    <xf numFmtId="0" fontId="15" fillId="0" borderId="21" xfId="0" applyFont="1" applyBorder="1" applyAlignment="1" applyProtection="1">
      <alignment horizontal="center" vertical="center" wrapText="1"/>
      <protection locked="0"/>
    </xf>
    <xf numFmtId="0" fontId="74" fillId="5" borderId="18" xfId="0" applyFont="1" applyFill="1" applyBorder="1" applyAlignment="1">
      <alignment horizontal="left" vertical="center" wrapText="1" indent="1"/>
    </xf>
    <xf numFmtId="0" fontId="15" fillId="0" borderId="27" xfId="0" applyFont="1" applyBorder="1" applyAlignment="1" applyProtection="1">
      <alignment horizontal="center" vertical="center" wrapText="1"/>
      <protection locked="0"/>
    </xf>
    <xf numFmtId="0" fontId="15" fillId="0" borderId="28" xfId="0" applyFont="1" applyBorder="1" applyAlignment="1" applyProtection="1">
      <alignment horizontal="center" vertical="center" wrapText="1"/>
      <protection locked="0"/>
    </xf>
    <xf numFmtId="0" fontId="26" fillId="13" borderId="8" xfId="0" applyFont="1" applyFill="1" applyBorder="1" applyAlignment="1">
      <alignment horizontal="left" vertical="center" wrapText="1" indent="1"/>
    </xf>
    <xf numFmtId="0" fontId="26" fillId="13" borderId="7" xfId="0" applyFont="1" applyFill="1" applyBorder="1" applyAlignment="1">
      <alignment horizontal="left" vertical="center" wrapText="1" indent="1"/>
    </xf>
    <xf numFmtId="0" fontId="26" fillId="13" borderId="13" xfId="0" applyFont="1" applyFill="1" applyBorder="1" applyAlignment="1">
      <alignment horizontal="left" vertical="center" wrapText="1" indent="1"/>
    </xf>
    <xf numFmtId="0" fontId="26" fillId="13" borderId="0" xfId="0" applyFont="1" applyFill="1" applyAlignment="1">
      <alignment horizontal="left" vertical="center" wrapText="1" indent="1"/>
    </xf>
    <xf numFmtId="0" fontId="26" fillId="13" borderId="14" xfId="0" applyFont="1" applyFill="1" applyBorder="1" applyAlignment="1">
      <alignment horizontal="left" vertical="center" wrapText="1" indent="1"/>
    </xf>
    <xf numFmtId="0" fontId="26" fillId="13" borderId="11" xfId="0" applyFont="1" applyFill="1" applyBorder="1" applyAlignment="1">
      <alignment horizontal="left" vertical="center" wrapText="1" indent="1"/>
    </xf>
    <xf numFmtId="0" fontId="43" fillId="5" borderId="1" xfId="77" applyFont="1" applyFill="1" applyBorder="1" applyAlignment="1">
      <alignment horizontal="left" vertical="center" wrapText="1" indent="1"/>
    </xf>
    <xf numFmtId="0" fontId="43" fillId="5" borderId="5" xfId="77" applyFont="1" applyFill="1" applyBorder="1" applyAlignment="1">
      <alignment horizontal="left" vertical="center" wrapText="1" indent="1"/>
    </xf>
    <xf numFmtId="0" fontId="43" fillId="5" borderId="2" xfId="77" applyFont="1" applyFill="1" applyBorder="1" applyAlignment="1">
      <alignment horizontal="left" vertical="center" wrapText="1" indent="1"/>
    </xf>
    <xf numFmtId="0" fontId="26" fillId="20" borderId="13" xfId="0" applyFont="1" applyFill="1" applyBorder="1" applyAlignment="1">
      <alignment horizontal="left" vertical="center" wrapText="1" indent="1"/>
    </xf>
    <xf numFmtId="0" fontId="26" fillId="20" borderId="0" xfId="0" applyFont="1" applyFill="1" applyAlignment="1">
      <alignment horizontal="left" vertical="center" wrapText="1" indent="1"/>
    </xf>
    <xf numFmtId="0" fontId="36" fillId="20" borderId="13" xfId="0" applyFont="1" applyFill="1" applyBorder="1" applyAlignment="1">
      <alignment horizontal="left" vertical="center" wrapText="1" indent="1"/>
    </xf>
    <xf numFmtId="0" fontId="36" fillId="20" borderId="0" xfId="0" applyFont="1" applyFill="1" applyAlignment="1">
      <alignment horizontal="left" vertical="center" wrapText="1" indent="1"/>
    </xf>
    <xf numFmtId="0" fontId="43" fillId="20" borderId="13" xfId="77" applyFont="1" applyFill="1" applyBorder="1" applyAlignment="1">
      <alignment horizontal="left" vertical="center" indent="1"/>
    </xf>
    <xf numFmtId="0" fontId="43" fillId="20" borderId="0" xfId="77" applyFont="1" applyFill="1" applyAlignment="1">
      <alignment horizontal="left" vertical="center" indent="1"/>
    </xf>
    <xf numFmtId="0" fontId="43" fillId="20" borderId="3" xfId="77" applyFont="1" applyFill="1" applyBorder="1" applyAlignment="1">
      <alignment horizontal="left" vertical="center" indent="1"/>
    </xf>
    <xf numFmtId="0" fontId="14" fillId="20" borderId="13" xfId="0" applyFont="1" applyFill="1" applyBorder="1" applyAlignment="1">
      <alignment horizontal="left" vertical="center" wrapText="1" indent="1"/>
    </xf>
    <xf numFmtId="0" fontId="14" fillId="20" borderId="0" xfId="0" applyFont="1" applyFill="1" applyAlignment="1">
      <alignment horizontal="left" vertical="center" wrapText="1" indent="1"/>
    </xf>
    <xf numFmtId="0" fontId="14" fillId="20" borderId="14" xfId="0" applyFont="1" applyFill="1" applyBorder="1" applyAlignment="1">
      <alignment horizontal="left" vertical="center" wrapText="1" indent="1"/>
    </xf>
    <xf numFmtId="0" fontId="14" fillId="20" borderId="11" xfId="0" applyFont="1" applyFill="1" applyBorder="1" applyAlignment="1">
      <alignment horizontal="left" vertical="center" wrapText="1" indent="1"/>
    </xf>
    <xf numFmtId="0" fontId="26" fillId="20" borderId="14" xfId="0" applyFont="1" applyFill="1" applyBorder="1" applyAlignment="1">
      <alignment horizontal="left" vertical="center" wrapText="1" indent="1"/>
    </xf>
    <xf numFmtId="0" fontId="26" fillId="20" borderId="11" xfId="0" applyFont="1" applyFill="1" applyBorder="1" applyAlignment="1">
      <alignment horizontal="left" vertical="center" wrapText="1" indent="1"/>
    </xf>
    <xf numFmtId="0" fontId="9" fillId="5" borderId="13" xfId="0" applyFont="1" applyFill="1" applyBorder="1" applyAlignment="1">
      <alignment horizontal="left" indent="1"/>
    </xf>
    <xf numFmtId="0" fontId="9" fillId="5" borderId="0" xfId="0" applyFont="1" applyFill="1" applyAlignment="1">
      <alignment horizontal="left" indent="1"/>
    </xf>
    <xf numFmtId="0" fontId="43" fillId="20" borderId="14" xfId="77" applyFont="1" applyFill="1" applyBorder="1" applyAlignment="1">
      <alignment horizontal="left" vertical="center" indent="1"/>
    </xf>
    <xf numFmtId="0" fontId="43" fillId="20" borderId="11" xfId="77" applyFont="1" applyFill="1" applyBorder="1" applyAlignment="1">
      <alignment horizontal="left" vertical="center" indent="1"/>
    </xf>
    <xf numFmtId="0" fontId="43" fillId="20" borderId="12" xfId="77" applyFont="1" applyFill="1" applyBorder="1" applyAlignment="1">
      <alignment horizontal="left" vertical="center" indent="1"/>
    </xf>
    <xf numFmtId="0" fontId="24" fillId="19" borderId="38" xfId="0" applyFont="1" applyFill="1" applyBorder="1" applyAlignment="1">
      <alignment horizontal="center" vertical="center" wrapText="1"/>
    </xf>
    <xf numFmtId="0" fontId="24" fillId="19" borderId="7" xfId="0" applyFont="1" applyFill="1" applyBorder="1" applyAlignment="1">
      <alignment horizontal="center" vertical="center"/>
    </xf>
    <xf numFmtId="0" fontId="24" fillId="19" borderId="41" xfId="0" applyFont="1" applyFill="1" applyBorder="1" applyAlignment="1">
      <alignment horizontal="center" vertical="center"/>
    </xf>
    <xf numFmtId="0" fontId="24" fillId="19" borderId="35" xfId="0" applyFont="1" applyFill="1" applyBorder="1" applyAlignment="1">
      <alignment horizontal="center" vertical="center"/>
    </xf>
    <xf numFmtId="0" fontId="24" fillId="19" borderId="0" xfId="0" applyFont="1" applyFill="1" applyAlignment="1">
      <alignment horizontal="center" vertical="center"/>
    </xf>
    <xf numFmtId="0" fontId="24" fillId="19" borderId="36" xfId="0" applyFont="1" applyFill="1" applyBorder="1" applyAlignment="1">
      <alignment horizontal="center" vertical="center"/>
    </xf>
    <xf numFmtId="0" fontId="24" fillId="19" borderId="39" xfId="0" applyFont="1" applyFill="1" applyBorder="1" applyAlignment="1">
      <alignment horizontal="center" vertical="center"/>
    </xf>
    <xf numFmtId="0" fontId="24" fillId="19" borderId="11" xfId="0" applyFont="1" applyFill="1" applyBorder="1" applyAlignment="1">
      <alignment horizontal="center" vertical="center"/>
    </xf>
    <xf numFmtId="0" fontId="24" fillId="19" borderId="42" xfId="0" applyFont="1" applyFill="1" applyBorder="1" applyAlignment="1">
      <alignment horizontal="center" vertical="center"/>
    </xf>
    <xf numFmtId="0" fontId="37" fillId="19" borderId="13" xfId="0" applyFont="1" applyFill="1" applyBorder="1" applyAlignment="1">
      <alignment horizontal="left" vertical="center" indent="1"/>
    </xf>
    <xf numFmtId="0" fontId="37" fillId="19" borderId="0" xfId="0" applyFont="1" applyFill="1" applyAlignment="1">
      <alignment horizontal="left" vertical="center" indent="1"/>
    </xf>
    <xf numFmtId="0" fontId="37" fillId="19" borderId="3" xfId="0" applyFont="1" applyFill="1" applyBorder="1" applyAlignment="1">
      <alignment horizontal="left" vertical="center" indent="1"/>
    </xf>
    <xf numFmtId="0" fontId="14" fillId="21" borderId="8" xfId="0" applyFont="1" applyFill="1" applyBorder="1" applyAlignment="1">
      <alignment horizontal="left"/>
    </xf>
    <xf numFmtId="0" fontId="14" fillId="21" borderId="7" xfId="0" applyFont="1" applyFill="1" applyBorder="1" applyAlignment="1">
      <alignment horizontal="left"/>
    </xf>
    <xf numFmtId="0" fontId="14" fillId="21" borderId="9" xfId="0" applyFont="1" applyFill="1" applyBorder="1" applyAlignment="1">
      <alignment horizontal="left"/>
    </xf>
    <xf numFmtId="0" fontId="14" fillId="21" borderId="8" xfId="0" applyFont="1" applyFill="1" applyBorder="1" applyAlignment="1">
      <alignment horizontal="left" indent="1"/>
    </xf>
    <xf numFmtId="0" fontId="14" fillId="21" borderId="7" xfId="0" applyFont="1" applyFill="1" applyBorder="1" applyAlignment="1">
      <alignment horizontal="left" indent="1"/>
    </xf>
    <xf numFmtId="0" fontId="14" fillId="21" borderId="9" xfId="0" applyFont="1" applyFill="1" applyBorder="1" applyAlignment="1">
      <alignment horizontal="left" indent="1"/>
    </xf>
    <xf numFmtId="0" fontId="43" fillId="19" borderId="14" xfId="77" applyFont="1" applyFill="1" applyBorder="1" applyAlignment="1">
      <alignment horizontal="left" vertical="center" wrapText="1" indent="1"/>
    </xf>
    <xf numFmtId="0" fontId="43" fillId="19" borderId="11" xfId="77" applyFont="1" applyFill="1" applyBorder="1" applyAlignment="1">
      <alignment horizontal="left" vertical="center" wrapText="1" indent="1"/>
    </xf>
    <xf numFmtId="0" fontId="43" fillId="19" borderId="12" xfId="77" applyFont="1" applyFill="1" applyBorder="1" applyAlignment="1">
      <alignment horizontal="left" vertical="center" wrapText="1" indent="1"/>
    </xf>
    <xf numFmtId="0" fontId="14" fillId="19" borderId="14" xfId="0" quotePrefix="1" applyFont="1" applyFill="1" applyBorder="1" applyAlignment="1">
      <alignment horizontal="center" vertical="center" wrapText="1"/>
    </xf>
    <xf numFmtId="0" fontId="14" fillId="19" borderId="11" xfId="0" applyFont="1" applyFill="1" applyBorder="1" applyAlignment="1">
      <alignment horizontal="center" vertical="center"/>
    </xf>
    <xf numFmtId="0" fontId="14" fillId="19" borderId="12" xfId="0" applyFont="1" applyFill="1" applyBorder="1" applyAlignment="1">
      <alignment horizontal="center" vertical="center"/>
    </xf>
    <xf numFmtId="0" fontId="43" fillId="19" borderId="14" xfId="77" applyFont="1" applyFill="1" applyBorder="1" applyAlignment="1">
      <alignment horizontal="center" vertical="center" wrapText="1"/>
    </xf>
    <xf numFmtId="0" fontId="43" fillId="19" borderId="11" xfId="77" applyFont="1" applyFill="1" applyBorder="1" applyAlignment="1">
      <alignment horizontal="center" vertical="center" wrapText="1"/>
    </xf>
    <xf numFmtId="0" fontId="43" fillId="19" borderId="12" xfId="77" applyFont="1" applyFill="1" applyBorder="1" applyAlignment="1">
      <alignment horizontal="center" vertical="center" wrapText="1"/>
    </xf>
    <xf numFmtId="0" fontId="14" fillId="19" borderId="14" xfId="0" applyFont="1" applyFill="1" applyBorder="1" applyAlignment="1">
      <alignment horizontal="left" vertical="center" wrapText="1" indent="1"/>
    </xf>
    <xf numFmtId="0" fontId="14" fillId="19" borderId="11" xfId="0" applyFont="1" applyFill="1" applyBorder="1" applyAlignment="1">
      <alignment horizontal="left" vertical="center" wrapText="1" indent="1"/>
    </xf>
    <xf numFmtId="0" fontId="14" fillId="19" borderId="12" xfId="0" applyFont="1" applyFill="1" applyBorder="1" applyAlignment="1">
      <alignment horizontal="left" vertical="center" wrapText="1" indent="1"/>
    </xf>
    <xf numFmtId="0" fontId="43" fillId="21" borderId="1" xfId="77" applyFont="1" applyFill="1" applyBorder="1" applyAlignment="1">
      <alignment horizontal="left" vertical="center" wrapText="1" indent="1"/>
    </xf>
    <xf numFmtId="0" fontId="43" fillId="21" borderId="5" xfId="77" applyFont="1" applyFill="1" applyBorder="1" applyAlignment="1">
      <alignment horizontal="left" vertical="center" wrapText="1" indent="1"/>
    </xf>
    <xf numFmtId="0" fontId="43" fillId="21" borderId="2" xfId="77" applyFont="1" applyFill="1" applyBorder="1" applyAlignment="1">
      <alignment horizontal="left" vertical="center" wrapText="1" indent="1"/>
    </xf>
    <xf numFmtId="0" fontId="69" fillId="5" borderId="1" xfId="77" applyFont="1" applyFill="1" applyBorder="1" applyAlignment="1">
      <alignment horizontal="left" vertical="center" wrapText="1" indent="1"/>
    </xf>
    <xf numFmtId="0" fontId="69" fillId="5" borderId="5" xfId="77" applyFont="1" applyFill="1" applyBorder="1" applyAlignment="1">
      <alignment horizontal="left" vertical="center" wrapText="1" indent="1"/>
    </xf>
    <xf numFmtId="0" fontId="69" fillId="5" borderId="2" xfId="77" applyFont="1" applyFill="1" applyBorder="1" applyAlignment="1">
      <alignment horizontal="left" vertical="center" wrapText="1" indent="1"/>
    </xf>
    <xf numFmtId="0" fontId="70" fillId="21" borderId="1" xfId="77" applyFont="1" applyFill="1" applyBorder="1" applyAlignment="1">
      <alignment horizontal="left" vertical="center" wrapText="1" indent="1"/>
    </xf>
    <xf numFmtId="0" fontId="70" fillId="21" borderId="5" xfId="77" applyFont="1" applyFill="1" applyBorder="1" applyAlignment="1">
      <alignment horizontal="left" vertical="center" wrapText="1" indent="1"/>
    </xf>
    <xf numFmtId="0" fontId="70" fillId="21" borderId="2" xfId="77" applyFont="1" applyFill="1" applyBorder="1" applyAlignment="1">
      <alignment horizontal="left" vertical="center" wrapText="1" indent="1"/>
    </xf>
    <xf numFmtId="0" fontId="70" fillId="19" borderId="14" xfId="77" applyFont="1" applyFill="1" applyBorder="1" applyAlignment="1">
      <alignment horizontal="left" vertical="center" wrapText="1" indent="1"/>
    </xf>
    <xf numFmtId="0" fontId="70" fillId="19" borderId="11" xfId="77" applyFont="1" applyFill="1" applyBorder="1" applyAlignment="1">
      <alignment horizontal="left" vertical="center" wrapText="1" indent="1"/>
    </xf>
    <xf numFmtId="0" fontId="70" fillId="19" borderId="12" xfId="77" applyFont="1" applyFill="1" applyBorder="1" applyAlignment="1">
      <alignment horizontal="left" vertical="center" wrapText="1" indent="1"/>
    </xf>
    <xf numFmtId="0" fontId="14" fillId="19" borderId="14" xfId="0" quotePrefix="1" applyFont="1" applyFill="1" applyBorder="1" applyAlignment="1">
      <alignment horizontal="left" vertical="center" wrapText="1" indent="1"/>
    </xf>
    <xf numFmtId="0" fontId="14" fillId="19" borderId="11" xfId="0" applyFont="1" applyFill="1" applyBorder="1" applyAlignment="1">
      <alignment horizontal="left" vertical="center" indent="1"/>
    </xf>
    <xf numFmtId="0" fontId="14" fillId="19" borderId="12" xfId="0" applyFont="1" applyFill="1" applyBorder="1" applyAlignment="1">
      <alignment horizontal="left" vertical="center" indent="1"/>
    </xf>
    <xf numFmtId="0" fontId="47" fillId="19" borderId="14" xfId="77" applyFont="1" applyFill="1" applyBorder="1" applyAlignment="1">
      <alignment horizontal="center" vertical="center" wrapText="1"/>
    </xf>
    <xf numFmtId="0" fontId="47" fillId="19" borderId="11" xfId="77" applyFont="1" applyFill="1" applyBorder="1" applyAlignment="1">
      <alignment horizontal="center" vertical="center" wrapText="1"/>
    </xf>
    <xf numFmtId="0" fontId="47" fillId="19" borderId="12" xfId="77" applyFont="1" applyFill="1" applyBorder="1" applyAlignment="1">
      <alignment horizontal="center" vertical="center" wrapText="1"/>
    </xf>
    <xf numFmtId="0" fontId="73" fillId="17" borderId="0" xfId="0" applyFont="1" applyFill="1" applyAlignment="1">
      <alignment horizontal="center" vertical="center" wrapText="1"/>
    </xf>
    <xf numFmtId="0" fontId="43" fillId="9" borderId="1" xfId="77" applyFont="1" applyFill="1" applyBorder="1" applyAlignment="1">
      <alignment horizontal="center" vertical="center" wrapText="1"/>
    </xf>
    <xf numFmtId="0" fontId="43" fillId="9" borderId="5" xfId="77" applyFont="1" applyFill="1" applyBorder="1" applyAlignment="1">
      <alignment horizontal="center" vertical="center" wrapText="1"/>
    </xf>
    <xf numFmtId="0" fontId="43" fillId="9" borderId="2" xfId="77" applyFont="1" applyFill="1" applyBorder="1" applyAlignment="1">
      <alignment horizontal="center" vertical="center" wrapText="1"/>
    </xf>
    <xf numFmtId="0" fontId="43" fillId="18" borderId="1" xfId="77" applyFont="1" applyFill="1" applyBorder="1" applyAlignment="1">
      <alignment horizontal="center" vertical="center" wrapText="1"/>
    </xf>
    <xf numFmtId="0" fontId="43" fillId="18" borderId="5" xfId="77" applyFont="1" applyFill="1" applyBorder="1" applyAlignment="1">
      <alignment horizontal="center" vertical="center" wrapText="1"/>
    </xf>
    <xf numFmtId="0" fontId="43" fillId="18" borderId="2" xfId="77" applyFont="1" applyFill="1" applyBorder="1" applyAlignment="1">
      <alignment horizontal="center" vertical="center" wrapText="1"/>
    </xf>
    <xf numFmtId="0" fontId="23" fillId="9" borderId="1" xfId="2" applyFont="1" applyFill="1" applyBorder="1" applyAlignment="1">
      <alignment horizontal="center" vertical="center" wrapText="1"/>
    </xf>
    <xf numFmtId="0" fontId="23" fillId="9" borderId="5" xfId="2" applyFont="1" applyFill="1" applyBorder="1" applyAlignment="1">
      <alignment horizontal="center" vertical="center" wrapText="1"/>
    </xf>
    <xf numFmtId="0" fontId="23" fillId="9" borderId="2" xfId="2" applyFont="1" applyFill="1" applyBorder="1" applyAlignment="1">
      <alignment horizontal="center" vertical="center" wrapText="1"/>
    </xf>
    <xf numFmtId="49" fontId="51" fillId="0" borderId="1" xfId="77" applyNumberFormat="1" applyFont="1" applyBorder="1" applyAlignment="1" applyProtection="1">
      <alignment horizontal="center" vertical="center" wrapText="1"/>
      <protection locked="0"/>
    </xf>
    <xf numFmtId="49" fontId="51" fillId="0" borderId="5" xfId="77" applyNumberFormat="1" applyFont="1" applyBorder="1" applyAlignment="1" applyProtection="1">
      <alignment horizontal="center" vertical="center" wrapText="1"/>
      <protection locked="0"/>
    </xf>
    <xf numFmtId="49" fontId="51" fillId="0" borderId="2" xfId="77" applyNumberFormat="1" applyFont="1" applyBorder="1" applyAlignment="1" applyProtection="1">
      <alignment horizontal="center" vertical="center" wrapText="1"/>
      <protection locked="0"/>
    </xf>
    <xf numFmtId="0" fontId="43" fillId="18" borderId="55" xfId="77" applyFont="1" applyFill="1" applyBorder="1" applyAlignment="1">
      <alignment horizontal="center" vertical="center" wrapText="1"/>
    </xf>
    <xf numFmtId="0" fontId="43" fillId="3" borderId="56" xfId="77" applyFont="1" applyFill="1" applyBorder="1" applyAlignment="1">
      <alignment horizontal="center" vertical="center" wrapText="1"/>
    </xf>
    <xf numFmtId="0" fontId="43" fillId="3" borderId="57" xfId="77" applyFont="1" applyFill="1" applyBorder="1" applyAlignment="1">
      <alignment horizontal="center" vertical="center" wrapText="1"/>
    </xf>
    <xf numFmtId="0" fontId="43" fillId="3" borderId="58" xfId="77" applyFont="1" applyFill="1" applyBorder="1" applyAlignment="1">
      <alignment horizontal="center" vertical="center" wrapText="1"/>
    </xf>
    <xf numFmtId="0" fontId="27" fillId="4" borderId="6" xfId="0" applyFont="1" applyFill="1" applyBorder="1" applyAlignment="1">
      <alignment horizontal="center" vertical="center" textRotation="90"/>
    </xf>
    <xf numFmtId="0" fontId="27" fillId="4" borderId="15" xfId="0" applyFont="1" applyFill="1" applyBorder="1" applyAlignment="1">
      <alignment horizontal="center" vertical="center" textRotation="90"/>
    </xf>
    <xf numFmtId="0" fontId="61" fillId="0" borderId="0" xfId="0" applyFont="1" applyAlignment="1">
      <alignment horizontal="left" vertical="center" wrapText="1" indent="1"/>
    </xf>
    <xf numFmtId="49" fontId="62" fillId="16" borderId="6" xfId="0" applyNumberFormat="1" applyFont="1" applyFill="1" applyBorder="1" applyAlignment="1">
      <alignment horizontal="left" vertical="center" wrapText="1" indent="1"/>
    </xf>
    <xf numFmtId="49" fontId="62" fillId="16" borderId="15" xfId="0" applyNumberFormat="1" applyFont="1" applyFill="1" applyBorder="1" applyAlignment="1">
      <alignment horizontal="left" vertical="center" wrapText="1" indent="1"/>
    </xf>
    <xf numFmtId="49" fontId="62" fillId="16" borderId="10" xfId="0" applyNumberFormat="1" applyFont="1" applyFill="1" applyBorder="1" applyAlignment="1">
      <alignment horizontal="left" vertical="center" wrapText="1" indent="1"/>
    </xf>
    <xf numFmtId="49" fontId="51" fillId="0" borderId="1" xfId="77" applyNumberFormat="1" applyFont="1" applyBorder="1" applyAlignment="1" applyProtection="1">
      <alignment horizontal="left" vertical="center" wrapText="1" indent="1"/>
      <protection locked="0"/>
    </xf>
    <xf numFmtId="49" fontId="51" fillId="0" borderId="2" xfId="77" applyNumberFormat="1" applyFont="1" applyBorder="1" applyAlignment="1" applyProtection="1">
      <alignment horizontal="left" vertical="center" wrapText="1" indent="1"/>
      <protection locked="0"/>
    </xf>
    <xf numFmtId="0" fontId="6" fillId="10" borderId="8" xfId="0" applyFont="1" applyFill="1" applyBorder="1" applyAlignment="1">
      <alignment horizontal="left" vertical="center" wrapText="1" indent="1"/>
    </xf>
    <xf numFmtId="0" fontId="6" fillId="10" borderId="13" xfId="0" applyFont="1" applyFill="1" applyBorder="1" applyAlignment="1">
      <alignment horizontal="left" vertical="center" wrapText="1" indent="1"/>
    </xf>
    <xf numFmtId="0" fontId="72" fillId="5" borderId="0" xfId="0" applyFont="1" applyFill="1" applyAlignment="1">
      <alignment horizontal="center"/>
    </xf>
    <xf numFmtId="0" fontId="25" fillId="6" borderId="8" xfId="0" applyFont="1" applyFill="1" applyBorder="1" applyAlignment="1">
      <alignment horizontal="left" vertical="center" indent="1"/>
    </xf>
    <xf numFmtId="0" fontId="25" fillId="6" borderId="7" xfId="0" applyFont="1" applyFill="1" applyBorder="1" applyAlignment="1">
      <alignment horizontal="left" vertical="center" indent="1"/>
    </xf>
    <xf numFmtId="0" fontId="25" fillId="6" borderId="9" xfId="0" applyFont="1" applyFill="1" applyBorder="1" applyAlignment="1">
      <alignment horizontal="left" vertical="center" indent="1"/>
    </xf>
    <xf numFmtId="0" fontId="25" fillId="6" borderId="13" xfId="0" applyFont="1" applyFill="1" applyBorder="1" applyAlignment="1">
      <alignment horizontal="left" vertical="center" indent="1"/>
    </xf>
    <xf numFmtId="0" fontId="25" fillId="6" borderId="0" xfId="0" applyFont="1" applyFill="1" applyAlignment="1">
      <alignment horizontal="left" vertical="center" indent="1"/>
    </xf>
    <xf numFmtId="0" fontId="25" fillId="6" borderId="3" xfId="0" applyFont="1" applyFill="1" applyBorder="1" applyAlignment="1">
      <alignment horizontal="left" vertical="center" indent="1"/>
    </xf>
    <xf numFmtId="0" fontId="26" fillId="6" borderId="13" xfId="0" applyFont="1" applyFill="1" applyBorder="1" applyAlignment="1">
      <alignment horizontal="left" vertical="center" wrapText="1" indent="1"/>
    </xf>
    <xf numFmtId="0" fontId="26" fillId="6" borderId="0" xfId="0" applyFont="1" applyFill="1" applyAlignment="1">
      <alignment horizontal="left" vertical="center" wrapText="1" indent="1"/>
    </xf>
    <xf numFmtId="0" fontId="26" fillId="6" borderId="3" xfId="0" applyFont="1" applyFill="1" applyBorder="1" applyAlignment="1">
      <alignment horizontal="left" vertical="center" wrapText="1" indent="1"/>
    </xf>
    <xf numFmtId="0" fontId="26" fillId="5" borderId="8" xfId="0" applyFont="1" applyFill="1" applyBorder="1" applyAlignment="1">
      <alignment horizontal="left" vertical="center" wrapText="1" indent="1"/>
    </xf>
    <xf numFmtId="0" fontId="26" fillId="5" borderId="7" xfId="0" applyFont="1" applyFill="1" applyBorder="1" applyAlignment="1">
      <alignment horizontal="left" vertical="center" wrapText="1" indent="1"/>
    </xf>
    <xf numFmtId="0" fontId="26" fillId="5" borderId="13" xfId="0" applyFont="1" applyFill="1" applyBorder="1" applyAlignment="1">
      <alignment horizontal="left" vertical="center" wrapText="1" indent="1"/>
    </xf>
    <xf numFmtId="0" fontId="26" fillId="5" borderId="0" xfId="0" applyFont="1" applyFill="1" applyAlignment="1">
      <alignment horizontal="left" vertical="center" wrapText="1" indent="1"/>
    </xf>
    <xf numFmtId="0" fontId="26" fillId="5" borderId="14" xfId="0" applyFont="1" applyFill="1" applyBorder="1" applyAlignment="1">
      <alignment horizontal="left" vertical="center" wrapText="1" indent="1"/>
    </xf>
    <xf numFmtId="0" fontId="26" fillId="5" borderId="11" xfId="0" applyFont="1" applyFill="1" applyBorder="1" applyAlignment="1">
      <alignment horizontal="left" vertical="center" wrapText="1" indent="1"/>
    </xf>
    <xf numFmtId="0" fontId="0" fillId="5" borderId="13" xfId="0" applyFill="1" applyBorder="1" applyAlignment="1">
      <alignment horizontal="left"/>
    </xf>
    <xf numFmtId="0" fontId="0" fillId="5" borderId="0" xfId="0" applyFill="1" applyAlignment="1">
      <alignment horizontal="left"/>
    </xf>
    <xf numFmtId="0" fontId="0" fillId="5" borderId="0" xfId="0" applyFill="1" applyAlignment="1">
      <alignment horizontal="left" wrapText="1" indent="1"/>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26" fillId="6" borderId="13" xfId="0" applyFont="1" applyFill="1" applyBorder="1" applyAlignment="1" applyProtection="1">
      <alignment horizontal="left" vertical="top" wrapText="1" indent="1"/>
      <protection locked="0"/>
    </xf>
    <xf numFmtId="0" fontId="26" fillId="6" borderId="0" xfId="0" applyFont="1" applyFill="1" applyAlignment="1" applyProtection="1">
      <alignment horizontal="left" vertical="top" wrapText="1" indent="1"/>
      <protection locked="0"/>
    </xf>
    <xf numFmtId="0" fontId="26" fillId="6" borderId="3" xfId="0" applyFont="1" applyFill="1" applyBorder="1" applyAlignment="1" applyProtection="1">
      <alignment horizontal="left" vertical="top" wrapText="1" indent="1"/>
      <protection locked="0"/>
    </xf>
    <xf numFmtId="0" fontId="26" fillId="6" borderId="14" xfId="0" applyFont="1" applyFill="1" applyBorder="1" applyAlignment="1" applyProtection="1">
      <alignment horizontal="left" vertical="top" wrapText="1" indent="1"/>
      <protection locked="0"/>
    </xf>
    <xf numFmtId="0" fontId="26" fillId="6" borderId="11" xfId="0" applyFont="1" applyFill="1" applyBorder="1" applyAlignment="1" applyProtection="1">
      <alignment horizontal="left" vertical="top" wrapText="1" indent="1"/>
      <protection locked="0"/>
    </xf>
    <xf numFmtId="0" fontId="26" fillId="6" borderId="12" xfId="0" applyFont="1" applyFill="1" applyBorder="1" applyAlignment="1" applyProtection="1">
      <alignment horizontal="left" vertical="top" wrapText="1" indent="1"/>
      <protection locked="0"/>
    </xf>
    <xf numFmtId="0" fontId="26" fillId="6" borderId="0" xfId="0" applyFont="1" applyFill="1" applyAlignment="1" applyProtection="1">
      <alignment horizontal="left" vertical="top" indent="1"/>
      <protection locked="0"/>
    </xf>
    <xf numFmtId="0" fontId="26" fillId="6" borderId="3" xfId="0" applyFont="1" applyFill="1" applyBorder="1" applyAlignment="1" applyProtection="1">
      <alignment horizontal="left" vertical="top" indent="1"/>
      <protection locked="0"/>
    </xf>
    <xf numFmtId="0" fontId="26" fillId="6" borderId="13" xfId="0" applyFont="1" applyFill="1" applyBorder="1" applyAlignment="1" applyProtection="1">
      <alignment horizontal="left" vertical="top" indent="1"/>
      <protection locked="0"/>
    </xf>
    <xf numFmtId="0" fontId="26" fillId="6" borderId="14" xfId="0" applyFont="1" applyFill="1" applyBorder="1" applyAlignment="1" applyProtection="1">
      <alignment horizontal="left" vertical="top" indent="1"/>
      <protection locked="0"/>
    </xf>
    <xf numFmtId="0" fontId="26" fillId="6" borderId="11" xfId="0" applyFont="1" applyFill="1" applyBorder="1" applyAlignment="1" applyProtection="1">
      <alignment horizontal="left" vertical="top" indent="1"/>
      <protection locked="0"/>
    </xf>
    <xf numFmtId="0" fontId="26" fillId="6" borderId="12" xfId="0" applyFont="1" applyFill="1" applyBorder="1" applyAlignment="1" applyProtection="1">
      <alignment horizontal="left" vertical="top" indent="1"/>
      <protection locked="0"/>
    </xf>
    <xf numFmtId="0" fontId="72" fillId="5" borderId="7" xfId="0" applyFont="1" applyFill="1" applyBorder="1" applyAlignment="1">
      <alignment horizontal="center"/>
    </xf>
    <xf numFmtId="0" fontId="72" fillId="5" borderId="9" xfId="0" applyFont="1" applyFill="1" applyBorder="1" applyAlignment="1">
      <alignment horizontal="center"/>
    </xf>
    <xf numFmtId="0" fontId="72" fillId="5" borderId="7" xfId="0" applyFont="1" applyFill="1" applyBorder="1" applyAlignment="1">
      <alignment horizontal="left" indent="1"/>
    </xf>
    <xf numFmtId="0" fontId="14" fillId="6" borderId="8" xfId="0" applyFont="1" applyFill="1" applyBorder="1" applyAlignment="1">
      <alignment vertical="center"/>
    </xf>
    <xf numFmtId="0" fontId="14" fillId="6" borderId="7" xfId="0" applyFont="1" applyFill="1" applyBorder="1" applyAlignment="1">
      <alignment vertical="center"/>
    </xf>
    <xf numFmtId="0" fontId="14" fillId="6" borderId="9" xfId="0" applyFont="1" applyFill="1" applyBorder="1" applyAlignment="1">
      <alignment vertical="center"/>
    </xf>
    <xf numFmtId="0" fontId="14" fillId="6" borderId="8" xfId="0" applyFont="1" applyFill="1" applyBorder="1" applyAlignment="1">
      <alignment horizontal="left" vertical="center" indent="1"/>
    </xf>
    <xf numFmtId="0" fontId="14" fillId="6" borderId="7" xfId="0" applyFont="1" applyFill="1" applyBorder="1" applyAlignment="1">
      <alignment horizontal="left" vertical="center" indent="1"/>
    </xf>
    <xf numFmtId="0" fontId="14" fillId="6" borderId="9" xfId="0" applyFont="1" applyFill="1" applyBorder="1" applyAlignment="1">
      <alignment horizontal="left" vertical="center" indent="1"/>
    </xf>
    <xf numFmtId="0" fontId="22" fillId="6" borderId="8" xfId="0" applyFont="1" applyFill="1" applyBorder="1" applyAlignment="1">
      <alignment horizontal="left" vertical="center" indent="1"/>
    </xf>
    <xf numFmtId="0" fontId="22" fillId="6" borderId="7" xfId="0" applyFont="1" applyFill="1" applyBorder="1" applyAlignment="1">
      <alignment horizontal="left" vertical="center" indent="1"/>
    </xf>
    <xf numFmtId="0" fontId="22" fillId="6" borderId="9" xfId="0" applyFont="1" applyFill="1" applyBorder="1" applyAlignment="1">
      <alignment horizontal="left" vertical="center" indent="1"/>
    </xf>
    <xf numFmtId="0" fontId="22" fillId="6" borderId="13" xfId="0" applyFont="1" applyFill="1" applyBorder="1" applyAlignment="1">
      <alignment horizontal="left" vertical="center" indent="1"/>
    </xf>
    <xf numFmtId="0" fontId="22" fillId="6" borderId="0" xfId="0" applyFont="1" applyFill="1" applyAlignment="1">
      <alignment horizontal="left" vertical="center" indent="1"/>
    </xf>
    <xf numFmtId="0" fontId="22" fillId="6" borderId="3" xfId="0" applyFont="1" applyFill="1" applyBorder="1" applyAlignment="1">
      <alignment horizontal="left" vertical="center" indent="1"/>
    </xf>
    <xf numFmtId="0" fontId="43" fillId="0" borderId="13" xfId="77" applyFont="1" applyBorder="1" applyAlignment="1">
      <alignment horizontal="left" vertical="center" wrapText="1" indent="3"/>
    </xf>
    <xf numFmtId="0" fontId="43" fillId="0" borderId="0" xfId="77" applyFont="1" applyAlignment="1">
      <alignment horizontal="left" vertical="center" wrapText="1" indent="3"/>
    </xf>
    <xf numFmtId="0" fontId="43" fillId="0" borderId="3" xfId="77" applyFont="1" applyBorder="1" applyAlignment="1">
      <alignment horizontal="left" vertical="center" wrapText="1" indent="3"/>
    </xf>
    <xf numFmtId="0" fontId="43" fillId="0" borderId="14" xfId="77" applyFont="1" applyBorder="1" applyAlignment="1">
      <alignment horizontal="left" vertical="center" wrapText="1" indent="3"/>
    </xf>
    <xf numFmtId="0" fontId="43" fillId="0" borderId="11" xfId="77" applyFont="1" applyBorder="1" applyAlignment="1">
      <alignment horizontal="left" vertical="center" wrapText="1" indent="3"/>
    </xf>
    <xf numFmtId="0" fontId="43" fillId="0" borderId="12" xfId="77" applyFont="1" applyBorder="1" applyAlignment="1">
      <alignment horizontal="left" vertical="center" wrapText="1" indent="3"/>
    </xf>
    <xf numFmtId="49" fontId="51" fillId="6" borderId="1" xfId="77" applyNumberFormat="1" applyFont="1" applyFill="1" applyBorder="1" applyAlignment="1" applyProtection="1">
      <alignment horizontal="center" vertical="center" wrapText="1"/>
      <protection locked="0"/>
    </xf>
    <xf numFmtId="49" fontId="51" fillId="6" borderId="5" xfId="77" applyNumberFormat="1" applyFont="1" applyFill="1" applyBorder="1" applyAlignment="1" applyProtection="1">
      <alignment horizontal="center" vertical="center" wrapText="1"/>
      <protection locked="0"/>
    </xf>
    <xf numFmtId="49" fontId="26" fillId="6" borderId="13" xfId="0" applyNumberFormat="1" applyFont="1" applyFill="1" applyBorder="1" applyAlignment="1" applyProtection="1">
      <alignment horizontal="left" vertical="center" wrapText="1" indent="1"/>
      <protection locked="0"/>
    </xf>
    <xf numFmtId="49" fontId="26" fillId="6" borderId="0" xfId="0" applyNumberFormat="1" applyFont="1" applyFill="1" applyAlignment="1" applyProtection="1">
      <alignment horizontal="left" vertical="center" wrapText="1" indent="1"/>
      <protection locked="0"/>
    </xf>
    <xf numFmtId="49" fontId="26" fillId="6" borderId="3" xfId="0" applyNumberFormat="1" applyFont="1" applyFill="1" applyBorder="1" applyAlignment="1" applyProtection="1">
      <alignment horizontal="left" vertical="center" wrapText="1" indent="1"/>
      <protection locked="0"/>
    </xf>
    <xf numFmtId="49" fontId="26" fillId="6" borderId="14" xfId="0" applyNumberFormat="1" applyFont="1" applyFill="1" applyBorder="1" applyAlignment="1" applyProtection="1">
      <alignment horizontal="left" vertical="center" wrapText="1" indent="1"/>
      <protection locked="0"/>
    </xf>
    <xf numFmtId="49" fontId="26" fillId="6" borderId="11" xfId="0" applyNumberFormat="1" applyFont="1" applyFill="1" applyBorder="1" applyAlignment="1" applyProtection="1">
      <alignment horizontal="left" vertical="center" wrapText="1" indent="1"/>
      <protection locked="0"/>
    </xf>
    <xf numFmtId="49" fontId="26" fillId="6" borderId="12" xfId="0" applyNumberFormat="1" applyFont="1" applyFill="1" applyBorder="1" applyAlignment="1" applyProtection="1">
      <alignment horizontal="left" vertical="center" wrapText="1" indent="1"/>
      <protection locked="0"/>
    </xf>
    <xf numFmtId="0" fontId="14" fillId="6" borderId="3" xfId="0" applyFont="1" applyFill="1" applyBorder="1" applyAlignment="1">
      <alignment horizontal="left" vertical="center" indent="1"/>
    </xf>
    <xf numFmtId="0" fontId="14" fillId="6" borderId="13" xfId="0" applyFont="1" applyFill="1" applyBorder="1" applyAlignment="1">
      <alignment horizontal="left" vertical="center" indent="1"/>
    </xf>
    <xf numFmtId="0" fontId="14" fillId="6" borderId="0" xfId="0" applyFont="1" applyFill="1" applyAlignment="1">
      <alignment horizontal="left" vertical="center" indent="1"/>
    </xf>
    <xf numFmtId="0" fontId="14" fillId="6" borderId="13" xfId="0" applyFont="1" applyFill="1" applyBorder="1" applyAlignment="1">
      <alignment horizontal="left" vertical="center" wrapText="1" indent="1"/>
    </xf>
    <xf numFmtId="0" fontId="14" fillId="6" borderId="0" xfId="0" applyFont="1" applyFill="1" applyAlignment="1">
      <alignment horizontal="left" vertical="center" wrapText="1" indent="1"/>
    </xf>
    <xf numFmtId="0" fontId="14" fillId="6" borderId="3" xfId="0" applyFont="1" applyFill="1" applyBorder="1" applyAlignment="1">
      <alignment horizontal="left" vertical="center" wrapText="1" indent="1"/>
    </xf>
    <xf numFmtId="0" fontId="14" fillId="6" borderId="14" xfId="0" applyFont="1" applyFill="1" applyBorder="1" applyAlignment="1">
      <alignment horizontal="left" vertical="center" wrapText="1" indent="1"/>
    </xf>
    <xf numFmtId="0" fontId="14" fillId="6" borderId="11" xfId="0" applyFont="1" applyFill="1" applyBorder="1" applyAlignment="1">
      <alignment horizontal="left" vertical="center" wrapText="1" indent="1"/>
    </xf>
    <xf numFmtId="0" fontId="14" fillId="6" borderId="12" xfId="0" applyFont="1" applyFill="1" applyBorder="1" applyAlignment="1">
      <alignment horizontal="left" vertical="center" wrapText="1" indent="1"/>
    </xf>
    <xf numFmtId="0" fontId="14" fillId="6" borderId="14" xfId="0" applyFont="1" applyFill="1" applyBorder="1" applyAlignment="1">
      <alignment horizontal="left" vertical="center" indent="1"/>
    </xf>
    <xf numFmtId="0" fontId="14" fillId="6" borderId="11" xfId="0" applyFont="1" applyFill="1" applyBorder="1" applyAlignment="1">
      <alignment horizontal="left" vertical="center" indent="1"/>
    </xf>
    <xf numFmtId="0" fontId="14" fillId="6" borderId="12" xfId="0" applyFont="1" applyFill="1" applyBorder="1" applyAlignment="1">
      <alignment horizontal="left" vertical="center" indent="1"/>
    </xf>
    <xf numFmtId="0" fontId="14" fillId="6" borderId="13" xfId="0" applyFont="1" applyFill="1" applyBorder="1" applyAlignment="1" applyProtection="1">
      <alignment horizontal="left" vertical="center" indent="1"/>
      <protection locked="0"/>
    </xf>
    <xf numFmtId="0" fontId="14" fillId="6" borderId="0" xfId="0" applyFont="1" applyFill="1" applyAlignment="1" applyProtection="1">
      <alignment horizontal="left" vertical="center" indent="1"/>
      <protection locked="0"/>
    </xf>
    <xf numFmtId="0" fontId="14" fillId="6" borderId="3" xfId="0" applyFont="1" applyFill="1" applyBorder="1" applyAlignment="1" applyProtection="1">
      <alignment horizontal="left" vertical="center" indent="1"/>
      <protection locked="0"/>
    </xf>
    <xf numFmtId="0" fontId="14" fillId="6" borderId="14" xfId="0" applyFont="1" applyFill="1" applyBorder="1" applyAlignment="1" applyProtection="1">
      <alignment horizontal="left" vertical="center" indent="1"/>
      <protection locked="0"/>
    </xf>
    <xf numFmtId="0" fontId="14" fillId="6" borderId="11" xfId="0" applyFont="1" applyFill="1" applyBorder="1" applyAlignment="1" applyProtection="1">
      <alignment horizontal="left" vertical="center" indent="1"/>
      <protection locked="0"/>
    </xf>
    <xf numFmtId="0" fontId="14" fillId="6" borderId="12" xfId="0" applyFont="1" applyFill="1" applyBorder="1" applyAlignment="1" applyProtection="1">
      <alignment horizontal="left" vertical="center" indent="1"/>
      <protection locked="0"/>
    </xf>
    <xf numFmtId="0" fontId="24" fillId="6" borderId="8" xfId="0" applyFont="1" applyFill="1" applyBorder="1" applyAlignment="1">
      <alignment horizontal="center" vertical="center" wrapText="1"/>
    </xf>
    <xf numFmtId="0" fontId="24" fillId="6" borderId="7" xfId="0" applyFont="1" applyFill="1" applyBorder="1" applyAlignment="1">
      <alignment horizontal="center" vertical="center"/>
    </xf>
    <xf numFmtId="0" fontId="24" fillId="6" borderId="9" xfId="0" applyFont="1" applyFill="1" applyBorder="1" applyAlignment="1">
      <alignment horizontal="center" vertical="center"/>
    </xf>
    <xf numFmtId="0" fontId="24" fillId="6" borderId="13" xfId="0" applyFont="1" applyFill="1" applyBorder="1" applyAlignment="1">
      <alignment horizontal="center" vertical="center"/>
    </xf>
    <xf numFmtId="0" fontId="24" fillId="6" borderId="0" xfId="0" applyFont="1" applyFill="1" applyAlignment="1">
      <alignment horizontal="center" vertical="center"/>
    </xf>
    <xf numFmtId="0" fontId="24" fillId="6" borderId="3" xfId="0" applyFont="1" applyFill="1" applyBorder="1" applyAlignment="1">
      <alignment horizontal="center" vertical="center"/>
    </xf>
    <xf numFmtId="0" fontId="24" fillId="6" borderId="11" xfId="0" applyFont="1" applyFill="1" applyBorder="1" applyAlignment="1">
      <alignment horizontal="center" vertical="center"/>
    </xf>
    <xf numFmtId="0" fontId="14" fillId="6" borderId="8" xfId="0" applyFont="1" applyFill="1" applyBorder="1" applyAlignment="1">
      <alignment horizontal="center" vertical="center"/>
    </xf>
    <xf numFmtId="0" fontId="14" fillId="6" borderId="14" xfId="0" applyFont="1" applyFill="1" applyBorder="1" applyAlignment="1">
      <alignment horizontal="center" vertical="center"/>
    </xf>
    <xf numFmtId="14" fontId="14" fillId="6" borderId="7" xfId="0" applyNumberFormat="1" applyFont="1" applyFill="1" applyBorder="1" applyAlignment="1" applyProtection="1">
      <alignment horizontal="center" vertical="center"/>
      <protection locked="0"/>
    </xf>
    <xf numFmtId="0" fontId="14" fillId="6" borderId="7" xfId="0" applyFont="1" applyFill="1" applyBorder="1" applyAlignment="1" applyProtection="1">
      <alignment horizontal="center" vertical="center"/>
      <protection locked="0"/>
    </xf>
    <xf numFmtId="0" fontId="14" fillId="6" borderId="9" xfId="0" applyFont="1" applyFill="1" applyBorder="1" applyAlignment="1" applyProtection="1">
      <alignment horizontal="center" vertical="center"/>
      <protection locked="0"/>
    </xf>
    <xf numFmtId="0" fontId="14" fillId="6" borderId="11" xfId="0" applyFont="1" applyFill="1" applyBorder="1" applyAlignment="1" applyProtection="1">
      <alignment horizontal="center" vertical="center"/>
      <protection locked="0"/>
    </xf>
    <xf numFmtId="0" fontId="14" fillId="6" borderId="12" xfId="0" applyFont="1" applyFill="1" applyBorder="1" applyAlignment="1" applyProtection="1">
      <alignment horizontal="center" vertical="center"/>
      <protection locked="0"/>
    </xf>
    <xf numFmtId="0" fontId="14" fillId="6" borderId="13" xfId="0" applyFont="1" applyFill="1" applyBorder="1" applyAlignment="1">
      <alignment horizontal="center" vertical="center"/>
    </xf>
    <xf numFmtId="0" fontId="14" fillId="6" borderId="8" xfId="0" applyFont="1" applyFill="1" applyBorder="1" applyAlignment="1">
      <alignment horizontal="center" wrapText="1"/>
    </xf>
    <xf numFmtId="0" fontId="14" fillId="6" borderId="14" xfId="0" applyFont="1" applyFill="1" applyBorder="1" applyAlignment="1">
      <alignment horizontal="center" wrapText="1"/>
    </xf>
    <xf numFmtId="0" fontId="14" fillId="6" borderId="7" xfId="0" applyFont="1" applyFill="1" applyBorder="1" applyAlignment="1" applyProtection="1">
      <alignment horizontal="left"/>
      <protection locked="0"/>
    </xf>
    <xf numFmtId="0" fontId="14" fillId="6" borderId="9" xfId="0" applyFont="1" applyFill="1" applyBorder="1" applyAlignment="1" applyProtection="1">
      <alignment horizontal="left"/>
      <protection locked="0"/>
    </xf>
    <xf numFmtId="0" fontId="14" fillId="6" borderId="11" xfId="0" applyFont="1" applyFill="1" applyBorder="1" applyAlignment="1" applyProtection="1">
      <alignment horizontal="left"/>
      <protection locked="0"/>
    </xf>
    <xf numFmtId="0" fontId="14" fillId="6" borderId="12" xfId="0" applyFont="1" applyFill="1" applyBorder="1" applyAlignment="1" applyProtection="1">
      <alignment horizontal="left"/>
      <protection locked="0"/>
    </xf>
    <xf numFmtId="0" fontId="44" fillId="6" borderId="13" xfId="77" applyFont="1" applyFill="1" applyBorder="1" applyAlignment="1" applyProtection="1">
      <alignment horizontal="left" vertical="center" wrapText="1" indent="1"/>
      <protection locked="0"/>
    </xf>
    <xf numFmtId="0" fontId="44" fillId="6" borderId="0" xfId="77" applyFont="1" applyFill="1" applyAlignment="1" applyProtection="1">
      <alignment horizontal="left" vertical="center" wrapText="1" indent="1"/>
      <protection locked="0"/>
    </xf>
    <xf numFmtId="0" fontId="44" fillId="6" borderId="3" xfId="77" applyFont="1" applyFill="1" applyBorder="1" applyAlignment="1" applyProtection="1">
      <alignment horizontal="left" vertical="center" wrapText="1" indent="1"/>
      <protection locked="0"/>
    </xf>
    <xf numFmtId="0" fontId="44" fillId="6" borderId="14" xfId="77" applyFont="1" applyFill="1" applyBorder="1" applyAlignment="1" applyProtection="1">
      <alignment horizontal="left" vertical="center" wrapText="1" indent="1"/>
      <protection locked="0"/>
    </xf>
    <xf numFmtId="0" fontId="44" fillId="6" borderId="11" xfId="77" applyFont="1" applyFill="1" applyBorder="1" applyAlignment="1" applyProtection="1">
      <alignment horizontal="left" vertical="center" wrapText="1" indent="1"/>
      <protection locked="0"/>
    </xf>
    <xf numFmtId="0" fontId="44" fillId="6" borderId="12" xfId="77" applyFont="1" applyFill="1" applyBorder="1" applyAlignment="1" applyProtection="1">
      <alignment horizontal="left" vertical="center" wrapText="1" indent="1"/>
      <protection locked="0"/>
    </xf>
    <xf numFmtId="0" fontId="43" fillId="6" borderId="13" xfId="77" applyFont="1" applyFill="1" applyBorder="1" applyAlignment="1">
      <alignment horizontal="left" vertical="center" wrapText="1" indent="1"/>
    </xf>
    <xf numFmtId="0" fontId="43" fillId="6" borderId="0" xfId="77" applyFont="1" applyFill="1" applyAlignment="1">
      <alignment horizontal="left" vertical="center" indent="1"/>
    </xf>
    <xf numFmtId="0" fontId="43" fillId="6" borderId="3" xfId="77" applyFont="1" applyFill="1" applyBorder="1" applyAlignment="1">
      <alignment horizontal="left" vertical="center" indent="1"/>
    </xf>
    <xf numFmtId="0" fontId="43" fillId="6" borderId="13" xfId="77" applyFont="1" applyFill="1" applyBorder="1" applyAlignment="1">
      <alignment horizontal="left" vertical="center" indent="1"/>
    </xf>
    <xf numFmtId="0" fontId="43" fillId="6" borderId="14" xfId="77" applyFont="1" applyFill="1" applyBorder="1" applyAlignment="1">
      <alignment horizontal="left" vertical="center" indent="1"/>
    </xf>
    <xf numFmtId="0" fontId="43" fillId="6" borderId="11" xfId="77" applyFont="1" applyFill="1" applyBorder="1" applyAlignment="1">
      <alignment horizontal="left" vertical="center" indent="1"/>
    </xf>
    <xf numFmtId="0" fontId="43" fillId="6" borderId="12" xfId="77" applyFont="1" applyFill="1" applyBorder="1" applyAlignment="1">
      <alignment horizontal="left" vertical="center" indent="1"/>
    </xf>
    <xf numFmtId="49" fontId="26" fillId="6" borderId="0" xfId="0" applyNumberFormat="1" applyFont="1" applyFill="1" applyAlignment="1" applyProtection="1">
      <alignment horizontal="left" vertical="center" indent="1"/>
      <protection locked="0"/>
    </xf>
    <xf numFmtId="49" fontId="26" fillId="6" borderId="3" xfId="0" applyNumberFormat="1" applyFont="1" applyFill="1" applyBorder="1" applyAlignment="1" applyProtection="1">
      <alignment horizontal="left" vertical="center" indent="1"/>
      <protection locked="0"/>
    </xf>
    <xf numFmtId="49" fontId="26" fillId="6" borderId="13" xfId="0" applyNumberFormat="1" applyFont="1" applyFill="1" applyBorder="1" applyAlignment="1" applyProtection="1">
      <alignment horizontal="left" vertical="center" indent="1"/>
      <protection locked="0"/>
    </xf>
    <xf numFmtId="49" fontId="26" fillId="6" borderId="14" xfId="0" applyNumberFormat="1" applyFont="1" applyFill="1" applyBorder="1" applyAlignment="1" applyProtection="1">
      <alignment horizontal="left" vertical="center" indent="1"/>
      <protection locked="0"/>
    </xf>
    <xf numFmtId="49" fontId="26" fillId="6" borderId="11" xfId="0" applyNumberFormat="1" applyFont="1" applyFill="1" applyBorder="1" applyAlignment="1" applyProtection="1">
      <alignment horizontal="left" vertical="center" indent="1"/>
      <protection locked="0"/>
    </xf>
    <xf numFmtId="49" fontId="26" fillId="6" borderId="12" xfId="0" applyNumberFormat="1" applyFont="1" applyFill="1" applyBorder="1" applyAlignment="1" applyProtection="1">
      <alignment horizontal="left" vertical="center" indent="1"/>
      <protection locked="0"/>
    </xf>
    <xf numFmtId="0" fontId="26" fillId="6" borderId="13" xfId="0" applyFont="1" applyFill="1" applyBorder="1" applyAlignment="1" applyProtection="1">
      <alignment horizontal="left" vertical="center" wrapText="1" indent="1"/>
      <protection locked="0"/>
    </xf>
    <xf numFmtId="0" fontId="26" fillId="6" borderId="0" xfId="0" applyFont="1" applyFill="1" applyAlignment="1" applyProtection="1">
      <alignment horizontal="left" vertical="center" wrapText="1" indent="1"/>
      <protection locked="0"/>
    </xf>
    <xf numFmtId="0" fontId="26" fillId="6" borderId="3" xfId="0" applyFont="1" applyFill="1" applyBorder="1" applyAlignment="1" applyProtection="1">
      <alignment horizontal="left" vertical="center" wrapText="1" indent="1"/>
      <protection locked="0"/>
    </xf>
    <xf numFmtId="0" fontId="26" fillId="6" borderId="14" xfId="0" applyFont="1" applyFill="1" applyBorder="1" applyAlignment="1" applyProtection="1">
      <alignment horizontal="left" vertical="center" wrapText="1" indent="1"/>
      <protection locked="0"/>
    </xf>
    <xf numFmtId="0" fontId="26" fillId="6" borderId="11" xfId="0" applyFont="1" applyFill="1" applyBorder="1" applyAlignment="1" applyProtection="1">
      <alignment horizontal="left" vertical="center" wrapText="1" indent="1"/>
      <protection locked="0"/>
    </xf>
    <xf numFmtId="0" fontId="26" fillId="6" borderId="12" xfId="0" applyFont="1" applyFill="1" applyBorder="1" applyAlignment="1" applyProtection="1">
      <alignment horizontal="left" vertical="center" wrapText="1" indent="1"/>
      <protection locked="0"/>
    </xf>
    <xf numFmtId="0" fontId="26" fillId="6" borderId="0" xfId="0" applyFont="1" applyFill="1" applyAlignment="1" applyProtection="1">
      <alignment horizontal="left" vertical="center" indent="1"/>
      <protection locked="0"/>
    </xf>
    <xf numFmtId="0" fontId="26" fillId="6" borderId="3" xfId="0" applyFont="1" applyFill="1" applyBorder="1" applyAlignment="1" applyProtection="1">
      <alignment horizontal="left" vertical="center" indent="1"/>
      <protection locked="0"/>
    </xf>
    <xf numFmtId="0" fontId="26" fillId="6" borderId="13" xfId="0" applyFont="1" applyFill="1" applyBorder="1" applyAlignment="1" applyProtection="1">
      <alignment horizontal="left" vertical="center" indent="1"/>
      <protection locked="0"/>
    </xf>
    <xf numFmtId="0" fontId="26" fillId="6" borderId="14" xfId="0" applyFont="1" applyFill="1" applyBorder="1" applyAlignment="1" applyProtection="1">
      <alignment horizontal="left" vertical="center" indent="1"/>
      <protection locked="0"/>
    </xf>
    <xf numFmtId="0" fontId="26" fillId="6" borderId="11" xfId="0" applyFont="1" applyFill="1" applyBorder="1" applyAlignment="1" applyProtection="1">
      <alignment horizontal="left" vertical="center" indent="1"/>
      <protection locked="0"/>
    </xf>
    <xf numFmtId="0" fontId="26" fillId="6" borderId="12" xfId="0" applyFont="1" applyFill="1" applyBorder="1" applyAlignment="1" applyProtection="1">
      <alignment horizontal="left" vertical="center" indent="1"/>
      <protection locked="0"/>
    </xf>
    <xf numFmtId="49" fontId="36" fillId="24" borderId="0" xfId="0" applyNumberFormat="1" applyFont="1" applyFill="1" applyAlignment="1" applyProtection="1">
      <alignment horizontal="left" vertical="center" wrapText="1" indent="1"/>
      <protection locked="0"/>
    </xf>
    <xf numFmtId="49" fontId="0" fillId="24" borderId="0" xfId="0" applyNumberFormat="1" applyFill="1" applyAlignment="1" applyProtection="1">
      <alignment horizontal="left" vertical="center" wrapText="1" indent="1"/>
      <protection locked="0"/>
    </xf>
    <xf numFmtId="49" fontId="60" fillId="24" borderId="0" xfId="0" applyNumberFormat="1" applyFont="1" applyFill="1" applyAlignment="1" applyProtection="1">
      <alignment horizontal="left" vertical="center" wrapText="1" indent="1"/>
      <protection locked="0"/>
    </xf>
    <xf numFmtId="0" fontId="44" fillId="5" borderId="1" xfId="77" applyFont="1" applyFill="1" applyBorder="1" applyAlignment="1" applyProtection="1">
      <alignment horizontal="left" vertical="center" wrapText="1" indent="1"/>
      <protection locked="0"/>
    </xf>
    <xf numFmtId="0" fontId="44" fillId="5" borderId="5" xfId="77" applyFont="1" applyFill="1" applyBorder="1" applyAlignment="1" applyProtection="1">
      <alignment horizontal="left" vertical="center" wrapText="1" indent="1"/>
      <protection locked="0"/>
    </xf>
    <xf numFmtId="0" fontId="44" fillId="5" borderId="2" xfId="77" applyFont="1" applyFill="1" applyBorder="1" applyAlignment="1" applyProtection="1">
      <alignment horizontal="left" vertical="center" wrapText="1" indent="1"/>
      <protection locked="0"/>
    </xf>
    <xf numFmtId="49" fontId="26" fillId="6" borderId="8" xfId="0" applyNumberFormat="1" applyFont="1" applyFill="1" applyBorder="1" applyAlignment="1" applyProtection="1">
      <alignment horizontal="left" vertical="center" wrapText="1" indent="1"/>
      <protection locked="0"/>
    </xf>
    <xf numFmtId="49" fontId="26" fillId="6" borderId="7" xfId="0" applyNumberFormat="1" applyFont="1" applyFill="1" applyBorder="1" applyAlignment="1" applyProtection="1">
      <alignment horizontal="left" vertical="center" indent="1"/>
      <protection locked="0"/>
    </xf>
    <xf numFmtId="49" fontId="26" fillId="6" borderId="9" xfId="0" applyNumberFormat="1" applyFont="1" applyFill="1" applyBorder="1" applyAlignment="1" applyProtection="1">
      <alignment horizontal="left" vertical="center" indent="1"/>
      <protection locked="0"/>
    </xf>
    <xf numFmtId="49" fontId="51" fillId="6" borderId="8" xfId="77" applyNumberFormat="1" applyFont="1" applyFill="1" applyBorder="1" applyAlignment="1" applyProtection="1">
      <alignment horizontal="center" vertical="center" wrapText="1"/>
      <protection locked="0"/>
    </xf>
    <xf numFmtId="49" fontId="51" fillId="6" borderId="7" xfId="77" applyNumberFormat="1" applyFont="1" applyFill="1" applyBorder="1" applyAlignment="1" applyProtection="1">
      <alignment horizontal="center" vertical="center" wrapText="1"/>
      <protection locked="0"/>
    </xf>
    <xf numFmtId="0" fontId="14" fillId="6" borderId="13" xfId="0" applyFont="1" applyFill="1" applyBorder="1" applyAlignment="1" applyProtection="1">
      <alignment horizontal="left" vertical="center" wrapText="1" indent="1"/>
      <protection locked="0"/>
    </xf>
    <xf numFmtId="0" fontId="14" fillId="6" borderId="0" xfId="0" applyFont="1" applyFill="1" applyAlignment="1" applyProtection="1">
      <alignment horizontal="left" vertical="center" wrapText="1" indent="1"/>
      <protection locked="0"/>
    </xf>
    <xf numFmtId="0" fontId="14" fillId="6" borderId="3" xfId="0" applyFont="1" applyFill="1" applyBorder="1" applyAlignment="1" applyProtection="1">
      <alignment horizontal="left" vertical="center" wrapText="1" indent="1"/>
      <protection locked="0"/>
    </xf>
    <xf numFmtId="0" fontId="14" fillId="6" borderId="14" xfId="0" applyFont="1" applyFill="1" applyBorder="1" applyAlignment="1" applyProtection="1">
      <alignment horizontal="left" vertical="center" wrapText="1" indent="1"/>
      <protection locked="0"/>
    </xf>
    <xf numFmtId="0" fontId="14" fillId="6" borderId="11" xfId="0" applyFont="1" applyFill="1" applyBorder="1" applyAlignment="1" applyProtection="1">
      <alignment horizontal="left" vertical="center" wrapText="1" indent="1"/>
      <protection locked="0"/>
    </xf>
    <xf numFmtId="0" fontId="14" fillId="6" borderId="12" xfId="0" applyFont="1" applyFill="1" applyBorder="1" applyAlignment="1" applyProtection="1">
      <alignment horizontal="left" vertical="center" wrapText="1" indent="1"/>
      <protection locked="0"/>
    </xf>
    <xf numFmtId="0" fontId="44" fillId="25" borderId="1" xfId="0" applyFont="1" applyFill="1" applyBorder="1" applyAlignment="1" applyProtection="1">
      <alignment horizontal="left" vertical="center" wrapText="1" indent="1"/>
      <protection locked="0"/>
    </xf>
    <xf numFmtId="0" fontId="44" fillId="25" borderId="5" xfId="0" applyFont="1" applyFill="1" applyBorder="1" applyAlignment="1" applyProtection="1">
      <alignment horizontal="left" vertical="center" wrapText="1" indent="1"/>
      <protection locked="0"/>
    </xf>
    <xf numFmtId="0" fontId="44" fillId="25" borderId="2" xfId="0" applyFont="1" applyFill="1" applyBorder="1" applyAlignment="1" applyProtection="1">
      <alignment horizontal="left" vertical="center" wrapText="1" indent="1"/>
      <protection locked="0"/>
    </xf>
    <xf numFmtId="0" fontId="44" fillId="24" borderId="13" xfId="0" applyFont="1" applyFill="1" applyBorder="1" applyAlignment="1" applyProtection="1">
      <alignment horizontal="left" vertical="center" wrapText="1" indent="1"/>
      <protection locked="0"/>
    </xf>
    <xf numFmtId="0" fontId="44" fillId="24" borderId="0" xfId="0" applyFont="1" applyFill="1" applyAlignment="1" applyProtection="1">
      <alignment horizontal="left" vertical="center" wrapText="1" indent="1"/>
      <protection locked="0"/>
    </xf>
    <xf numFmtId="0" fontId="44" fillId="24" borderId="67" xfId="0" applyFont="1" applyFill="1" applyBorder="1" applyAlignment="1" applyProtection="1">
      <alignment horizontal="left" vertical="center" wrapText="1" indent="1"/>
      <protection locked="0"/>
    </xf>
    <xf numFmtId="0" fontId="44" fillId="5" borderId="1" xfId="77" applyFont="1" applyFill="1" applyBorder="1" applyAlignment="1" applyProtection="1">
      <alignment horizontal="left" vertical="center" indent="1"/>
      <protection locked="0"/>
    </xf>
    <xf numFmtId="0" fontId="44" fillId="5" borderId="5" xfId="77" applyFont="1" applyFill="1" applyBorder="1" applyAlignment="1" applyProtection="1">
      <alignment horizontal="left" vertical="center" indent="1"/>
      <protection locked="0"/>
    </xf>
    <xf numFmtId="0" fontId="44" fillId="5" borderId="2" xfId="77" applyFont="1" applyFill="1" applyBorder="1" applyAlignment="1" applyProtection="1">
      <alignment horizontal="left" vertical="center" indent="1"/>
      <protection locked="0"/>
    </xf>
    <xf numFmtId="0" fontId="44" fillId="6" borderId="13" xfId="77" applyFont="1" applyFill="1" applyBorder="1" applyAlignment="1" applyProtection="1">
      <alignment horizontal="center" vertical="center" wrapText="1"/>
      <protection locked="0"/>
    </xf>
    <xf numFmtId="0" fontId="44" fillId="6" borderId="0" xfId="77" applyFont="1" applyFill="1" applyAlignment="1" applyProtection="1">
      <alignment horizontal="center" vertical="center" wrapText="1"/>
      <protection locked="0"/>
    </xf>
    <xf numFmtId="0" fontId="44" fillId="6" borderId="3" xfId="77" applyFont="1" applyFill="1" applyBorder="1" applyAlignment="1" applyProtection="1">
      <alignment horizontal="center" vertical="center" wrapText="1"/>
      <protection locked="0"/>
    </xf>
    <xf numFmtId="0" fontId="44" fillId="5" borderId="1" xfId="77" applyFont="1" applyFill="1" applyBorder="1" applyAlignment="1" applyProtection="1">
      <alignment horizontal="center" vertical="center"/>
      <protection locked="0"/>
    </xf>
    <xf numFmtId="0" fontId="44" fillId="5" borderId="5" xfId="77" applyFont="1" applyFill="1" applyBorder="1" applyAlignment="1" applyProtection="1">
      <alignment horizontal="center" vertical="center"/>
      <protection locked="0"/>
    </xf>
    <xf numFmtId="0" fontId="44" fillId="5" borderId="2" xfId="77" applyFont="1" applyFill="1" applyBorder="1" applyAlignment="1" applyProtection="1">
      <alignment horizontal="center" vertical="center"/>
      <protection locked="0"/>
    </xf>
    <xf numFmtId="49" fontId="14" fillId="6" borderId="13" xfId="0" applyNumberFormat="1" applyFont="1" applyFill="1" applyBorder="1" applyAlignment="1" applyProtection="1">
      <alignment horizontal="left" vertical="center" wrapText="1" indent="1"/>
      <protection locked="0"/>
    </xf>
    <xf numFmtId="49" fontId="14" fillId="6" borderId="0" xfId="0" applyNumberFormat="1" applyFont="1" applyFill="1" applyAlignment="1" applyProtection="1">
      <alignment horizontal="left" vertical="center" indent="1"/>
      <protection locked="0"/>
    </xf>
    <xf numFmtId="49" fontId="14" fillId="6" borderId="3" xfId="0" applyNumberFormat="1" applyFont="1" applyFill="1" applyBorder="1" applyAlignment="1" applyProtection="1">
      <alignment horizontal="left" vertical="center" indent="1"/>
      <protection locked="0"/>
    </xf>
    <xf numFmtId="49" fontId="14" fillId="6" borderId="13" xfId="0" applyNumberFormat="1" applyFont="1" applyFill="1" applyBorder="1" applyAlignment="1" applyProtection="1">
      <alignment horizontal="left" vertical="center" indent="1"/>
      <protection locked="0"/>
    </xf>
    <xf numFmtId="49" fontId="14" fillId="6" borderId="14" xfId="0" applyNumberFormat="1" applyFont="1" applyFill="1" applyBorder="1" applyAlignment="1" applyProtection="1">
      <alignment horizontal="left" vertical="center" indent="1"/>
      <protection locked="0"/>
    </xf>
    <xf numFmtId="49" fontId="14" fillId="6" borderId="11" xfId="0" applyNumberFormat="1" applyFont="1" applyFill="1" applyBorder="1" applyAlignment="1" applyProtection="1">
      <alignment horizontal="left" vertical="center" indent="1"/>
      <protection locked="0"/>
    </xf>
    <xf numFmtId="49" fontId="14" fillId="6" borderId="12" xfId="0" applyNumberFormat="1" applyFont="1" applyFill="1" applyBorder="1" applyAlignment="1" applyProtection="1">
      <alignment horizontal="left" vertical="center" indent="1"/>
      <protection locked="0"/>
    </xf>
    <xf numFmtId="0" fontId="43" fillId="6" borderId="13" xfId="77" applyFont="1" applyFill="1" applyBorder="1" applyAlignment="1" applyProtection="1">
      <alignment horizontal="left" vertical="center" wrapText="1" indent="1"/>
      <protection locked="0"/>
    </xf>
    <xf numFmtId="0" fontId="43" fillId="6" borderId="0" xfId="77" applyFont="1" applyFill="1" applyAlignment="1" applyProtection="1">
      <alignment horizontal="left" vertical="center" indent="1"/>
      <protection locked="0"/>
    </xf>
    <xf numFmtId="0" fontId="43" fillId="6" borderId="3" xfId="77" applyFont="1" applyFill="1" applyBorder="1" applyAlignment="1" applyProtection="1">
      <alignment horizontal="left" vertical="center" indent="1"/>
      <protection locked="0"/>
    </xf>
    <xf numFmtId="0" fontId="43" fillId="6" borderId="13" xfId="77" applyFont="1" applyFill="1" applyBorder="1" applyAlignment="1" applyProtection="1">
      <alignment horizontal="left" vertical="center" indent="1"/>
      <protection locked="0"/>
    </xf>
    <xf numFmtId="0" fontId="43" fillId="6" borderId="14" xfId="77" applyFont="1" applyFill="1" applyBorder="1" applyAlignment="1" applyProtection="1">
      <alignment horizontal="left" vertical="center" indent="1"/>
      <protection locked="0"/>
    </xf>
    <xf numFmtId="0" fontId="43" fillId="6" borderId="11" xfId="77" applyFont="1" applyFill="1" applyBorder="1" applyAlignment="1" applyProtection="1">
      <alignment horizontal="left" vertical="center" indent="1"/>
      <protection locked="0"/>
    </xf>
    <xf numFmtId="0" fontId="43" fillId="6" borderId="12" xfId="77" applyFont="1" applyFill="1" applyBorder="1" applyAlignment="1" applyProtection="1">
      <alignment horizontal="left" vertical="center" indent="1"/>
      <protection locked="0"/>
    </xf>
    <xf numFmtId="49" fontId="55" fillId="6" borderId="1" xfId="77" applyNumberFormat="1" applyFont="1" applyFill="1" applyBorder="1" applyAlignment="1" applyProtection="1">
      <alignment horizontal="center" vertical="center" wrapText="1"/>
      <protection locked="0"/>
    </xf>
    <xf numFmtId="49" fontId="55" fillId="6" borderId="5" xfId="77" applyNumberFormat="1" applyFont="1" applyFill="1" applyBorder="1" applyAlignment="1" applyProtection="1">
      <alignment horizontal="center" vertical="center" wrapText="1"/>
      <protection locked="0"/>
    </xf>
    <xf numFmtId="0" fontId="56" fillId="5" borderId="7" xfId="0" applyFont="1" applyFill="1" applyBorder="1" applyAlignment="1">
      <alignment horizontal="center" vertical="center" wrapText="1"/>
    </xf>
    <xf numFmtId="0" fontId="56" fillId="5" borderId="0" xfId="0" applyFont="1" applyFill="1" applyAlignment="1">
      <alignment horizontal="center" vertical="center" wrapText="1"/>
    </xf>
    <xf numFmtId="0" fontId="56" fillId="5" borderId="11" xfId="0" applyFont="1" applyFill="1" applyBorder="1" applyAlignment="1">
      <alignment horizontal="center" vertical="center" wrapText="1"/>
    </xf>
    <xf numFmtId="0" fontId="58" fillId="13" borderId="9" xfId="0" applyFont="1" applyFill="1" applyBorder="1" applyAlignment="1" applyProtection="1">
      <alignment horizontal="center" wrapText="1"/>
      <protection locked="0"/>
    </xf>
    <xf numFmtId="0" fontId="58" fillId="13" borderId="3" xfId="0" applyFont="1" applyFill="1" applyBorder="1" applyAlignment="1" applyProtection="1">
      <alignment horizontal="center" wrapText="1"/>
      <protection locked="0"/>
    </xf>
    <xf numFmtId="0" fontId="58" fillId="13" borderId="12" xfId="0" applyFont="1" applyFill="1" applyBorder="1" applyAlignment="1" applyProtection="1">
      <alignment horizontal="center" wrapText="1"/>
      <protection locked="0"/>
    </xf>
    <xf numFmtId="166" fontId="10" fillId="29" borderId="7" xfId="0" applyNumberFormat="1" applyFont="1" applyFill="1" applyBorder="1" applyAlignment="1">
      <alignment horizontal="center" vertical="center" wrapText="1"/>
    </xf>
    <xf numFmtId="166" fontId="10" fillId="29" borderId="11" xfId="0" applyNumberFormat="1" applyFont="1" applyFill="1" applyBorder="1" applyAlignment="1">
      <alignment horizontal="center" vertical="center" wrapText="1"/>
    </xf>
    <xf numFmtId="166" fontId="10" fillId="29" borderId="9" xfId="0" applyNumberFormat="1" applyFont="1" applyFill="1" applyBorder="1" applyAlignment="1">
      <alignment horizontal="center" vertical="center" wrapText="1"/>
    </xf>
    <xf numFmtId="166" fontId="10" fillId="29" borderId="12" xfId="0" applyNumberFormat="1" applyFont="1" applyFill="1" applyBorder="1" applyAlignment="1">
      <alignment horizontal="center" vertical="center" wrapText="1"/>
    </xf>
    <xf numFmtId="0" fontId="8" fillId="11" borderId="8" xfId="0" applyFont="1" applyFill="1" applyBorder="1" applyAlignment="1">
      <alignment horizontal="center" vertical="center" wrapText="1"/>
    </xf>
    <xf numFmtId="0" fontId="8" fillId="11" borderId="76" xfId="0" applyFont="1" applyFill="1" applyBorder="1" applyAlignment="1">
      <alignment horizontal="center" vertical="center" wrapText="1"/>
    </xf>
    <xf numFmtId="0" fontId="8" fillId="11" borderId="14" xfId="0" applyFont="1" applyFill="1" applyBorder="1" applyAlignment="1">
      <alignment horizontal="center" vertical="center" wrapText="1"/>
    </xf>
    <xf numFmtId="0" fontId="8" fillId="11" borderId="77" xfId="0" applyFont="1" applyFill="1" applyBorder="1" applyAlignment="1">
      <alignment horizontal="center" vertical="center" wrapText="1"/>
    </xf>
    <xf numFmtId="0" fontId="0" fillId="10" borderId="6" xfId="0" applyFill="1" applyBorder="1" applyAlignment="1">
      <alignment horizontal="center" vertical="center" wrapText="1"/>
    </xf>
    <xf numFmtId="0" fontId="0" fillId="10" borderId="15" xfId="0" applyFill="1" applyBorder="1" applyAlignment="1">
      <alignment horizontal="center" vertical="center" wrapText="1"/>
    </xf>
    <xf numFmtId="0" fontId="14" fillId="10" borderId="1" xfId="0" applyFont="1" applyFill="1" applyBorder="1" applyAlignment="1">
      <alignment horizontal="center" vertical="center" wrapText="1"/>
    </xf>
    <xf numFmtId="0" fontId="14" fillId="10" borderId="5" xfId="0" applyFont="1" applyFill="1" applyBorder="1" applyAlignment="1">
      <alignment horizontal="center" vertical="center" wrapText="1"/>
    </xf>
    <xf numFmtId="0" fontId="14" fillId="10" borderId="2" xfId="0" applyFont="1" applyFill="1" applyBorder="1" applyAlignment="1">
      <alignment horizontal="center" vertical="center" wrapText="1"/>
    </xf>
    <xf numFmtId="0" fontId="14" fillId="10" borderId="6" xfId="0" applyFont="1" applyFill="1" applyBorder="1" applyAlignment="1">
      <alignment horizontal="center" vertical="center" wrapText="1"/>
    </xf>
    <xf numFmtId="0" fontId="14" fillId="10" borderId="15" xfId="0" applyFont="1" applyFill="1" applyBorder="1" applyAlignment="1">
      <alignment horizontal="center" vertical="center" wrapText="1"/>
    </xf>
    <xf numFmtId="0" fontId="2" fillId="10" borderId="6" xfId="0" applyFont="1" applyFill="1" applyBorder="1" applyAlignment="1">
      <alignment horizontal="center" vertical="center" wrapText="1"/>
    </xf>
    <xf numFmtId="0" fontId="2" fillId="10" borderId="15" xfId="0" applyFont="1" applyFill="1" applyBorder="1" applyAlignment="1">
      <alignment horizontal="center" vertical="center" wrapText="1"/>
    </xf>
    <xf numFmtId="0" fontId="2" fillId="10" borderId="13" xfId="0" applyFont="1" applyFill="1" applyBorder="1" applyAlignment="1">
      <alignment horizontal="center" vertical="center" wrapText="1"/>
    </xf>
    <xf numFmtId="0" fontId="2" fillId="10" borderId="0" xfId="0" applyFont="1" applyFill="1" applyAlignment="1">
      <alignment horizontal="center" vertical="center" wrapText="1"/>
    </xf>
    <xf numFmtId="166" fontId="10" fillId="29" borderId="8" xfId="0" applyNumberFormat="1" applyFont="1" applyFill="1" applyBorder="1" applyAlignment="1">
      <alignment horizontal="center" vertical="center" wrapText="1"/>
    </xf>
    <xf numFmtId="166" fontId="10" fillId="29" borderId="14" xfId="0" applyNumberFormat="1" applyFont="1" applyFill="1" applyBorder="1" applyAlignment="1">
      <alignment horizontal="center" vertical="center" wrapText="1"/>
    </xf>
    <xf numFmtId="0" fontId="9" fillId="26" borderId="1" xfId="0" applyFont="1" applyFill="1" applyBorder="1" applyAlignment="1">
      <alignment horizontal="center" vertical="center" wrapText="1"/>
    </xf>
    <xf numFmtId="0" fontId="9" fillId="26" borderId="5" xfId="0" applyFont="1" applyFill="1" applyBorder="1" applyAlignment="1">
      <alignment horizontal="center" vertical="center" wrapText="1"/>
    </xf>
    <xf numFmtId="0" fontId="9" fillId="26" borderId="2" xfId="0" applyFont="1" applyFill="1" applyBorder="1" applyAlignment="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21" fillId="10" borderId="9" xfId="0" applyFont="1" applyFill="1" applyBorder="1" applyAlignment="1">
      <alignment horizontal="center" vertical="center" wrapText="1"/>
    </xf>
    <xf numFmtId="0" fontId="21" fillId="10" borderId="3" xfId="0" applyFont="1" applyFill="1" applyBorder="1" applyAlignment="1">
      <alignment horizontal="center" vertical="center" wrapText="1"/>
    </xf>
    <xf numFmtId="0" fontId="14" fillId="10" borderId="8" xfId="0" applyFont="1" applyFill="1" applyBorder="1" applyAlignment="1">
      <alignment horizontal="center" vertical="center" wrapText="1"/>
    </xf>
    <xf numFmtId="0" fontId="14" fillId="10" borderId="7" xfId="0" applyFont="1" applyFill="1" applyBorder="1" applyAlignment="1">
      <alignment horizontal="center" vertical="center" wrapText="1"/>
    </xf>
    <xf numFmtId="0" fontId="14" fillId="10" borderId="9"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5" xfId="0" applyFill="1" applyBorder="1" applyAlignment="1">
      <alignment horizontal="center" vertical="center" wrapText="1"/>
    </xf>
    <xf numFmtId="0" fontId="0" fillId="5" borderId="2" xfId="0" applyFill="1" applyBorder="1" applyAlignment="1">
      <alignment horizontal="center" vertical="center" wrapText="1"/>
    </xf>
    <xf numFmtId="0" fontId="34" fillId="10" borderId="6" xfId="0" applyFont="1" applyFill="1" applyBorder="1" applyAlignment="1">
      <alignment horizontal="center" vertical="center" wrapText="1"/>
    </xf>
    <xf numFmtId="0" fontId="34" fillId="10" borderId="15" xfId="0" applyFont="1" applyFill="1" applyBorder="1" applyAlignment="1">
      <alignment horizontal="center" vertical="center" wrapText="1"/>
    </xf>
    <xf numFmtId="0" fontId="2" fillId="10" borderId="7" xfId="0" applyFont="1" applyFill="1" applyBorder="1" applyAlignment="1">
      <alignment horizontal="center" vertical="center" wrapText="1"/>
    </xf>
    <xf numFmtId="0" fontId="21" fillId="10" borderId="6" xfId="0" applyFont="1" applyFill="1" applyBorder="1" applyAlignment="1">
      <alignment horizontal="center" vertical="center" wrapText="1"/>
    </xf>
    <xf numFmtId="0" fontId="21" fillId="10" borderId="15" xfId="0" applyFont="1" applyFill="1" applyBorder="1" applyAlignment="1">
      <alignment horizontal="center" vertical="center" wrapText="1"/>
    </xf>
    <xf numFmtId="0" fontId="2" fillId="10" borderId="9" xfId="0" applyFont="1" applyFill="1" applyBorder="1" applyAlignment="1">
      <alignment horizontal="center" vertical="center" wrapText="1"/>
    </xf>
    <xf numFmtId="0" fontId="2" fillId="10" borderId="3" xfId="0" applyFont="1" applyFill="1" applyBorder="1" applyAlignment="1">
      <alignment horizontal="center" vertical="center" wrapTex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2" fillId="10" borderId="8" xfId="0" applyFont="1" applyFill="1" applyBorder="1" applyAlignment="1">
      <alignment horizontal="center" vertical="center" wrapText="1"/>
    </xf>
    <xf numFmtId="0" fontId="2" fillId="10" borderId="14" xfId="0" applyFont="1" applyFill="1" applyBorder="1" applyAlignment="1">
      <alignment horizontal="center" vertical="center" wrapText="1"/>
    </xf>
    <xf numFmtId="0" fontId="2" fillId="10" borderId="12"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33" fillId="10" borderId="8" xfId="0" applyFont="1" applyFill="1" applyBorder="1" applyAlignment="1">
      <alignment horizontal="center" vertical="center" wrapText="1"/>
    </xf>
    <xf numFmtId="0" fontId="33" fillId="10" borderId="13" xfId="0" applyFont="1" applyFill="1" applyBorder="1" applyAlignment="1">
      <alignment horizontal="center" vertical="center" wrapText="1"/>
    </xf>
    <xf numFmtId="0" fontId="2" fillId="10" borderId="11" xfId="0" applyFont="1" applyFill="1" applyBorder="1" applyAlignment="1">
      <alignment horizontal="center" vertical="center" wrapText="1"/>
    </xf>
    <xf numFmtId="0" fontId="2" fillId="10" borderId="19" xfId="0" applyFont="1" applyFill="1" applyBorder="1" applyAlignment="1">
      <alignment horizontal="center" vertical="center" wrapText="1"/>
    </xf>
    <xf numFmtId="0" fontId="2" fillId="10" borderId="48" xfId="0" applyFont="1" applyFill="1" applyBorder="1" applyAlignment="1">
      <alignment horizontal="center" vertical="center" wrapText="1"/>
    </xf>
    <xf numFmtId="0" fontId="14" fillId="10" borderId="0" xfId="0" applyFont="1" applyFill="1" applyAlignment="1">
      <alignment horizontal="center" vertical="center" wrapText="1"/>
    </xf>
    <xf numFmtId="0" fontId="0" fillId="10" borderId="7" xfId="0" applyFill="1" applyBorder="1" applyAlignment="1">
      <alignment horizontal="center" vertical="center" wrapText="1"/>
    </xf>
    <xf numFmtId="0" fontId="0" fillId="10" borderId="0" xfId="0" applyFill="1" applyAlignment="1">
      <alignment horizontal="center" vertical="center" wrapText="1"/>
    </xf>
    <xf numFmtId="0" fontId="9" fillId="5" borderId="8" xfId="0" applyFont="1" applyFill="1" applyBorder="1" applyAlignment="1">
      <alignment horizontal="left" vertical="center" wrapText="1" indent="1"/>
    </xf>
    <xf numFmtId="0" fontId="9" fillId="5" borderId="13" xfId="0" applyFont="1" applyFill="1" applyBorder="1" applyAlignment="1">
      <alignment horizontal="left" vertical="center" wrapText="1" indent="1"/>
    </xf>
    <xf numFmtId="0" fontId="9" fillId="5" borderId="14" xfId="0" applyFont="1" applyFill="1" applyBorder="1" applyAlignment="1">
      <alignment horizontal="left" vertical="center" wrapText="1" indent="1"/>
    </xf>
    <xf numFmtId="0" fontId="34" fillId="10" borderId="7" xfId="0" applyFont="1" applyFill="1" applyBorder="1" applyAlignment="1">
      <alignment horizontal="center" vertical="center" wrapText="1"/>
    </xf>
    <xf numFmtId="0" fontId="34" fillId="10" borderId="0" xfId="0" applyFont="1" applyFill="1" applyAlignment="1">
      <alignment horizontal="center" vertical="center" wrapText="1"/>
    </xf>
    <xf numFmtId="49" fontId="20" fillId="10" borderId="6" xfId="0" applyNumberFormat="1" applyFont="1" applyFill="1" applyBorder="1" applyAlignment="1">
      <alignment horizontal="center" vertical="center" wrapText="1"/>
    </xf>
    <xf numFmtId="49" fontId="20" fillId="10" borderId="15" xfId="0" applyNumberFormat="1" applyFont="1" applyFill="1" applyBorder="1" applyAlignment="1">
      <alignment horizontal="center" vertical="center" wrapText="1"/>
    </xf>
    <xf numFmtId="0" fontId="8" fillId="11" borderId="6" xfId="0" applyFont="1" applyFill="1" applyBorder="1" applyAlignment="1">
      <alignment horizontal="center" vertical="center" wrapText="1"/>
    </xf>
    <xf numFmtId="0" fontId="8" fillId="11" borderId="15" xfId="0" applyFont="1" applyFill="1" applyBorder="1" applyAlignment="1">
      <alignment horizontal="center" vertical="center" wrapText="1"/>
    </xf>
    <xf numFmtId="0" fontId="12" fillId="10" borderId="6" xfId="0" applyFont="1" applyFill="1" applyBorder="1" applyAlignment="1">
      <alignment horizontal="center" vertical="center" wrapText="1"/>
    </xf>
    <xf numFmtId="0" fontId="12" fillId="10" borderId="15" xfId="0" applyFont="1" applyFill="1" applyBorder="1" applyAlignment="1">
      <alignment horizontal="center" vertical="center" wrapText="1"/>
    </xf>
    <xf numFmtId="0" fontId="32" fillId="10" borderId="8" xfId="0" applyFont="1" applyFill="1" applyBorder="1" applyAlignment="1">
      <alignment horizontal="center" vertical="center" wrapText="1"/>
    </xf>
    <xf numFmtId="0" fontId="32" fillId="10" borderId="7" xfId="0" applyFont="1" applyFill="1" applyBorder="1" applyAlignment="1">
      <alignment horizontal="center" vertical="center" wrapText="1"/>
    </xf>
    <xf numFmtId="0" fontId="32" fillId="10" borderId="9" xfId="0" applyFont="1" applyFill="1" applyBorder="1" applyAlignment="1">
      <alignment horizontal="center" vertical="center" wrapText="1"/>
    </xf>
    <xf numFmtId="0" fontId="13" fillId="10" borderId="6" xfId="0" applyFont="1" applyFill="1" applyBorder="1" applyAlignment="1">
      <alignment horizontal="center" vertical="center" wrapText="1"/>
    </xf>
    <xf numFmtId="0" fontId="13" fillId="10" borderId="15" xfId="0" applyFont="1" applyFill="1" applyBorder="1" applyAlignment="1">
      <alignment horizontal="center" vertical="center" wrapText="1"/>
    </xf>
    <xf numFmtId="0" fontId="51" fillId="0" borderId="1" xfId="77" applyFont="1" applyBorder="1" applyAlignment="1">
      <alignment horizontal="left" vertical="center" wrapText="1" indent="1"/>
    </xf>
    <xf numFmtId="0" fontId="51" fillId="0" borderId="2" xfId="77" applyFont="1" applyBorder="1" applyAlignment="1">
      <alignment horizontal="left" vertical="center" wrapText="1" indent="1"/>
    </xf>
    <xf numFmtId="0" fontId="12" fillId="10" borderId="7" xfId="0" applyFont="1" applyFill="1" applyBorder="1" applyAlignment="1">
      <alignment horizontal="center" vertical="center" wrapText="1"/>
    </xf>
    <xf numFmtId="0" fontId="12" fillId="10" borderId="0" xfId="0" applyFont="1" applyFill="1" applyAlignment="1">
      <alignment horizontal="center" vertical="center" wrapText="1"/>
    </xf>
    <xf numFmtId="0" fontId="13" fillId="10" borderId="7" xfId="0" applyFont="1" applyFill="1" applyBorder="1" applyAlignment="1">
      <alignment horizontal="center" vertical="center" wrapText="1"/>
    </xf>
    <xf numFmtId="0" fontId="13" fillId="10" borderId="0" xfId="0" applyFont="1" applyFill="1" applyAlignment="1">
      <alignment horizontal="center" vertical="center" wrapText="1"/>
    </xf>
    <xf numFmtId="0" fontId="14" fillId="5" borderId="8" xfId="0" applyFont="1" applyFill="1" applyBorder="1" applyAlignment="1">
      <alignment horizontal="left" vertical="center" wrapText="1" indent="1"/>
    </xf>
    <xf numFmtId="0" fontId="14" fillId="5" borderId="9" xfId="0" applyFont="1" applyFill="1" applyBorder="1" applyAlignment="1">
      <alignment horizontal="left" vertical="center" wrapText="1" indent="1"/>
    </xf>
    <xf numFmtId="0" fontId="14" fillId="5" borderId="13" xfId="0" applyFont="1" applyFill="1" applyBorder="1" applyAlignment="1">
      <alignment horizontal="left" vertical="center" wrapText="1" indent="1"/>
    </xf>
    <xf numFmtId="0" fontId="14" fillId="5" borderId="3" xfId="0" applyFont="1" applyFill="1" applyBorder="1" applyAlignment="1">
      <alignment horizontal="left" vertical="center" wrapText="1" indent="1"/>
    </xf>
    <xf numFmtId="0" fontId="14" fillId="5" borderId="14" xfId="0" applyFont="1" applyFill="1" applyBorder="1" applyAlignment="1">
      <alignment horizontal="left" vertical="center" wrapText="1" indent="1"/>
    </xf>
    <xf numFmtId="0" fontId="14" fillId="5" borderId="12" xfId="0" applyFont="1" applyFill="1" applyBorder="1" applyAlignment="1">
      <alignment horizontal="left" vertical="center" wrapText="1" indent="1"/>
    </xf>
    <xf numFmtId="0" fontId="13" fillId="10" borderId="8" xfId="0" applyFont="1" applyFill="1" applyBorder="1" applyAlignment="1">
      <alignment horizontal="left" vertical="center" wrapText="1" indent="1"/>
    </xf>
    <xf numFmtId="0" fontId="13" fillId="10" borderId="13" xfId="0" applyFont="1" applyFill="1" applyBorder="1" applyAlignment="1">
      <alignment horizontal="left" vertical="center" wrapText="1" indent="1"/>
    </xf>
    <xf numFmtId="0" fontId="39" fillId="28" borderId="1" xfId="0" applyFont="1" applyFill="1" applyBorder="1" applyAlignment="1">
      <alignment horizontal="center" vertical="center"/>
    </xf>
    <xf numFmtId="0" fontId="39" fillId="28" borderId="5" xfId="0" applyFont="1" applyFill="1" applyBorder="1" applyAlignment="1">
      <alignment horizontal="center" vertical="center"/>
    </xf>
    <xf numFmtId="0" fontId="39" fillId="28" borderId="2" xfId="0" applyFont="1" applyFill="1" applyBorder="1" applyAlignment="1">
      <alignment horizontal="center" vertical="center"/>
    </xf>
    <xf numFmtId="0" fontId="6" fillId="10" borderId="6" xfId="0" applyFont="1" applyFill="1" applyBorder="1" applyAlignment="1">
      <alignment horizontal="left" vertical="center" wrapText="1" indent="1"/>
    </xf>
    <xf numFmtId="0" fontId="6" fillId="10" borderId="15" xfId="0" applyFont="1" applyFill="1" applyBorder="1" applyAlignment="1">
      <alignment horizontal="left" vertical="center" wrapText="1" indent="1"/>
    </xf>
    <xf numFmtId="0" fontId="6" fillId="10" borderId="10" xfId="0" applyFont="1" applyFill="1" applyBorder="1" applyAlignment="1">
      <alignment horizontal="left" vertical="center" wrapText="1" indent="1"/>
    </xf>
    <xf numFmtId="49" fontId="36" fillId="11" borderId="6" xfId="0" applyNumberFormat="1" applyFont="1" applyFill="1" applyBorder="1" applyAlignment="1">
      <alignment horizontal="center" vertical="center" wrapText="1"/>
    </xf>
    <xf numFmtId="49" fontId="36" fillId="11" borderId="15" xfId="0" applyNumberFormat="1" applyFont="1" applyFill="1" applyBorder="1" applyAlignment="1">
      <alignment horizontal="center" vertical="center" wrapText="1"/>
    </xf>
    <xf numFmtId="49" fontId="36" fillId="11" borderId="10" xfId="0" applyNumberFormat="1" applyFont="1" applyFill="1" applyBorder="1" applyAlignment="1">
      <alignment horizontal="center" vertical="center" wrapText="1"/>
    </xf>
    <xf numFmtId="0" fontId="8" fillId="11" borderId="10" xfId="0" applyFont="1" applyFill="1" applyBorder="1" applyAlignment="1">
      <alignment horizontal="center" vertical="center" wrapText="1"/>
    </xf>
    <xf numFmtId="0" fontId="0" fillId="5" borderId="6"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0" xfId="0" applyFill="1" applyBorder="1" applyAlignment="1">
      <alignment horizontal="center" vertical="center" wrapText="1"/>
    </xf>
    <xf numFmtId="0" fontId="4" fillId="14" borderId="5" xfId="0" applyFont="1" applyFill="1" applyBorder="1" applyAlignment="1">
      <alignment horizontal="left" wrapText="1" indent="1"/>
    </xf>
    <xf numFmtId="0" fontId="4" fillId="14" borderId="5" xfId="0" applyFont="1" applyFill="1" applyBorder="1" applyAlignment="1">
      <alignment horizontal="left" vertical="center" wrapText="1" indent="1"/>
    </xf>
    <xf numFmtId="0" fontId="17" fillId="5" borderId="8"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7" fillId="5" borderId="14" xfId="0" applyFont="1" applyFill="1" applyBorder="1" applyAlignment="1">
      <alignment horizontal="center" vertical="center" wrapText="1"/>
    </xf>
    <xf numFmtId="0" fontId="39" fillId="0" borderId="3" xfId="0" applyFont="1" applyBorder="1" applyAlignment="1">
      <alignment horizontal="center"/>
    </xf>
    <xf numFmtId="0" fontId="39" fillId="0" borderId="0" xfId="0" applyFont="1" applyAlignment="1">
      <alignment horizontal="center"/>
    </xf>
    <xf numFmtId="0" fontId="4" fillId="23" borderId="2" xfId="0" applyFont="1" applyFill="1" applyBorder="1" applyAlignment="1">
      <alignment horizontal="left" vertical="center" wrapText="1" indent="1"/>
    </xf>
    <xf numFmtId="0" fontId="4" fillId="23" borderId="7" xfId="0" applyFont="1" applyFill="1" applyBorder="1" applyAlignment="1">
      <alignment horizontal="left" vertical="center" wrapText="1" indent="1"/>
    </xf>
    <xf numFmtId="0" fontId="4" fillId="23" borderId="9" xfId="0" applyFont="1" applyFill="1" applyBorder="1" applyAlignment="1">
      <alignment horizontal="left" vertical="center" wrapText="1" indent="1"/>
    </xf>
    <xf numFmtId="0" fontId="39" fillId="0" borderId="9" xfId="0" applyFont="1" applyBorder="1" applyAlignment="1">
      <alignment horizontal="center"/>
    </xf>
    <xf numFmtId="0" fontId="39" fillId="0" borderId="7" xfId="0" applyFont="1" applyBorder="1" applyAlignment="1">
      <alignment horizontal="center"/>
    </xf>
    <xf numFmtId="0" fontId="39" fillId="0" borderId="12" xfId="0" applyFont="1" applyBorder="1" applyAlignment="1">
      <alignment horizontal="center"/>
    </xf>
    <xf numFmtId="0" fontId="39" fillId="0" borderId="11" xfId="0" applyFont="1" applyBorder="1" applyAlignment="1">
      <alignment horizontal="center"/>
    </xf>
    <xf numFmtId="0" fontId="4" fillId="23" borderId="5" xfId="0" applyFont="1" applyFill="1" applyBorder="1" applyAlignment="1">
      <alignment horizontal="left" vertical="center" wrapText="1" indent="1"/>
    </xf>
    <xf numFmtId="0" fontId="4" fillId="14" borderId="38" xfId="0" applyFont="1" applyFill="1" applyBorder="1" applyAlignment="1">
      <alignment horizontal="left" wrapText="1" indent="1"/>
    </xf>
    <xf numFmtId="0" fontId="4" fillId="14" borderId="41" xfId="0" applyFont="1" applyFill="1" applyBorder="1" applyAlignment="1">
      <alignment horizontal="left" wrapText="1" indent="1"/>
    </xf>
    <xf numFmtId="0" fontId="39" fillId="0" borderId="11" xfId="0" applyFont="1" applyBorder="1" applyAlignment="1">
      <alignment horizontal="center" vertical="center"/>
    </xf>
    <xf numFmtId="0" fontId="39" fillId="0" borderId="12" xfId="0" applyFont="1" applyBorder="1" applyAlignment="1">
      <alignment horizontal="center" vertical="center"/>
    </xf>
    <xf numFmtId="0" fontId="75" fillId="15" borderId="6" xfId="0" applyFont="1" applyFill="1" applyBorder="1" applyAlignment="1">
      <alignment horizontal="center" vertical="center" wrapText="1"/>
    </xf>
    <xf numFmtId="0" fontId="75" fillId="15" borderId="15" xfId="0" applyFont="1" applyFill="1" applyBorder="1" applyAlignment="1">
      <alignment horizontal="center" vertical="center" wrapText="1"/>
    </xf>
    <xf numFmtId="0" fontId="75" fillId="15" borderId="78" xfId="0" applyFont="1" applyFill="1" applyBorder="1" applyAlignment="1">
      <alignment horizontal="center" vertical="center" wrapText="1"/>
    </xf>
    <xf numFmtId="0" fontId="32" fillId="10" borderId="8" xfId="0" applyFont="1" applyFill="1" applyBorder="1" applyAlignment="1">
      <alignment horizontal="left" vertical="center" wrapText="1" indent="1"/>
    </xf>
    <xf numFmtId="0" fontId="32" fillId="10" borderId="13" xfId="0" applyFont="1" applyFill="1" applyBorder="1" applyAlignment="1">
      <alignment horizontal="left" vertical="center" wrapText="1" indent="1"/>
    </xf>
    <xf numFmtId="0" fontId="4" fillId="14" borderId="59" xfId="0" applyFont="1" applyFill="1" applyBorder="1" applyAlignment="1">
      <alignment horizontal="left" wrapText="1" indent="1"/>
    </xf>
    <xf numFmtId="0" fontId="4" fillId="14" borderId="60" xfId="0" applyFont="1" applyFill="1" applyBorder="1" applyAlignment="1">
      <alignment horizontal="left" wrapText="1" indent="1"/>
    </xf>
    <xf numFmtId="49" fontId="20" fillId="32" borderId="6" xfId="0" applyNumberFormat="1" applyFont="1" applyFill="1" applyBorder="1" applyAlignment="1">
      <alignment horizontal="center" vertical="center" wrapText="1"/>
    </xf>
    <xf numFmtId="49" fontId="20" fillId="32" borderId="15" xfId="0" applyNumberFormat="1" applyFont="1" applyFill="1" applyBorder="1" applyAlignment="1">
      <alignment horizontal="center" vertical="center" wrapText="1"/>
    </xf>
    <xf numFmtId="0" fontId="39" fillId="0" borderId="0" xfId="0" applyFont="1" applyAlignment="1">
      <alignment horizontal="center" vertical="center"/>
    </xf>
    <xf numFmtId="0" fontId="39" fillId="0" borderId="3" xfId="0" applyFont="1" applyBorder="1" applyAlignment="1">
      <alignment horizontal="center" vertical="center"/>
    </xf>
    <xf numFmtId="0" fontId="4" fillId="0" borderId="3" xfId="0" applyFont="1" applyBorder="1" applyAlignment="1">
      <alignment horizontal="center"/>
    </xf>
    <xf numFmtId="0" fontId="4" fillId="0" borderId="0" xfId="0" applyFont="1" applyAlignment="1">
      <alignment horizontal="center"/>
    </xf>
    <xf numFmtId="0" fontId="4" fillId="0" borderId="12" xfId="0" applyFont="1" applyBorder="1" applyAlignment="1">
      <alignment horizontal="center"/>
    </xf>
    <xf numFmtId="0" fontId="4" fillId="0" borderId="9" xfId="0" applyFont="1" applyBorder="1" applyAlignment="1">
      <alignment horizontal="center"/>
    </xf>
    <xf numFmtId="0" fontId="13" fillId="10" borderId="6" xfId="0" applyFont="1" applyFill="1" applyBorder="1" applyAlignment="1">
      <alignment horizontal="left" vertical="center" wrapText="1" indent="1"/>
    </xf>
    <xf numFmtId="0" fontId="13" fillId="10" borderId="15" xfId="0" applyFont="1" applyFill="1" applyBorder="1" applyAlignment="1">
      <alignment horizontal="left" vertical="center" wrapText="1" indent="1"/>
    </xf>
    <xf numFmtId="49" fontId="20" fillId="10" borderId="6" xfId="0" applyNumberFormat="1" applyFont="1" applyFill="1" applyBorder="1" applyAlignment="1">
      <alignment horizontal="left" vertical="center" wrapText="1" indent="1"/>
    </xf>
    <xf numFmtId="49" fontId="20" fillId="10" borderId="15" xfId="0" applyNumberFormat="1" applyFont="1" applyFill="1" applyBorder="1" applyAlignment="1">
      <alignment horizontal="left" vertical="center" wrapText="1" indent="1"/>
    </xf>
    <xf numFmtId="0" fontId="0" fillId="27" borderId="8" xfId="0" applyFill="1" applyBorder="1" applyAlignment="1">
      <alignment horizontal="center" vertical="center" wrapText="1"/>
    </xf>
    <xf numFmtId="0" fontId="0" fillId="27" borderId="14" xfId="0" applyFill="1" applyBorder="1" applyAlignment="1">
      <alignment horizontal="center" vertical="center" wrapText="1"/>
    </xf>
    <xf numFmtId="0" fontId="0" fillId="27" borderId="7" xfId="0" applyFill="1" applyBorder="1" applyAlignment="1">
      <alignment horizontal="center" vertical="center" wrapText="1"/>
    </xf>
    <xf numFmtId="0" fontId="0" fillId="27" borderId="11" xfId="0" applyFill="1" applyBorder="1" applyAlignment="1">
      <alignment horizontal="center" vertical="center" wrapText="1"/>
    </xf>
    <xf numFmtId="0" fontId="0" fillId="27" borderId="9" xfId="0" applyFill="1" applyBorder="1" applyAlignment="1">
      <alignment horizontal="center" vertical="center" wrapText="1"/>
    </xf>
    <xf numFmtId="0" fontId="0" fillId="27" borderId="12" xfId="0" applyFill="1" applyBorder="1" applyAlignment="1">
      <alignment horizontal="center" vertical="center" wrapText="1"/>
    </xf>
    <xf numFmtId="0" fontId="0" fillId="35" borderId="0" xfId="0" applyFill="1" applyAlignment="1">
      <alignment horizontal="left" vertical="center"/>
    </xf>
    <xf numFmtId="0" fontId="0" fillId="5" borderId="44" xfId="0"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xf>
    <xf numFmtId="6" fontId="39" fillId="0" borderId="0" xfId="0" applyNumberFormat="1" applyFont="1" applyAlignment="1">
      <alignment horizontal="left" indent="1"/>
    </xf>
    <xf numFmtId="0" fontId="79" fillId="0" borderId="0" xfId="0" applyFont="1" applyAlignment="1" applyProtection="1">
      <alignment horizontal="center"/>
      <protection locked="0"/>
    </xf>
    <xf numFmtId="0" fontId="6" fillId="4" borderId="1" xfId="0" applyFont="1" applyFill="1" applyBorder="1" applyAlignment="1" applyProtection="1">
      <alignment horizontal="center" vertical="center" wrapText="1"/>
      <protection locked="0"/>
    </xf>
    <xf numFmtId="0" fontId="6" fillId="4" borderId="2" xfId="0" applyFont="1" applyFill="1" applyBorder="1" applyAlignment="1" applyProtection="1">
      <alignment horizontal="center" vertical="center" wrapText="1"/>
      <protection locked="0"/>
    </xf>
    <xf numFmtId="0" fontId="0" fillId="4" borderId="1" xfId="0" applyFont="1" applyFill="1" applyBorder="1" applyAlignment="1" applyProtection="1">
      <alignment horizontal="center" vertical="center" wrapText="1"/>
      <protection locked="0"/>
    </xf>
    <xf numFmtId="0" fontId="0" fillId="5" borderId="20" xfId="0" applyFill="1" applyBorder="1" applyAlignment="1">
      <alignment horizontal="left" vertical="center" wrapText="1" indent="1"/>
    </xf>
    <xf numFmtId="0" fontId="0" fillId="5" borderId="48" xfId="0" applyFill="1" applyBorder="1" applyAlignment="1">
      <alignment horizontal="left" vertical="center" wrapText="1" indent="1"/>
    </xf>
    <xf numFmtId="0" fontId="6" fillId="4" borderId="5" xfId="0" applyFont="1" applyFill="1" applyBorder="1" applyAlignment="1" applyProtection="1">
      <alignment horizontal="center" vertical="center" wrapText="1"/>
      <protection locked="0"/>
    </xf>
    <xf numFmtId="166" fontId="6" fillId="4" borderId="2" xfId="0" applyNumberFormat="1" applyFont="1" applyFill="1" applyBorder="1" applyAlignment="1" applyProtection="1">
      <alignment horizontal="center" vertical="center" wrapText="1"/>
      <protection locked="0"/>
    </xf>
    <xf numFmtId="0" fontId="6" fillId="4" borderId="1" xfId="0" applyFont="1" applyFill="1" applyBorder="1" applyAlignment="1" applyProtection="1">
      <alignment horizontal="left" vertical="center" wrapText="1"/>
      <protection locked="0"/>
    </xf>
    <xf numFmtId="0" fontId="6" fillId="4" borderId="2" xfId="0" applyFont="1" applyFill="1" applyBorder="1" applyAlignment="1" applyProtection="1">
      <alignment horizontal="left" vertical="center" wrapText="1"/>
      <protection locked="0"/>
    </xf>
    <xf numFmtId="0" fontId="10" fillId="5" borderId="20" xfId="0" applyFont="1" applyFill="1" applyBorder="1" applyAlignment="1">
      <alignment horizontal="left" vertical="center" wrapText="1" indent="1"/>
    </xf>
    <xf numFmtId="0" fontId="10" fillId="5" borderId="48" xfId="0" applyFont="1" applyFill="1" applyBorder="1" applyAlignment="1">
      <alignment horizontal="left" vertical="center" wrapText="1" indent="1"/>
    </xf>
    <xf numFmtId="0" fontId="0" fillId="0" borderId="21" xfId="0" applyFill="1" applyBorder="1" applyAlignment="1" applyProtection="1">
      <alignment horizontal="center" vertical="center" wrapText="1"/>
      <protection locked="0"/>
    </xf>
    <xf numFmtId="0" fontId="0" fillId="4" borderId="5" xfId="0" applyFont="1" applyFill="1" applyBorder="1" applyAlignment="1" applyProtection="1">
      <alignment horizontal="center" vertical="center" wrapText="1"/>
      <protection locked="0"/>
    </xf>
    <xf numFmtId="166" fontId="0" fillId="4" borderId="2" xfId="0" applyNumberFormat="1" applyFont="1" applyFill="1" applyBorder="1" applyAlignment="1" applyProtection="1">
      <alignment horizontal="center" vertical="center" wrapText="1"/>
      <protection locked="0"/>
    </xf>
    <xf numFmtId="0" fontId="10" fillId="5" borderId="18" xfId="0" applyFont="1" applyFill="1" applyBorder="1" applyAlignment="1">
      <alignment horizontal="left" vertical="center" wrapText="1" indent="1"/>
    </xf>
    <xf numFmtId="0" fontId="10" fillId="5" borderId="46" xfId="0" applyFont="1" applyFill="1" applyBorder="1" applyAlignment="1">
      <alignment horizontal="left" vertical="center" wrapText="1" indent="1"/>
    </xf>
    <xf numFmtId="0" fontId="0" fillId="0" borderId="25" xfId="0" applyFill="1" applyBorder="1" applyAlignment="1" applyProtection="1">
      <alignment horizontal="center" vertical="center" wrapText="1"/>
      <protection locked="0"/>
    </xf>
    <xf numFmtId="0" fontId="6" fillId="4" borderId="1" xfId="0" applyFont="1" applyFill="1" applyBorder="1" applyAlignment="1">
      <alignment horizontal="left" vertical="center"/>
    </xf>
    <xf numFmtId="0" fontId="6" fillId="4" borderId="5" xfId="0" applyFont="1" applyFill="1" applyBorder="1" applyAlignment="1">
      <alignment horizontal="left" vertical="center" wrapText="1"/>
    </xf>
    <xf numFmtId="0" fontId="6" fillId="4" borderId="2" xfId="0" applyFont="1" applyFill="1" applyBorder="1" applyAlignment="1">
      <alignment horizontal="left" vertical="center" wrapText="1"/>
    </xf>
  </cellXfs>
  <cellStyles count="812">
    <cellStyle name="Check Cell" xfId="1" builtinId="23"/>
    <cellStyle name="Currency" xfId="681" builtinId="4"/>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1"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Followed Hyperlink" xfId="517" builtinId="9" hidden="1"/>
    <cellStyle name="Followed Hyperlink" xfId="518" builtinId="9" hidden="1"/>
    <cellStyle name="Followed Hyperlink" xfId="519" builtinId="9" hidden="1"/>
    <cellStyle name="Followed Hyperlink" xfId="520" builtinId="9" hidden="1"/>
    <cellStyle name="Followed Hyperlink" xfId="521" builtinId="9" hidden="1"/>
    <cellStyle name="Followed Hyperlink" xfId="522" builtinId="9" hidden="1"/>
    <cellStyle name="Followed Hyperlink" xfId="523" builtinId="9" hidden="1"/>
    <cellStyle name="Followed Hyperlink" xfId="524" builtinId="9" hidden="1"/>
    <cellStyle name="Followed Hyperlink" xfId="525" builtinId="9" hidden="1"/>
    <cellStyle name="Followed Hyperlink" xfId="526" builtinId="9" hidden="1"/>
    <cellStyle name="Followed Hyperlink" xfId="527" builtinId="9" hidden="1"/>
    <cellStyle name="Followed Hyperlink" xfId="528" builtinId="9" hidden="1"/>
    <cellStyle name="Followed Hyperlink" xfId="529" builtinId="9" hidden="1"/>
    <cellStyle name="Followed Hyperlink" xfId="530" builtinId="9" hidden="1"/>
    <cellStyle name="Followed Hyperlink" xfId="531" builtinId="9" hidden="1"/>
    <cellStyle name="Followed Hyperlink" xfId="532" builtinId="9" hidden="1"/>
    <cellStyle name="Followed Hyperlink" xfId="533"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1" builtinId="9" hidden="1"/>
    <cellStyle name="Followed Hyperlink" xfId="592" builtinId="9" hidden="1"/>
    <cellStyle name="Followed Hyperlink" xfId="593" builtinId="9" hidden="1"/>
    <cellStyle name="Followed Hyperlink" xfId="594" builtinId="9" hidden="1"/>
    <cellStyle name="Followed Hyperlink" xfId="595" builtinId="9" hidden="1"/>
    <cellStyle name="Followed Hyperlink" xfId="596" builtinId="9" hidden="1"/>
    <cellStyle name="Followed Hyperlink" xfId="597" builtinId="9" hidden="1"/>
    <cellStyle name="Followed Hyperlink" xfId="598" builtinId="9" hidden="1"/>
    <cellStyle name="Followed Hyperlink" xfId="599" builtinId="9" hidden="1"/>
    <cellStyle name="Followed Hyperlink" xfId="600" builtinId="9" hidden="1"/>
    <cellStyle name="Followed Hyperlink" xfId="601" builtinId="9" hidden="1"/>
    <cellStyle name="Followed Hyperlink" xfId="602" builtinId="9" hidden="1"/>
    <cellStyle name="Followed Hyperlink" xfId="603" builtinId="9" hidden="1"/>
    <cellStyle name="Followed Hyperlink" xfId="604" builtinId="9" hidden="1"/>
    <cellStyle name="Followed Hyperlink" xfId="605" builtinId="9" hidden="1"/>
    <cellStyle name="Followed Hyperlink" xfId="606" builtinId="9" hidden="1"/>
    <cellStyle name="Followed Hyperlink" xfId="607" builtinId="9" hidden="1"/>
    <cellStyle name="Followed Hyperlink" xfId="608" builtinId="9" hidden="1"/>
    <cellStyle name="Followed Hyperlink" xfId="609" builtinId="9" hidden="1"/>
    <cellStyle name="Followed Hyperlink" xfId="610" builtinId="9" hidden="1"/>
    <cellStyle name="Followed Hyperlink" xfId="611" builtinId="9" hidden="1"/>
    <cellStyle name="Followed Hyperlink" xfId="612" builtinId="9" hidden="1"/>
    <cellStyle name="Followed Hyperlink" xfId="613" builtinId="9" hidden="1"/>
    <cellStyle name="Followed Hyperlink" xfId="614" builtinId="9" hidden="1"/>
    <cellStyle name="Followed Hyperlink" xfId="615" builtinId="9" hidden="1"/>
    <cellStyle name="Followed Hyperlink" xfId="616" builtinId="9" hidden="1"/>
    <cellStyle name="Followed Hyperlink" xfId="617" builtinId="9" hidden="1"/>
    <cellStyle name="Followed Hyperlink" xfId="618" builtinId="9" hidden="1"/>
    <cellStyle name="Followed Hyperlink" xfId="619" builtinId="9" hidden="1"/>
    <cellStyle name="Followed Hyperlink" xfId="620" builtinId="9" hidden="1"/>
    <cellStyle name="Followed Hyperlink" xfId="621" builtinId="9" hidden="1"/>
    <cellStyle name="Followed Hyperlink" xfId="622" builtinId="9" hidden="1"/>
    <cellStyle name="Followed Hyperlink" xfId="623" builtinId="9" hidden="1"/>
    <cellStyle name="Followed Hyperlink" xfId="624" builtinId="9" hidden="1"/>
    <cellStyle name="Followed Hyperlink" xfId="625" builtinId="9" hidden="1"/>
    <cellStyle name="Followed Hyperlink" xfId="626" builtinId="9" hidden="1"/>
    <cellStyle name="Followed Hyperlink" xfId="627" builtinId="9" hidden="1"/>
    <cellStyle name="Followed Hyperlink" xfId="628" builtinId="9" hidden="1"/>
    <cellStyle name="Followed Hyperlink" xfId="629" builtinId="9" hidden="1"/>
    <cellStyle name="Followed Hyperlink" xfId="630" builtinId="9" hidden="1"/>
    <cellStyle name="Followed Hyperlink" xfId="631" builtinId="9" hidden="1"/>
    <cellStyle name="Followed Hyperlink" xfId="632" builtinId="9" hidden="1"/>
    <cellStyle name="Followed Hyperlink" xfId="633" builtinId="9" hidden="1"/>
    <cellStyle name="Followed Hyperlink" xfId="634" builtinId="9" hidden="1"/>
    <cellStyle name="Followed Hyperlink" xfId="635" builtinId="9" hidden="1"/>
    <cellStyle name="Followed Hyperlink" xfId="636" builtinId="9" hidden="1"/>
    <cellStyle name="Followed Hyperlink" xfId="637" builtinId="9" hidden="1"/>
    <cellStyle name="Followed Hyperlink" xfId="638" builtinId="9" hidden="1"/>
    <cellStyle name="Followed Hyperlink" xfId="639" builtinId="9" hidden="1"/>
    <cellStyle name="Followed Hyperlink" xfId="640" builtinId="9" hidden="1"/>
    <cellStyle name="Followed Hyperlink" xfId="641" builtinId="9" hidden="1"/>
    <cellStyle name="Followed Hyperlink" xfId="642" builtinId="9" hidden="1"/>
    <cellStyle name="Followed Hyperlink" xfId="643" builtinId="9" hidden="1"/>
    <cellStyle name="Followed Hyperlink" xfId="644" builtinId="9" hidden="1"/>
    <cellStyle name="Followed Hyperlink" xfId="645" builtinId="9" hidden="1"/>
    <cellStyle name="Followed Hyperlink" xfId="646" builtinId="9" hidden="1"/>
    <cellStyle name="Followed Hyperlink" xfId="647" builtinId="9" hidden="1"/>
    <cellStyle name="Followed Hyperlink" xfId="648" builtinId="9" hidden="1"/>
    <cellStyle name="Followed Hyperlink" xfId="649" builtinId="9" hidden="1"/>
    <cellStyle name="Followed Hyperlink" xfId="650" builtinId="9" hidden="1"/>
    <cellStyle name="Followed Hyperlink" xfId="651" builtinId="9" hidden="1"/>
    <cellStyle name="Followed Hyperlink" xfId="652" builtinId="9" hidden="1"/>
    <cellStyle name="Followed Hyperlink" xfId="653" builtinId="9" hidden="1"/>
    <cellStyle name="Followed Hyperlink" xfId="654" builtinId="9" hidden="1"/>
    <cellStyle name="Followed Hyperlink" xfId="655" builtinId="9" hidden="1"/>
    <cellStyle name="Followed Hyperlink" xfId="656" builtinId="9" hidden="1"/>
    <cellStyle name="Followed Hyperlink" xfId="657" builtinId="9" hidden="1"/>
    <cellStyle name="Followed Hyperlink" xfId="658" builtinId="9" hidden="1"/>
    <cellStyle name="Followed Hyperlink" xfId="659" builtinId="9" hidden="1"/>
    <cellStyle name="Followed Hyperlink" xfId="660" builtinId="9" hidden="1"/>
    <cellStyle name="Followed Hyperlink" xfId="661" builtinId="9" hidden="1"/>
    <cellStyle name="Followed Hyperlink" xfId="662" builtinId="9" hidden="1"/>
    <cellStyle name="Followed Hyperlink" xfId="663" builtinId="9" hidden="1"/>
    <cellStyle name="Followed Hyperlink" xfId="664" builtinId="9" hidden="1"/>
    <cellStyle name="Followed Hyperlink" xfId="665" builtinId="9" hidden="1"/>
    <cellStyle name="Followed Hyperlink" xfId="666" builtinId="9" hidden="1"/>
    <cellStyle name="Followed Hyperlink" xfId="667" builtinId="9" hidden="1"/>
    <cellStyle name="Followed Hyperlink" xfId="668" builtinId="9" hidden="1"/>
    <cellStyle name="Followed Hyperlink" xfId="669" builtinId="9" hidden="1"/>
    <cellStyle name="Followed Hyperlink" xfId="670" builtinId="9" hidden="1"/>
    <cellStyle name="Followed Hyperlink" xfId="671" builtinId="9" hidden="1"/>
    <cellStyle name="Followed Hyperlink" xfId="672" builtinId="9" hidden="1"/>
    <cellStyle name="Followed Hyperlink" xfId="673" builtinId="9" hidden="1"/>
    <cellStyle name="Followed Hyperlink" xfId="674" builtinId="9" hidden="1"/>
    <cellStyle name="Followed Hyperlink" xfId="675"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0" builtinId="9" hidden="1"/>
    <cellStyle name="Followed Hyperlink" xfId="683" builtinId="9" hidden="1"/>
    <cellStyle name="Followed Hyperlink" xfId="684" builtinId="9" hidden="1"/>
    <cellStyle name="Followed Hyperlink" xfId="685" builtinId="9" hidden="1"/>
    <cellStyle name="Followed Hyperlink" xfId="686" builtinId="9" hidden="1"/>
    <cellStyle name="Followed Hyperlink" xfId="687" builtinId="9" hidden="1"/>
    <cellStyle name="Followed Hyperlink" xfId="688" builtinId="9" hidden="1"/>
    <cellStyle name="Followed Hyperlink" xfId="689" builtinId="9" hidden="1"/>
    <cellStyle name="Followed Hyperlink" xfId="690" builtinId="9" hidden="1"/>
    <cellStyle name="Followed Hyperlink" xfId="691" builtinId="9" hidden="1"/>
    <cellStyle name="Followed Hyperlink" xfId="692" builtinId="9" hidden="1"/>
    <cellStyle name="Followed Hyperlink" xfId="693" builtinId="9" hidden="1"/>
    <cellStyle name="Followed Hyperlink" xfId="694" builtinId="9" hidden="1"/>
    <cellStyle name="Followed Hyperlink" xfId="695" builtinId="9" hidden="1"/>
    <cellStyle name="Followed Hyperlink" xfId="696" builtinId="9" hidden="1"/>
    <cellStyle name="Followed Hyperlink" xfId="697" builtinId="9" hidden="1"/>
    <cellStyle name="Followed Hyperlink" xfId="698" builtinId="9" hidden="1"/>
    <cellStyle name="Followed Hyperlink" xfId="699" builtinId="9" hidden="1"/>
    <cellStyle name="Followed Hyperlink" xfId="700" builtinId="9" hidden="1"/>
    <cellStyle name="Followed Hyperlink" xfId="701" builtinId="9" hidden="1"/>
    <cellStyle name="Followed Hyperlink" xfId="702" builtinId="9" hidden="1"/>
    <cellStyle name="Followed Hyperlink" xfId="703" builtinId="9" hidden="1"/>
    <cellStyle name="Followed Hyperlink" xfId="704" builtinId="9" hidden="1"/>
    <cellStyle name="Followed Hyperlink" xfId="705" builtinId="9" hidden="1"/>
    <cellStyle name="Followed Hyperlink" xfId="706" builtinId="9" hidden="1"/>
    <cellStyle name="Followed Hyperlink" xfId="707" builtinId="9" hidden="1"/>
    <cellStyle name="Followed Hyperlink" xfId="708" builtinId="9" hidden="1"/>
    <cellStyle name="Followed Hyperlink" xfId="709" builtinId="9" hidden="1"/>
    <cellStyle name="Followed Hyperlink" xfId="710" builtinId="9" hidden="1"/>
    <cellStyle name="Followed Hyperlink" xfId="711" builtinId="9" hidden="1"/>
    <cellStyle name="Followed Hyperlink" xfId="712" builtinId="9" hidden="1"/>
    <cellStyle name="Followed Hyperlink" xfId="713" builtinId="9" hidden="1"/>
    <cellStyle name="Followed Hyperlink" xfId="714" builtinId="9" hidden="1"/>
    <cellStyle name="Followed Hyperlink" xfId="715" builtinId="9" hidden="1"/>
    <cellStyle name="Followed Hyperlink" xfId="716" builtinId="9" hidden="1"/>
    <cellStyle name="Followed Hyperlink" xfId="717" builtinId="9" hidden="1"/>
    <cellStyle name="Followed Hyperlink" xfId="718" builtinId="9" hidden="1"/>
    <cellStyle name="Followed Hyperlink" xfId="719" builtinId="9" hidden="1"/>
    <cellStyle name="Followed Hyperlink" xfId="720" builtinId="9" hidden="1"/>
    <cellStyle name="Followed Hyperlink" xfId="721" builtinId="9" hidden="1"/>
    <cellStyle name="Followed Hyperlink" xfId="722" builtinId="9" hidden="1"/>
    <cellStyle name="Followed Hyperlink" xfId="723" builtinId="9" hidden="1"/>
    <cellStyle name="Followed Hyperlink" xfId="724" builtinId="9" hidden="1"/>
    <cellStyle name="Followed Hyperlink" xfId="725" builtinId="9" hidden="1"/>
    <cellStyle name="Followed Hyperlink" xfId="726" builtinId="9" hidden="1"/>
    <cellStyle name="Followed Hyperlink" xfId="727" builtinId="9" hidden="1"/>
    <cellStyle name="Followed Hyperlink" xfId="728" builtinId="9" hidden="1"/>
    <cellStyle name="Followed Hyperlink" xfId="729" builtinId="9" hidden="1"/>
    <cellStyle name="Followed Hyperlink" xfId="730" builtinId="9" hidden="1"/>
    <cellStyle name="Followed Hyperlink" xfId="731" builtinId="9" hidden="1"/>
    <cellStyle name="Followed Hyperlink" xfId="732" builtinId="9" hidden="1"/>
    <cellStyle name="Followed Hyperlink" xfId="733" builtinId="9" hidden="1"/>
    <cellStyle name="Followed Hyperlink" xfId="734" builtinId="9" hidden="1"/>
    <cellStyle name="Followed Hyperlink" xfId="735" builtinId="9" hidden="1"/>
    <cellStyle name="Followed Hyperlink" xfId="736" builtinId="9" hidden="1"/>
    <cellStyle name="Followed Hyperlink" xfId="737" builtinId="9" hidden="1"/>
    <cellStyle name="Followed Hyperlink" xfId="738" builtinId="9" hidden="1"/>
    <cellStyle name="Followed Hyperlink" xfId="739" builtinId="9" hidden="1"/>
    <cellStyle name="Followed Hyperlink" xfId="740" builtinId="9" hidden="1"/>
    <cellStyle name="Followed Hyperlink" xfId="741" builtinId="9" hidden="1"/>
    <cellStyle name="Followed Hyperlink" xfId="742" builtinId="9" hidden="1"/>
    <cellStyle name="Followed Hyperlink" xfId="743" builtinId="9" hidden="1"/>
    <cellStyle name="Followed Hyperlink" xfId="744" builtinId="9" hidden="1"/>
    <cellStyle name="Followed Hyperlink" xfId="745" builtinId="9" hidden="1"/>
    <cellStyle name="Followed Hyperlink" xfId="746" builtinId="9" hidden="1"/>
    <cellStyle name="Followed Hyperlink" xfId="747" builtinId="9" hidden="1"/>
    <cellStyle name="Followed Hyperlink" xfId="748" builtinId="9" hidden="1"/>
    <cellStyle name="Followed Hyperlink" xfId="749" builtinId="9" hidden="1"/>
    <cellStyle name="Followed Hyperlink" xfId="750" builtinId="9" hidden="1"/>
    <cellStyle name="Followed Hyperlink" xfId="751" builtinId="9" hidden="1"/>
    <cellStyle name="Followed Hyperlink" xfId="752" builtinId="9" hidden="1"/>
    <cellStyle name="Followed Hyperlink" xfId="753" builtinId="9" hidden="1"/>
    <cellStyle name="Followed Hyperlink" xfId="754" builtinId="9" hidden="1"/>
    <cellStyle name="Followed Hyperlink" xfId="755" builtinId="9" hidden="1"/>
    <cellStyle name="Followed Hyperlink" xfId="756" builtinId="9" hidden="1"/>
    <cellStyle name="Followed Hyperlink" xfId="757" builtinId="9" hidden="1"/>
    <cellStyle name="Followed Hyperlink" xfId="758" builtinId="9" hidden="1"/>
    <cellStyle name="Followed Hyperlink" xfId="759" builtinId="9" hidden="1"/>
    <cellStyle name="Followed Hyperlink" xfId="760" builtinId="9" hidden="1"/>
    <cellStyle name="Followed Hyperlink" xfId="761" builtinId="9" hidden="1"/>
    <cellStyle name="Followed Hyperlink" xfId="762" builtinId="9" hidden="1"/>
    <cellStyle name="Followed Hyperlink" xfId="763" builtinId="9" hidden="1"/>
    <cellStyle name="Followed Hyperlink" xfId="764" builtinId="9" hidden="1"/>
    <cellStyle name="Followed Hyperlink" xfId="765" builtinId="9" hidden="1"/>
    <cellStyle name="Followed Hyperlink" xfId="766" builtinId="9" hidden="1"/>
    <cellStyle name="Followed Hyperlink" xfId="767" builtinId="9" hidden="1"/>
    <cellStyle name="Followed Hyperlink" xfId="768" builtinId="9" hidden="1"/>
    <cellStyle name="Followed Hyperlink" xfId="769" builtinId="9" hidden="1"/>
    <cellStyle name="Followed Hyperlink" xfId="770" builtinId="9" hidden="1"/>
    <cellStyle name="Followed Hyperlink" xfId="771" builtinId="9" hidden="1"/>
    <cellStyle name="Followed Hyperlink" xfId="772" builtinId="9" hidden="1"/>
    <cellStyle name="Followed Hyperlink" xfId="773" builtinId="9" hidden="1"/>
    <cellStyle name="Followed Hyperlink" xfId="774" builtinId="9" hidden="1"/>
    <cellStyle name="Followed Hyperlink" xfId="775" builtinId="9" hidden="1"/>
    <cellStyle name="Followed Hyperlink" xfId="776" builtinId="9" hidden="1"/>
    <cellStyle name="Followed Hyperlink" xfId="777"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Good" xfId="2" builtinId="26"/>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cellStyle name="Hyperlink 2" xfId="79" xr:uid="{00000000-0005-0000-0000-000028030000}"/>
    <cellStyle name="Normal" xfId="0" builtinId="0"/>
    <cellStyle name="Normal 2" xfId="78" xr:uid="{00000000-0005-0000-0000-00002A030000}"/>
    <cellStyle name="Percent" xfId="682"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emf"/></Relationships>
</file>

<file path=xl/drawings/_rels/drawing3.xml.rels><?xml version="1.0" encoding="UTF-8" standalone="yes"?>
<Relationships xmlns="http://schemas.openxmlformats.org/package/2006/relationships"><Relationship Id="rId8" Type="http://schemas.openxmlformats.org/officeDocument/2006/relationships/image" Target="../media/image14.emf"/><Relationship Id="rId3" Type="http://schemas.openxmlformats.org/officeDocument/2006/relationships/image" Target="../media/image9.png"/><Relationship Id="rId7" Type="http://schemas.openxmlformats.org/officeDocument/2006/relationships/image" Target="../media/image13.emf"/><Relationship Id="rId2" Type="http://schemas.openxmlformats.org/officeDocument/2006/relationships/image" Target="../media/image8.png"/><Relationship Id="rId1" Type="http://schemas.openxmlformats.org/officeDocument/2006/relationships/image" Target="../media/image7.png"/><Relationship Id="rId6" Type="http://schemas.openxmlformats.org/officeDocument/2006/relationships/image" Target="../media/image12.emf"/><Relationship Id="rId5" Type="http://schemas.openxmlformats.org/officeDocument/2006/relationships/image" Target="../media/image11.emf"/><Relationship Id="rId4" Type="http://schemas.openxmlformats.org/officeDocument/2006/relationships/image" Target="../media/image10.emf"/><Relationship Id="rId9" Type="http://schemas.openxmlformats.org/officeDocument/2006/relationships/image" Target="../media/image15.emf"/></Relationships>
</file>

<file path=xl/drawings/_rels/drawing4.xml.rels><?xml version="1.0" encoding="UTF-8" standalone="yes"?>
<Relationships xmlns="http://schemas.openxmlformats.org/package/2006/relationships"><Relationship Id="rId3" Type="http://schemas.openxmlformats.org/officeDocument/2006/relationships/image" Target="../media/image18.emf"/><Relationship Id="rId2" Type="http://schemas.openxmlformats.org/officeDocument/2006/relationships/image" Target="../media/image17.emf"/><Relationship Id="rId1" Type="http://schemas.openxmlformats.org/officeDocument/2006/relationships/image" Target="../media/image16.emf"/></Relationships>
</file>

<file path=xl/drawings/_rels/drawing5.xml.rels><?xml version="1.0" encoding="UTF-8" standalone="yes"?>
<Relationships xmlns="http://schemas.openxmlformats.org/package/2006/relationships"><Relationship Id="rId2" Type="http://schemas.openxmlformats.org/officeDocument/2006/relationships/image" Target="../media/image20.emf"/><Relationship Id="rId1" Type="http://schemas.openxmlformats.org/officeDocument/2006/relationships/image" Target="../media/image19.emf"/></Relationships>
</file>

<file path=xl/drawings/_rels/drawing6.xml.rels><?xml version="1.0" encoding="UTF-8" standalone="yes"?>
<Relationships xmlns="http://schemas.openxmlformats.org/package/2006/relationships"><Relationship Id="rId1" Type="http://schemas.openxmlformats.org/officeDocument/2006/relationships/image" Target="../media/image21.emf"/></Relationships>
</file>

<file path=xl/drawings/_rels/drawing7.xml.rels><?xml version="1.0" encoding="UTF-8" standalone="yes"?>
<Relationships xmlns="http://schemas.openxmlformats.org/package/2006/relationships"><Relationship Id="rId1" Type="http://schemas.openxmlformats.org/officeDocument/2006/relationships/image" Target="../media/image2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3.emf"/></Relationships>
</file>

<file path=xl/drawings/_rels/drawing9.xml.rels><?xml version="1.0" encoding="UTF-8" standalone="yes"?>
<Relationships xmlns="http://schemas.openxmlformats.org/package/2006/relationships"><Relationship Id="rId1" Type="http://schemas.openxmlformats.org/officeDocument/2006/relationships/image" Target="../media/image2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5.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6.emf"/></Relationships>
</file>

<file path=xl/drawings/drawing1.xml><?xml version="1.0" encoding="utf-8"?>
<xdr:wsDr xmlns:xdr="http://schemas.openxmlformats.org/drawingml/2006/spreadsheetDrawing" xmlns:a="http://schemas.openxmlformats.org/drawingml/2006/main">
  <xdr:twoCellAnchor editAs="oneCell">
    <xdr:from>
      <xdr:col>0</xdr:col>
      <xdr:colOff>88900</xdr:colOff>
      <xdr:row>65</xdr:row>
      <xdr:rowOff>88900</xdr:rowOff>
    </xdr:from>
    <xdr:to>
      <xdr:col>4</xdr:col>
      <xdr:colOff>355600</xdr:colOff>
      <xdr:row>92</xdr:row>
      <xdr:rowOff>38100</xdr:rowOff>
    </xdr:to>
    <xdr:pic>
      <xdr:nvPicPr>
        <xdr:cNvPr id="4" name="Picture 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1"/>
        <a:stretch>
          <a:fillRect/>
        </a:stretch>
      </xdr:blipFill>
      <xdr:spPr>
        <a:xfrm>
          <a:off x="88900" y="36728400"/>
          <a:ext cx="9029700" cy="5435600"/>
        </a:xfrm>
        <a:prstGeom prst="rect">
          <a:avLst/>
        </a:prstGeom>
      </xdr:spPr>
    </xdr:pic>
    <xdr:clientData/>
  </xdr:twoCellAnchor>
  <xdr:twoCellAnchor editAs="oneCell">
    <xdr:from>
      <xdr:col>11</xdr:col>
      <xdr:colOff>0</xdr:colOff>
      <xdr:row>52</xdr:row>
      <xdr:rowOff>0</xdr:rowOff>
    </xdr:from>
    <xdr:to>
      <xdr:col>23</xdr:col>
      <xdr:colOff>939800</xdr:colOff>
      <xdr:row>75</xdr:row>
      <xdr:rowOff>0</xdr:rowOff>
    </xdr:to>
    <xdr:pic>
      <xdr:nvPicPr>
        <xdr:cNvPr id="5" name="Picture 4">
          <a:extLst>
            <a:ext uri="{FF2B5EF4-FFF2-40B4-BE49-F238E27FC236}">
              <a16:creationId xmlns:a16="http://schemas.microsoft.com/office/drawing/2014/main" id="{00000000-0008-0000-1600-000005000000}"/>
            </a:ext>
          </a:extLst>
        </xdr:cNvPr>
        <xdr:cNvPicPr>
          <a:picLocks noChangeAspect="1"/>
        </xdr:cNvPicPr>
      </xdr:nvPicPr>
      <xdr:blipFill>
        <a:blip xmlns:r="http://schemas.openxmlformats.org/officeDocument/2006/relationships" r:embed="rId2"/>
        <a:stretch>
          <a:fillRect/>
        </a:stretch>
      </xdr:blipFill>
      <xdr:spPr>
        <a:xfrm>
          <a:off x="13779500" y="31254700"/>
          <a:ext cx="9017000" cy="4940300"/>
        </a:xfrm>
        <a:prstGeom prst="rect">
          <a:avLst/>
        </a:prstGeom>
      </xdr:spPr>
    </xdr:pic>
    <xdr:clientData/>
  </xdr:twoCellAnchor>
  <xdr:twoCellAnchor editAs="oneCell">
    <xdr:from>
      <xdr:col>0</xdr:col>
      <xdr:colOff>88899</xdr:colOff>
      <xdr:row>93</xdr:row>
      <xdr:rowOff>88900</xdr:rowOff>
    </xdr:from>
    <xdr:to>
      <xdr:col>7</xdr:col>
      <xdr:colOff>89192</xdr:colOff>
      <xdr:row>128</xdr:row>
      <xdr:rowOff>152400</xdr:rowOff>
    </xdr:to>
    <xdr:pic>
      <xdr:nvPicPr>
        <xdr:cNvPr id="6" name="Picture 5" descr="Screen Shot 2018-03-01 at 3.51.51 PM.png">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a:ext>
          </a:extLst>
        </a:blip>
        <a:stretch>
          <a:fillRect/>
        </a:stretch>
      </xdr:blipFill>
      <xdr:spPr>
        <a:xfrm>
          <a:off x="88899" y="42418000"/>
          <a:ext cx="10858793" cy="7175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73</xdr:row>
      <xdr:rowOff>152400</xdr:rowOff>
    </xdr:from>
    <xdr:to>
      <xdr:col>2</xdr:col>
      <xdr:colOff>1803400</xdr:colOff>
      <xdr:row>95</xdr:row>
      <xdr:rowOff>38100</xdr:rowOff>
    </xdr:to>
    <xdr:pic>
      <xdr:nvPicPr>
        <xdr:cNvPr id="2" name="Picture 1">
          <a:extLst>
            <a:ext uri="{FF2B5EF4-FFF2-40B4-BE49-F238E27FC236}">
              <a16:creationId xmlns:a16="http://schemas.microsoft.com/office/drawing/2014/main" id="{00000000-0008-0000-1800-000002000000}"/>
            </a:ext>
          </a:extLst>
        </xdr:cNvPr>
        <xdr:cNvPicPr>
          <a:picLocks noChangeAspect="1"/>
        </xdr:cNvPicPr>
      </xdr:nvPicPr>
      <xdr:blipFill>
        <a:blip xmlns:r="http://schemas.openxmlformats.org/officeDocument/2006/relationships" r:embed="rId1"/>
        <a:stretch>
          <a:fillRect/>
        </a:stretch>
      </xdr:blipFill>
      <xdr:spPr>
        <a:xfrm>
          <a:off x="114300" y="30162500"/>
          <a:ext cx="3695700" cy="4076700"/>
        </a:xfrm>
        <a:prstGeom prst="rect">
          <a:avLst/>
        </a:prstGeom>
      </xdr:spPr>
    </xdr:pic>
    <xdr:clientData/>
  </xdr:twoCellAnchor>
  <xdr:twoCellAnchor editAs="oneCell">
    <xdr:from>
      <xdr:col>2</xdr:col>
      <xdr:colOff>1828802</xdr:colOff>
      <xdr:row>72</xdr:row>
      <xdr:rowOff>152402</xdr:rowOff>
    </xdr:from>
    <xdr:to>
      <xdr:col>7</xdr:col>
      <xdr:colOff>266700</xdr:colOff>
      <xdr:row>95</xdr:row>
      <xdr:rowOff>54968</xdr:rowOff>
    </xdr:to>
    <xdr:pic>
      <xdr:nvPicPr>
        <xdr:cNvPr id="3" name="Picture 2">
          <a:extLst>
            <a:ext uri="{FF2B5EF4-FFF2-40B4-BE49-F238E27FC236}">
              <a16:creationId xmlns:a16="http://schemas.microsoft.com/office/drawing/2014/main" id="{00000000-0008-0000-1800-000003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3835402" y="29984702"/>
          <a:ext cx="7289798" cy="4271366"/>
        </a:xfrm>
        <a:prstGeom prst="rect">
          <a:avLst/>
        </a:prstGeom>
      </xdr:spPr>
    </xdr:pic>
    <xdr:clientData/>
  </xdr:twoCellAnchor>
  <xdr:twoCellAnchor editAs="oneCell">
    <xdr:from>
      <xdr:col>7</xdr:col>
      <xdr:colOff>292100</xdr:colOff>
      <xdr:row>72</xdr:row>
      <xdr:rowOff>165101</xdr:rowOff>
    </xdr:from>
    <xdr:to>
      <xdr:col>17</xdr:col>
      <xdr:colOff>596900</xdr:colOff>
      <xdr:row>95</xdr:row>
      <xdr:rowOff>52784</xdr:rowOff>
    </xdr:to>
    <xdr:pic>
      <xdr:nvPicPr>
        <xdr:cNvPr id="4" name="Picture 3">
          <a:extLst>
            <a:ext uri="{FF2B5EF4-FFF2-40B4-BE49-F238E27FC236}">
              <a16:creationId xmlns:a16="http://schemas.microsoft.com/office/drawing/2014/main" id="{00000000-0008-0000-1800-000004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1150600" y="29997401"/>
          <a:ext cx="7264400" cy="425648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xdr:colOff>
      <xdr:row>77</xdr:row>
      <xdr:rowOff>12701</xdr:rowOff>
    </xdr:from>
    <xdr:to>
      <xdr:col>3</xdr:col>
      <xdr:colOff>1957363</xdr:colOff>
      <xdr:row>99</xdr:row>
      <xdr:rowOff>50800</xdr:rowOff>
    </xdr:to>
    <xdr:pic>
      <xdr:nvPicPr>
        <xdr:cNvPr id="2" name="Picture 1">
          <a:extLst>
            <a:ext uri="{FF2B5EF4-FFF2-40B4-BE49-F238E27FC236}">
              <a16:creationId xmlns:a16="http://schemas.microsoft.com/office/drawing/2014/main" id="{00000000-0008-0000-1900-000002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114301" y="45542201"/>
          <a:ext cx="7113562" cy="4229099"/>
        </a:xfrm>
        <a:prstGeom prst="rect">
          <a:avLst/>
        </a:prstGeom>
      </xdr:spPr>
    </xdr:pic>
    <xdr:clientData/>
  </xdr:twoCellAnchor>
  <xdr:twoCellAnchor editAs="oneCell">
    <xdr:from>
      <xdr:col>3</xdr:col>
      <xdr:colOff>1943101</xdr:colOff>
      <xdr:row>77</xdr:row>
      <xdr:rowOff>2</xdr:rowOff>
    </xdr:from>
    <xdr:to>
      <xdr:col>11</xdr:col>
      <xdr:colOff>547659</xdr:colOff>
      <xdr:row>99</xdr:row>
      <xdr:rowOff>38100</xdr:rowOff>
    </xdr:to>
    <xdr:pic>
      <xdr:nvPicPr>
        <xdr:cNvPr id="3" name="Picture 2">
          <a:extLst>
            <a:ext uri="{FF2B5EF4-FFF2-40B4-BE49-F238E27FC236}">
              <a16:creationId xmlns:a16="http://schemas.microsoft.com/office/drawing/2014/main" id="{00000000-0008-0000-1900-000003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7213601" y="45529502"/>
          <a:ext cx="7113558" cy="4229098"/>
        </a:xfrm>
        <a:prstGeom prst="rect">
          <a:avLst/>
        </a:prstGeom>
      </xdr:spPr>
    </xdr:pic>
    <xdr:clientData/>
  </xdr:twoCellAnchor>
  <xdr:twoCellAnchor editAs="oneCell">
    <xdr:from>
      <xdr:col>11</xdr:col>
      <xdr:colOff>546100</xdr:colOff>
      <xdr:row>76</xdr:row>
      <xdr:rowOff>50800</xdr:rowOff>
    </xdr:from>
    <xdr:to>
      <xdr:col>22</xdr:col>
      <xdr:colOff>959078</xdr:colOff>
      <xdr:row>99</xdr:row>
      <xdr:rowOff>165099</xdr:rowOff>
    </xdr:to>
    <xdr:pic>
      <xdr:nvPicPr>
        <xdr:cNvPr id="4" name="Picture 3">
          <a:extLst>
            <a:ext uri="{FF2B5EF4-FFF2-40B4-BE49-F238E27FC236}">
              <a16:creationId xmlns:a16="http://schemas.microsoft.com/office/drawing/2014/main" id="{00000000-0008-0000-1900-000004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4325600" y="45300900"/>
          <a:ext cx="7512278" cy="4584699"/>
        </a:xfrm>
        <a:prstGeom prst="rect">
          <a:avLst/>
        </a:prstGeom>
      </xdr:spPr>
    </xdr:pic>
    <xdr:clientData/>
  </xdr:twoCellAnchor>
  <xdr:twoCellAnchor editAs="oneCell">
    <xdr:from>
      <xdr:col>1</xdr:col>
      <xdr:colOff>0</xdr:colOff>
      <xdr:row>99</xdr:row>
      <xdr:rowOff>63500</xdr:rowOff>
    </xdr:from>
    <xdr:to>
      <xdr:col>3</xdr:col>
      <xdr:colOff>1955799</xdr:colOff>
      <xdr:row>118</xdr:row>
      <xdr:rowOff>114358</xdr:rowOff>
    </xdr:to>
    <xdr:pic>
      <xdr:nvPicPr>
        <xdr:cNvPr id="5" name="Picture 4">
          <a:extLst>
            <a:ext uri="{FF2B5EF4-FFF2-40B4-BE49-F238E27FC236}">
              <a16:creationId xmlns:a16="http://schemas.microsoft.com/office/drawing/2014/main" id="{00000000-0008-0000-1900-000005000000}"/>
            </a:ext>
          </a:extLst>
        </xdr:cNvPr>
        <xdr:cNvPicPr>
          <a:picLocks noChangeAspect="1"/>
        </xdr:cNvPicPr>
      </xdr:nvPicPr>
      <xdr:blipFill>
        <a:blip xmlns:r="http://schemas.openxmlformats.org/officeDocument/2006/relationships" r:embed="rId4"/>
        <a:stretch>
          <a:fillRect/>
        </a:stretch>
      </xdr:blipFill>
      <xdr:spPr>
        <a:xfrm>
          <a:off x="114300" y="49784000"/>
          <a:ext cx="7111999" cy="3670358"/>
        </a:xfrm>
        <a:prstGeom prst="rect">
          <a:avLst/>
        </a:prstGeom>
      </xdr:spPr>
    </xdr:pic>
    <xdr:clientData/>
  </xdr:twoCellAnchor>
  <xdr:twoCellAnchor editAs="oneCell">
    <xdr:from>
      <xdr:col>3</xdr:col>
      <xdr:colOff>1943100</xdr:colOff>
      <xdr:row>98</xdr:row>
      <xdr:rowOff>101600</xdr:rowOff>
    </xdr:from>
    <xdr:to>
      <xdr:col>5</xdr:col>
      <xdr:colOff>254000</xdr:colOff>
      <xdr:row>109</xdr:row>
      <xdr:rowOff>101600</xdr:rowOff>
    </xdr:to>
    <xdr:pic>
      <xdr:nvPicPr>
        <xdr:cNvPr id="6" name="Picture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5"/>
        <a:stretch>
          <a:fillRect/>
        </a:stretch>
      </xdr:blipFill>
      <xdr:spPr>
        <a:xfrm>
          <a:off x="7213600" y="49631600"/>
          <a:ext cx="2628900" cy="2095500"/>
        </a:xfrm>
        <a:prstGeom prst="rect">
          <a:avLst/>
        </a:prstGeom>
      </xdr:spPr>
    </xdr:pic>
    <xdr:clientData/>
  </xdr:twoCellAnchor>
  <xdr:twoCellAnchor editAs="oneCell">
    <xdr:from>
      <xdr:col>5</xdr:col>
      <xdr:colOff>292100</xdr:colOff>
      <xdr:row>99</xdr:row>
      <xdr:rowOff>190499</xdr:rowOff>
    </xdr:from>
    <xdr:to>
      <xdr:col>10</xdr:col>
      <xdr:colOff>736600</xdr:colOff>
      <xdr:row>121</xdr:row>
      <xdr:rowOff>59033</xdr:rowOff>
    </xdr:to>
    <xdr:pic>
      <xdr:nvPicPr>
        <xdr:cNvPr id="7" name="Picture 6">
          <a:extLst>
            <a:ext uri="{FF2B5EF4-FFF2-40B4-BE49-F238E27FC236}">
              <a16:creationId xmlns:a16="http://schemas.microsoft.com/office/drawing/2014/main" id="{00000000-0008-0000-1900-000007000000}"/>
            </a:ext>
          </a:extLst>
        </xdr:cNvPr>
        <xdr:cNvPicPr>
          <a:picLocks noChangeAspect="1"/>
        </xdr:cNvPicPr>
      </xdr:nvPicPr>
      <xdr:blipFill>
        <a:blip xmlns:r="http://schemas.openxmlformats.org/officeDocument/2006/relationships" r:embed="rId6"/>
        <a:stretch>
          <a:fillRect/>
        </a:stretch>
      </xdr:blipFill>
      <xdr:spPr>
        <a:xfrm>
          <a:off x="9880600" y="49910999"/>
          <a:ext cx="3657600" cy="4059534"/>
        </a:xfrm>
        <a:prstGeom prst="rect">
          <a:avLst/>
        </a:prstGeom>
      </xdr:spPr>
    </xdr:pic>
    <xdr:clientData/>
  </xdr:twoCellAnchor>
  <xdr:twoCellAnchor editAs="oneCell">
    <xdr:from>
      <xdr:col>11</xdr:col>
      <xdr:colOff>0</xdr:colOff>
      <xdr:row>100</xdr:row>
      <xdr:rowOff>0</xdr:rowOff>
    </xdr:from>
    <xdr:to>
      <xdr:col>23</xdr:col>
      <xdr:colOff>831362</xdr:colOff>
      <xdr:row>122</xdr:row>
      <xdr:rowOff>76200</xdr:rowOff>
    </xdr:to>
    <xdr:pic>
      <xdr:nvPicPr>
        <xdr:cNvPr id="8" name="Picture 7">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7"/>
        <a:stretch>
          <a:fillRect/>
        </a:stretch>
      </xdr:blipFill>
      <xdr:spPr>
        <a:xfrm>
          <a:off x="13779500" y="49911000"/>
          <a:ext cx="8940800" cy="4267200"/>
        </a:xfrm>
        <a:prstGeom prst="rect">
          <a:avLst/>
        </a:prstGeom>
      </xdr:spPr>
    </xdr:pic>
    <xdr:clientData/>
  </xdr:twoCellAnchor>
  <xdr:twoCellAnchor editAs="oneCell">
    <xdr:from>
      <xdr:col>1</xdr:col>
      <xdr:colOff>0</xdr:colOff>
      <xdr:row>122</xdr:row>
      <xdr:rowOff>0</xdr:rowOff>
    </xdr:from>
    <xdr:to>
      <xdr:col>3</xdr:col>
      <xdr:colOff>2184400</xdr:colOff>
      <xdr:row>143</xdr:row>
      <xdr:rowOff>149441</xdr:rowOff>
    </xdr:to>
    <xdr:pic>
      <xdr:nvPicPr>
        <xdr:cNvPr id="9" name="Picture 8">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8"/>
        <a:stretch>
          <a:fillRect/>
        </a:stretch>
      </xdr:blipFill>
      <xdr:spPr>
        <a:xfrm>
          <a:off x="114300" y="54102000"/>
          <a:ext cx="7340600" cy="4149941"/>
        </a:xfrm>
        <a:prstGeom prst="rect">
          <a:avLst/>
        </a:prstGeom>
      </xdr:spPr>
    </xdr:pic>
    <xdr:clientData/>
  </xdr:twoCellAnchor>
  <xdr:twoCellAnchor editAs="oneCell">
    <xdr:from>
      <xdr:col>3</xdr:col>
      <xdr:colOff>2184400</xdr:colOff>
      <xdr:row>122</xdr:row>
      <xdr:rowOff>114300</xdr:rowOff>
    </xdr:from>
    <xdr:to>
      <xdr:col>12</xdr:col>
      <xdr:colOff>76200</xdr:colOff>
      <xdr:row>142</xdr:row>
      <xdr:rowOff>4623</xdr:rowOff>
    </xdr:to>
    <xdr:pic>
      <xdr:nvPicPr>
        <xdr:cNvPr id="10" name="Picture 9">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9"/>
        <a:stretch>
          <a:fillRect/>
        </a:stretch>
      </xdr:blipFill>
      <xdr:spPr>
        <a:xfrm>
          <a:off x="7454900" y="54216300"/>
          <a:ext cx="7378700" cy="406667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74</xdr:row>
      <xdr:rowOff>0</xdr:rowOff>
    </xdr:from>
    <xdr:to>
      <xdr:col>3</xdr:col>
      <xdr:colOff>3149600</xdr:colOff>
      <xdr:row>97</xdr:row>
      <xdr:rowOff>63500</xdr:rowOff>
    </xdr:to>
    <xdr:pic>
      <xdr:nvPicPr>
        <xdr:cNvPr id="2" name="Picture 1">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a:stretch>
          <a:fillRect/>
        </a:stretch>
      </xdr:blipFill>
      <xdr:spPr>
        <a:xfrm>
          <a:off x="114300" y="35636200"/>
          <a:ext cx="8305800" cy="4483100"/>
        </a:xfrm>
        <a:prstGeom prst="rect">
          <a:avLst/>
        </a:prstGeom>
      </xdr:spPr>
    </xdr:pic>
    <xdr:clientData/>
  </xdr:twoCellAnchor>
  <xdr:twoCellAnchor editAs="oneCell">
    <xdr:from>
      <xdr:col>3</xdr:col>
      <xdr:colOff>3149600</xdr:colOff>
      <xdr:row>74</xdr:row>
      <xdr:rowOff>0</xdr:rowOff>
    </xdr:from>
    <xdr:to>
      <xdr:col>13</xdr:col>
      <xdr:colOff>635000</xdr:colOff>
      <xdr:row>97</xdr:row>
      <xdr:rowOff>139637</xdr:rowOff>
    </xdr:to>
    <xdr:pic>
      <xdr:nvPicPr>
        <xdr:cNvPr id="3" name="Picture 2">
          <a:extLst>
            <a:ext uri="{FF2B5EF4-FFF2-40B4-BE49-F238E27FC236}">
              <a16:creationId xmlns:a16="http://schemas.microsoft.com/office/drawing/2014/main" id="{00000000-0008-0000-1A00-000003000000}"/>
            </a:ext>
          </a:extLst>
        </xdr:cNvPr>
        <xdr:cNvPicPr>
          <a:picLocks noChangeAspect="1"/>
        </xdr:cNvPicPr>
      </xdr:nvPicPr>
      <xdr:blipFill>
        <a:blip xmlns:r="http://schemas.openxmlformats.org/officeDocument/2006/relationships" r:embed="rId2"/>
        <a:stretch>
          <a:fillRect/>
        </a:stretch>
      </xdr:blipFill>
      <xdr:spPr>
        <a:xfrm>
          <a:off x="8420100" y="35699700"/>
          <a:ext cx="7251700" cy="4559237"/>
        </a:xfrm>
        <a:prstGeom prst="rect">
          <a:avLst/>
        </a:prstGeom>
      </xdr:spPr>
    </xdr:pic>
    <xdr:clientData/>
  </xdr:twoCellAnchor>
  <xdr:twoCellAnchor editAs="oneCell">
    <xdr:from>
      <xdr:col>13</xdr:col>
      <xdr:colOff>660400</xdr:colOff>
      <xdr:row>73</xdr:row>
      <xdr:rowOff>88900</xdr:rowOff>
    </xdr:from>
    <xdr:to>
      <xdr:col>25</xdr:col>
      <xdr:colOff>266700</xdr:colOff>
      <xdr:row>94</xdr:row>
      <xdr:rowOff>63500</xdr:rowOff>
    </xdr:to>
    <xdr:pic>
      <xdr:nvPicPr>
        <xdr:cNvPr id="4" name="Picture 3">
          <a:extLst>
            <a:ext uri="{FF2B5EF4-FFF2-40B4-BE49-F238E27FC236}">
              <a16:creationId xmlns:a16="http://schemas.microsoft.com/office/drawing/2014/main" id="{00000000-0008-0000-1A00-000004000000}"/>
            </a:ext>
          </a:extLst>
        </xdr:cNvPr>
        <xdr:cNvPicPr>
          <a:picLocks noChangeAspect="1"/>
        </xdr:cNvPicPr>
      </xdr:nvPicPr>
      <xdr:blipFill>
        <a:blip xmlns:r="http://schemas.openxmlformats.org/officeDocument/2006/relationships" r:embed="rId3"/>
        <a:stretch>
          <a:fillRect/>
        </a:stretch>
      </xdr:blipFill>
      <xdr:spPr>
        <a:xfrm>
          <a:off x="15697200" y="35585400"/>
          <a:ext cx="8521700" cy="40259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78</xdr:row>
      <xdr:rowOff>0</xdr:rowOff>
    </xdr:from>
    <xdr:to>
      <xdr:col>4</xdr:col>
      <xdr:colOff>139700</xdr:colOff>
      <xdr:row>102</xdr:row>
      <xdr:rowOff>76200</xdr:rowOff>
    </xdr:to>
    <xdr:pic>
      <xdr:nvPicPr>
        <xdr:cNvPr id="2" name="Picture 1">
          <a:extLst>
            <a:ext uri="{FF2B5EF4-FFF2-40B4-BE49-F238E27FC236}">
              <a16:creationId xmlns:a16="http://schemas.microsoft.com/office/drawing/2014/main" id="{00000000-0008-0000-1B00-000002000000}"/>
            </a:ext>
          </a:extLst>
        </xdr:cNvPr>
        <xdr:cNvPicPr>
          <a:picLocks noChangeAspect="1"/>
        </xdr:cNvPicPr>
      </xdr:nvPicPr>
      <xdr:blipFill>
        <a:blip xmlns:r="http://schemas.openxmlformats.org/officeDocument/2006/relationships" r:embed="rId1"/>
        <a:stretch>
          <a:fillRect/>
        </a:stretch>
      </xdr:blipFill>
      <xdr:spPr>
        <a:xfrm>
          <a:off x="114300" y="47142400"/>
          <a:ext cx="8788400" cy="4648200"/>
        </a:xfrm>
        <a:prstGeom prst="rect">
          <a:avLst/>
        </a:prstGeom>
      </xdr:spPr>
    </xdr:pic>
    <xdr:clientData/>
  </xdr:twoCellAnchor>
  <xdr:twoCellAnchor editAs="oneCell">
    <xdr:from>
      <xdr:col>5</xdr:col>
      <xdr:colOff>0</xdr:colOff>
      <xdr:row>78</xdr:row>
      <xdr:rowOff>0</xdr:rowOff>
    </xdr:from>
    <xdr:to>
      <xdr:col>17</xdr:col>
      <xdr:colOff>660400</xdr:colOff>
      <xdr:row>103</xdr:row>
      <xdr:rowOff>25400</xdr:rowOff>
    </xdr:to>
    <xdr:pic>
      <xdr:nvPicPr>
        <xdr:cNvPr id="3" name="Picture 2">
          <a:extLst>
            <a:ext uri="{FF2B5EF4-FFF2-40B4-BE49-F238E27FC236}">
              <a16:creationId xmlns:a16="http://schemas.microsoft.com/office/drawing/2014/main" id="{00000000-0008-0000-1B00-000003000000}"/>
            </a:ext>
          </a:extLst>
        </xdr:cNvPr>
        <xdr:cNvPicPr>
          <a:picLocks noChangeAspect="1"/>
        </xdr:cNvPicPr>
      </xdr:nvPicPr>
      <xdr:blipFill>
        <a:blip xmlns:r="http://schemas.openxmlformats.org/officeDocument/2006/relationships" r:embed="rId2"/>
        <a:stretch>
          <a:fillRect/>
        </a:stretch>
      </xdr:blipFill>
      <xdr:spPr>
        <a:xfrm>
          <a:off x="9588500" y="47142400"/>
          <a:ext cx="8890000" cy="47879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74</xdr:row>
      <xdr:rowOff>0</xdr:rowOff>
    </xdr:from>
    <xdr:to>
      <xdr:col>4</xdr:col>
      <xdr:colOff>241300</xdr:colOff>
      <xdr:row>99</xdr:row>
      <xdr:rowOff>139700</xdr:rowOff>
    </xdr:to>
    <xdr:pic>
      <xdr:nvPicPr>
        <xdr:cNvPr id="2" name="Picture 1">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a:stretch>
          <a:fillRect/>
        </a:stretch>
      </xdr:blipFill>
      <xdr:spPr>
        <a:xfrm>
          <a:off x="114300" y="39192200"/>
          <a:ext cx="8890000" cy="49022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77</xdr:row>
      <xdr:rowOff>0</xdr:rowOff>
    </xdr:from>
    <xdr:to>
      <xdr:col>4</xdr:col>
      <xdr:colOff>177800</xdr:colOff>
      <xdr:row>102</xdr:row>
      <xdr:rowOff>50800</xdr:rowOff>
    </xdr:to>
    <xdr:pic>
      <xdr:nvPicPr>
        <xdr:cNvPr id="2" name="Picture 1">
          <a:extLst>
            <a:ext uri="{FF2B5EF4-FFF2-40B4-BE49-F238E27FC236}">
              <a16:creationId xmlns:a16="http://schemas.microsoft.com/office/drawing/2014/main" id="{00000000-0008-0000-1D00-000002000000}"/>
            </a:ext>
          </a:extLst>
        </xdr:cNvPr>
        <xdr:cNvPicPr>
          <a:picLocks noChangeAspect="1"/>
        </xdr:cNvPicPr>
      </xdr:nvPicPr>
      <xdr:blipFill>
        <a:blip xmlns:r="http://schemas.openxmlformats.org/officeDocument/2006/relationships" r:embed="rId1"/>
        <a:stretch>
          <a:fillRect/>
        </a:stretch>
      </xdr:blipFill>
      <xdr:spPr>
        <a:xfrm>
          <a:off x="114300" y="39319200"/>
          <a:ext cx="8826500" cy="48133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1"/>
        <a:stretch>
          <a:fillRect/>
        </a:stretch>
      </xdr:blipFill>
      <xdr:spPr>
        <a:xfrm>
          <a:off x="114300" y="42252900"/>
          <a:ext cx="8890000" cy="4597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1"/>
        <a:stretch>
          <a:fillRect/>
        </a:stretch>
      </xdr:blipFill>
      <xdr:spPr>
        <a:xfrm>
          <a:off x="114300" y="42735500"/>
          <a:ext cx="8890000" cy="4597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75</xdr:row>
      <xdr:rowOff>0</xdr:rowOff>
    </xdr:from>
    <xdr:to>
      <xdr:col>4</xdr:col>
      <xdr:colOff>241300</xdr:colOff>
      <xdr:row>99</xdr:row>
      <xdr:rowOff>25400</xdr:rowOff>
    </xdr:to>
    <xdr:pic>
      <xdr:nvPicPr>
        <xdr:cNvPr id="2" name="Picture 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1"/>
        <a:stretch>
          <a:fillRect/>
        </a:stretch>
      </xdr:blipFill>
      <xdr:spPr>
        <a:xfrm>
          <a:off x="114300" y="38950900"/>
          <a:ext cx="8890000" cy="4597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69</xdr:row>
      <xdr:rowOff>0</xdr:rowOff>
    </xdr:from>
    <xdr:to>
      <xdr:col>4</xdr:col>
      <xdr:colOff>127000</xdr:colOff>
      <xdr:row>94</xdr:row>
      <xdr:rowOff>0</xdr:rowOff>
    </xdr:to>
    <xdr:pic>
      <xdr:nvPicPr>
        <xdr:cNvPr id="2" name="Picture 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1"/>
        <a:stretch>
          <a:fillRect/>
        </a:stretch>
      </xdr:blipFill>
      <xdr:spPr>
        <a:xfrm>
          <a:off x="114300" y="29527500"/>
          <a:ext cx="8775700" cy="4762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9.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7.xml"/></Relationships>
</file>

<file path=xl/worksheets/_rels/sheet3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8.xml"/></Relationships>
</file>

<file path=xl/worksheets/_rels/sheet31.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9.xml"/></Relationships>
</file>

<file path=xl/worksheets/_rels/sheet32.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10.xml"/></Relationships>
</file>

<file path=xl/worksheets/_rels/sheet33.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 Id="rId4"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sheetPr>
  <dimension ref="B1:R71"/>
  <sheetViews>
    <sheetView topLeftCell="A3" workbookViewId="0">
      <selection activeCell="J9" sqref="J9:M9"/>
    </sheetView>
  </sheetViews>
  <sheetFormatPr defaultColWidth="8.796875" defaultRowHeight="18"/>
  <cols>
    <col min="1" max="1" width="4.296875" style="66" customWidth="1"/>
    <col min="2" max="3" width="8.796875" style="66"/>
    <col min="4" max="4" width="9.796875" style="66" bestFit="1" customWidth="1"/>
    <col min="5" max="7" width="8.796875" style="66"/>
    <col min="8" max="8" width="10.796875" style="233" customWidth="1"/>
    <col min="9" max="10" width="8.796875" style="233"/>
    <col min="11" max="12" width="8.796875" style="66"/>
    <col min="13" max="13" width="18.296875" style="66" customWidth="1"/>
    <col min="14" max="14" width="8.796875" style="66"/>
    <col min="15" max="15" width="2.796875" style="66" customWidth="1"/>
    <col min="16" max="16" width="11" style="66" customWidth="1"/>
    <col min="17" max="16384" width="8.796875" style="66"/>
  </cols>
  <sheetData>
    <row r="1" spans="2:16" ht="18.600000000000001" thickBot="1"/>
    <row r="2" spans="2:16">
      <c r="B2" s="67"/>
      <c r="C2" s="68"/>
      <c r="D2" s="68"/>
      <c r="E2" s="68"/>
      <c r="F2" s="959" t="s">
        <v>42</v>
      </c>
      <c r="G2" s="960"/>
      <c r="H2" s="960"/>
      <c r="I2" s="960"/>
      <c r="J2" s="960"/>
      <c r="K2" s="960"/>
      <c r="L2" s="961"/>
      <c r="M2" s="68"/>
      <c r="N2" s="68"/>
      <c r="O2" s="68"/>
      <c r="P2" s="69"/>
    </row>
    <row r="3" spans="2:16">
      <c r="B3" s="70"/>
      <c r="C3" s="71"/>
      <c r="D3" s="71"/>
      <c r="E3" s="71"/>
      <c r="F3" s="962"/>
      <c r="G3" s="963"/>
      <c r="H3" s="963"/>
      <c r="I3" s="963"/>
      <c r="J3" s="963"/>
      <c r="K3" s="963"/>
      <c r="L3" s="964"/>
      <c r="M3" s="71"/>
      <c r="N3" s="71"/>
      <c r="O3" s="71"/>
      <c r="P3" s="72"/>
    </row>
    <row r="4" spans="2:16">
      <c r="B4" s="70"/>
      <c r="C4" s="71"/>
      <c r="D4" s="71"/>
      <c r="E4" s="71"/>
      <c r="F4" s="962"/>
      <c r="G4" s="963"/>
      <c r="H4" s="963"/>
      <c r="I4" s="963"/>
      <c r="J4" s="963"/>
      <c r="K4" s="963"/>
      <c r="L4" s="964"/>
      <c r="M4" s="71"/>
      <c r="N4" s="71"/>
      <c r="O4" s="71"/>
      <c r="P4" s="72"/>
    </row>
    <row r="5" spans="2:16">
      <c r="B5" s="70"/>
      <c r="C5" s="71"/>
      <c r="D5" s="71"/>
      <c r="E5" s="71"/>
      <c r="F5" s="962"/>
      <c r="G5" s="963"/>
      <c r="H5" s="963"/>
      <c r="I5" s="963"/>
      <c r="J5" s="963"/>
      <c r="K5" s="963"/>
      <c r="L5" s="964"/>
      <c r="M5" s="71"/>
      <c r="N5" s="71"/>
      <c r="O5" s="71"/>
      <c r="P5" s="72"/>
    </row>
    <row r="6" spans="2:16">
      <c r="B6" s="70"/>
      <c r="C6" s="71"/>
      <c r="D6" s="71"/>
      <c r="E6" s="71"/>
      <c r="F6" s="962"/>
      <c r="G6" s="963"/>
      <c r="H6" s="963"/>
      <c r="I6" s="963"/>
      <c r="J6" s="963"/>
      <c r="K6" s="963"/>
      <c r="L6" s="964"/>
      <c r="M6" s="71"/>
      <c r="N6" s="71"/>
      <c r="O6" s="71"/>
      <c r="P6" s="72"/>
    </row>
    <row r="7" spans="2:16" ht="18.600000000000001" thickBot="1">
      <c r="B7" s="73"/>
      <c r="C7" s="74"/>
      <c r="D7" s="74"/>
      <c r="E7" s="74"/>
      <c r="F7" s="965"/>
      <c r="G7" s="966"/>
      <c r="H7" s="966"/>
      <c r="I7" s="966"/>
      <c r="J7" s="966"/>
      <c r="K7" s="966"/>
      <c r="L7" s="967"/>
      <c r="M7" s="74"/>
      <c r="N7" s="74"/>
      <c r="O7" s="74"/>
      <c r="P7" s="75"/>
    </row>
    <row r="8" spans="2:16" s="65" customFormat="1" ht="31.95" customHeight="1">
      <c r="B8" s="968" t="s">
        <v>67</v>
      </c>
      <c r="C8" s="969"/>
      <c r="D8" s="969"/>
      <c r="E8" s="970"/>
      <c r="F8" s="968" t="s">
        <v>547</v>
      </c>
      <c r="G8" s="969"/>
      <c r="H8" s="970"/>
      <c r="I8" s="253"/>
      <c r="J8" s="968" t="s">
        <v>68</v>
      </c>
      <c r="K8" s="969"/>
      <c r="L8" s="969"/>
      <c r="M8" s="970"/>
      <c r="N8" s="968" t="s">
        <v>69</v>
      </c>
      <c r="O8" s="969"/>
      <c r="P8" s="970"/>
    </row>
    <row r="9" spans="2:16" s="76" customFormat="1" ht="126" customHeight="1" thickBot="1">
      <c r="B9" s="977" t="s">
        <v>546</v>
      </c>
      <c r="C9" s="978"/>
      <c r="D9" s="978"/>
      <c r="E9" s="979"/>
      <c r="F9" s="980" t="s">
        <v>608</v>
      </c>
      <c r="G9" s="981"/>
      <c r="H9" s="982"/>
      <c r="I9" s="254"/>
      <c r="J9" s="983" t="str">
        <f>'Int &amp; Inst  Control Account'!C7 &amp; "
(click here for Control Account BoE summary)"</f>
        <v>Integration Documentation, Technical Coordination, Installation Tooling and Fixtures and Subsystem Installation
(click here for Control Account BoE summary)</v>
      </c>
      <c r="K9" s="984"/>
      <c r="L9" s="984"/>
      <c r="M9" s="985"/>
      <c r="N9" s="986" t="str">
        <f>'Int &amp; Inst  Control Account'!C4</f>
        <v>2.05.01</v>
      </c>
      <c r="O9" s="987"/>
      <c r="P9" s="988"/>
    </row>
    <row r="10" spans="2:16" s="76" customFormat="1" ht="40.950000000000003" customHeight="1" thickBot="1">
      <c r="B10" s="989" t="s">
        <v>540</v>
      </c>
      <c r="C10" s="990"/>
      <c r="D10" s="990"/>
      <c r="E10" s="990"/>
      <c r="F10" s="990"/>
      <c r="G10" s="990"/>
      <c r="H10" s="990"/>
      <c r="I10" s="990"/>
      <c r="J10" s="990"/>
      <c r="K10" s="990"/>
      <c r="L10" s="990"/>
      <c r="M10" s="990"/>
      <c r="N10" s="990"/>
      <c r="O10" s="990"/>
      <c r="P10" s="991"/>
    </row>
    <row r="11" spans="2:16" ht="18.600000000000001" thickBot="1">
      <c r="B11" s="77"/>
      <c r="C11" s="78"/>
      <c r="D11" s="78"/>
      <c r="E11" s="78"/>
      <c r="F11" s="78"/>
      <c r="G11" s="78"/>
      <c r="H11" s="234"/>
      <c r="I11" s="234"/>
      <c r="J11" s="234"/>
      <c r="K11" s="78"/>
      <c r="L11" s="78"/>
      <c r="M11" s="78"/>
      <c r="N11" s="78"/>
      <c r="O11" s="78"/>
      <c r="P11" s="79"/>
    </row>
    <row r="12" spans="2:16" s="64" customFormat="1" ht="18.600000000000001" thickBot="1">
      <c r="B12" s="80"/>
      <c r="C12" s="63"/>
      <c r="D12" s="971" t="s">
        <v>70</v>
      </c>
      <c r="E12" s="972"/>
      <c r="F12" s="972"/>
      <c r="G12" s="973"/>
      <c r="H12" s="974" t="s">
        <v>71</v>
      </c>
      <c r="I12" s="975"/>
      <c r="J12" s="976"/>
      <c r="K12" s="971" t="s">
        <v>72</v>
      </c>
      <c r="L12" s="972"/>
      <c r="M12" s="972"/>
      <c r="N12" s="973"/>
      <c r="O12" s="63"/>
      <c r="P12" s="81"/>
    </row>
    <row r="13" spans="2:16" s="64" customFormat="1" ht="9" customHeight="1">
      <c r="B13" s="80"/>
      <c r="C13" s="63"/>
      <c r="D13" s="246"/>
      <c r="E13" s="247"/>
      <c r="F13" s="247"/>
      <c r="G13" s="247"/>
      <c r="H13" s="248"/>
      <c r="I13" s="249"/>
      <c r="J13" s="249"/>
      <c r="K13" s="250"/>
      <c r="L13" s="251"/>
      <c r="M13" s="251"/>
      <c r="N13" s="252"/>
      <c r="O13" s="63"/>
      <c r="P13" s="81"/>
    </row>
    <row r="14" spans="2:16" ht="34.049999999999997" customHeight="1">
      <c r="B14" s="77"/>
      <c r="C14" s="78"/>
      <c r="D14" s="941" t="str">
        <f>'Int &amp; Inst  Control Account'!C8</f>
        <v>Subsystem Interface &amp; Integration Plan</v>
      </c>
      <c r="E14" s="942"/>
      <c r="F14" s="942"/>
      <c r="G14" s="942"/>
      <c r="H14" s="943" t="str">
        <f>'Int &amp; Inst  Control Account'!B8</f>
        <v>2.05.01</v>
      </c>
      <c r="I14" s="944"/>
      <c r="J14" s="944"/>
      <c r="K14" s="945" t="s">
        <v>73</v>
      </c>
      <c r="L14" s="946"/>
      <c r="M14" s="946"/>
      <c r="N14" s="947"/>
      <c r="O14" s="78"/>
      <c r="P14" s="79"/>
    </row>
    <row r="15" spans="2:16" ht="13.05" customHeight="1">
      <c r="B15" s="77"/>
      <c r="C15" s="78"/>
      <c r="D15" s="574"/>
      <c r="E15" s="575"/>
      <c r="F15" s="575"/>
      <c r="G15" s="575"/>
      <c r="H15" s="576"/>
      <c r="I15" s="577"/>
      <c r="J15" s="577"/>
      <c r="K15" s="466"/>
      <c r="L15" s="467"/>
      <c r="M15" s="467"/>
      <c r="N15" s="468"/>
      <c r="O15" s="78"/>
      <c r="P15" s="79"/>
    </row>
    <row r="16" spans="2:16" ht="34.049999999999997" customHeight="1">
      <c r="B16" s="77"/>
      <c r="C16" s="78"/>
      <c r="D16" s="941" t="str">
        <f>'Int &amp; Inst  Control Account'!C20</f>
        <v>Infrastructure Installation</v>
      </c>
      <c r="E16" s="942"/>
      <c r="F16" s="942"/>
      <c r="G16" s="942"/>
      <c r="H16" s="943" t="str">
        <f>'Int &amp; Inst  Control Account'!B20</f>
        <v>2.05.02</v>
      </c>
      <c r="I16" s="944"/>
      <c r="J16" s="944"/>
      <c r="K16" s="945" t="s">
        <v>73</v>
      </c>
      <c r="L16" s="946"/>
      <c r="M16" s="946"/>
      <c r="N16" s="947"/>
      <c r="O16" s="78"/>
      <c r="P16" s="79"/>
    </row>
    <row r="17" spans="2:18" ht="9" customHeight="1">
      <c r="B17" s="77"/>
      <c r="C17" s="78"/>
      <c r="D17" s="574"/>
      <c r="E17" s="575"/>
      <c r="F17" s="575"/>
      <c r="G17" s="575"/>
      <c r="H17" s="576"/>
      <c r="I17" s="577"/>
      <c r="J17" s="577"/>
      <c r="K17" s="466"/>
      <c r="L17" s="467"/>
      <c r="M17" s="467"/>
      <c r="N17" s="468"/>
      <c r="O17" s="78"/>
      <c r="P17" s="79"/>
    </row>
    <row r="18" spans="2:18" ht="34.049999999999997" customHeight="1">
      <c r="B18" s="77"/>
      <c r="C18" s="78"/>
      <c r="D18" s="941" t="str">
        <f>'Int &amp; Inst  Control Account'!C31</f>
        <v xml:space="preserve">Cradle Carriage Integration/Installation </v>
      </c>
      <c r="E18" s="942"/>
      <c r="F18" s="942"/>
      <c r="G18" s="942"/>
      <c r="H18" s="943" t="str">
        <f>'Int &amp; Inst  Control Account'!B31</f>
        <v>2.05.03</v>
      </c>
      <c r="I18" s="944"/>
      <c r="J18" s="944"/>
      <c r="K18" s="945" t="s">
        <v>73</v>
      </c>
      <c r="L18" s="946"/>
      <c r="M18" s="946"/>
      <c r="N18" s="947"/>
      <c r="O18" s="78"/>
      <c r="P18" s="79"/>
    </row>
    <row r="19" spans="2:18" ht="10.95" customHeight="1">
      <c r="B19" s="77"/>
      <c r="C19" s="78"/>
      <c r="D19" s="574"/>
      <c r="E19" s="575"/>
      <c r="F19" s="575"/>
      <c r="G19" s="575"/>
      <c r="H19" s="576"/>
      <c r="I19" s="577"/>
      <c r="J19" s="577"/>
      <c r="K19" s="466"/>
      <c r="L19" s="467"/>
      <c r="M19" s="467"/>
      <c r="N19" s="468"/>
      <c r="O19" s="78"/>
      <c r="P19" s="79"/>
    </row>
    <row r="20" spans="2:18" ht="34.049999999999997" customHeight="1">
      <c r="B20" s="77"/>
      <c r="C20" s="78"/>
      <c r="D20" s="941" t="str">
        <f>'Int &amp; Inst  Control Account'!C61</f>
        <v xml:space="preserve"> sPHENIX SC Magnet Installation</v>
      </c>
      <c r="E20" s="942"/>
      <c r="F20" s="942"/>
      <c r="G20" s="942"/>
      <c r="H20" s="943" t="str">
        <f>'Int &amp; Inst  Control Account'!B61</f>
        <v>2.05.05</v>
      </c>
      <c r="I20" s="944"/>
      <c r="J20" s="944"/>
      <c r="K20" s="945" t="s">
        <v>73</v>
      </c>
      <c r="L20" s="946"/>
      <c r="M20" s="946"/>
      <c r="N20" s="947"/>
      <c r="O20" s="78"/>
      <c r="P20" s="79"/>
    </row>
    <row r="21" spans="2:18" ht="10.95" customHeight="1">
      <c r="B21" s="77"/>
      <c r="C21" s="78"/>
      <c r="D21" s="574"/>
      <c r="E21" s="575"/>
      <c r="F21" s="575"/>
      <c r="G21" s="575"/>
      <c r="H21" s="576"/>
      <c r="I21" s="577"/>
      <c r="J21" s="577"/>
      <c r="K21" s="469"/>
      <c r="L21" s="470"/>
      <c r="M21" s="470"/>
      <c r="N21" s="471"/>
      <c r="O21" s="78"/>
      <c r="P21" s="79"/>
    </row>
    <row r="22" spans="2:18" ht="34.049999999999997" customHeight="1">
      <c r="B22" s="77"/>
      <c r="C22" s="78"/>
      <c r="D22" s="941" t="str">
        <f>'Int &amp; Inst  Control Account'!C44</f>
        <v xml:space="preserve"> Outer HCal  Integration/Installation</v>
      </c>
      <c r="E22" s="942"/>
      <c r="F22" s="942"/>
      <c r="G22" s="942"/>
      <c r="H22" s="948" t="str">
        <f>'Int &amp; Inst  Control Account'!B44</f>
        <v>2.05.04</v>
      </c>
      <c r="I22" s="949"/>
      <c r="J22" s="949"/>
      <c r="K22" s="945" t="s">
        <v>73</v>
      </c>
      <c r="L22" s="946"/>
      <c r="M22" s="946"/>
      <c r="N22" s="947"/>
      <c r="O22" s="78"/>
      <c r="P22" s="79"/>
    </row>
    <row r="23" spans="2:18" ht="10.95" customHeight="1">
      <c r="B23" s="77"/>
      <c r="C23" s="78"/>
      <c r="D23" s="574"/>
      <c r="E23" s="575"/>
      <c r="F23" s="575"/>
      <c r="G23" s="575"/>
      <c r="H23" s="576"/>
      <c r="I23" s="577"/>
      <c r="J23" s="577"/>
      <c r="K23" s="469"/>
      <c r="L23" s="470"/>
      <c r="M23" s="470"/>
      <c r="N23" s="471"/>
      <c r="O23" s="78"/>
      <c r="P23" s="79"/>
      <c r="R23" s="236"/>
    </row>
    <row r="24" spans="2:18" ht="34.049999999999997" customHeight="1">
      <c r="B24" s="77"/>
      <c r="C24" s="78"/>
      <c r="D24" s="941" t="str">
        <f>'Int &amp; Inst  Control Account'!C76</f>
        <v>Inner HCal Integration/Installation</v>
      </c>
      <c r="E24" s="942"/>
      <c r="F24" s="942"/>
      <c r="G24" s="942"/>
      <c r="H24" s="948" t="str">
        <f>'Int &amp; Inst  Control Account'!B76</f>
        <v>2.05.06</v>
      </c>
      <c r="I24" s="949"/>
      <c r="J24" s="949"/>
      <c r="K24" s="945" t="s">
        <v>73</v>
      </c>
      <c r="L24" s="946"/>
      <c r="M24" s="946"/>
      <c r="N24" s="947"/>
      <c r="O24" s="78"/>
      <c r="P24" s="79"/>
    </row>
    <row r="25" spans="2:18" ht="10.95" customHeight="1">
      <c r="B25" s="77"/>
      <c r="C25" s="78"/>
      <c r="D25" s="574"/>
      <c r="E25" s="575"/>
      <c r="F25" s="575"/>
      <c r="G25" s="575"/>
      <c r="H25" s="576"/>
      <c r="I25" s="577"/>
      <c r="J25" s="577"/>
      <c r="K25" s="469"/>
      <c r="L25" s="470"/>
      <c r="M25" s="470"/>
      <c r="N25" s="471"/>
      <c r="O25" s="78"/>
      <c r="P25" s="79"/>
    </row>
    <row r="26" spans="2:18" ht="34.049999999999997" customHeight="1">
      <c r="B26" s="77"/>
      <c r="C26" s="78"/>
      <c r="D26" s="941" t="str">
        <f>'Int &amp; Inst  Control Account'!C95</f>
        <v>EMCal Integration/Installation</v>
      </c>
      <c r="E26" s="942"/>
      <c r="F26" s="942"/>
      <c r="G26" s="942"/>
      <c r="H26" s="948" t="str">
        <f>'Int &amp; Inst  Control Account'!B95</f>
        <v>2.05.07</v>
      </c>
      <c r="I26" s="949"/>
      <c r="J26" s="949"/>
      <c r="K26" s="945" t="s">
        <v>73</v>
      </c>
      <c r="L26" s="946"/>
      <c r="M26" s="946"/>
      <c r="N26" s="947"/>
      <c r="O26" s="78"/>
      <c r="P26" s="79"/>
    </row>
    <row r="27" spans="2:18" ht="10.95" customHeight="1">
      <c r="B27" s="77"/>
      <c r="C27" s="78"/>
      <c r="D27" s="574"/>
      <c r="E27" s="575"/>
      <c r="F27" s="575"/>
      <c r="G27" s="575"/>
      <c r="H27" s="576"/>
      <c r="I27" s="577"/>
      <c r="J27" s="577"/>
      <c r="K27" s="469"/>
      <c r="L27" s="470"/>
      <c r="M27" s="470"/>
      <c r="N27" s="471"/>
      <c r="O27" s="78"/>
      <c r="P27" s="79"/>
    </row>
    <row r="28" spans="2:18" ht="34.049999999999997" customHeight="1">
      <c r="B28" s="77"/>
      <c r="C28" s="78"/>
      <c r="D28" s="941" t="str">
        <f>'Int &amp; Inst  Control Account'!C110</f>
        <v>TPC  Integration/Installation</v>
      </c>
      <c r="E28" s="942"/>
      <c r="F28" s="942"/>
      <c r="G28" s="942"/>
      <c r="H28" s="948" t="str">
        <f>'Int &amp; Inst  Control Account'!B110</f>
        <v>2.05.08</v>
      </c>
      <c r="I28" s="949"/>
      <c r="J28" s="949"/>
      <c r="K28" s="945" t="s">
        <v>73</v>
      </c>
      <c r="L28" s="946"/>
      <c r="M28" s="946"/>
      <c r="N28" s="947"/>
      <c r="O28" s="78"/>
      <c r="P28" s="79"/>
    </row>
    <row r="29" spans="2:18" ht="10.95" customHeight="1">
      <c r="B29" s="77"/>
      <c r="C29" s="78"/>
      <c r="D29" s="574"/>
      <c r="E29" s="575"/>
      <c r="F29" s="575"/>
      <c r="G29" s="575"/>
      <c r="H29" s="576"/>
      <c r="I29" s="577"/>
      <c r="J29" s="577"/>
      <c r="K29" s="469"/>
      <c r="L29" s="470"/>
      <c r="M29" s="470"/>
      <c r="N29" s="471"/>
      <c r="O29" s="78"/>
      <c r="P29" s="79"/>
    </row>
    <row r="30" spans="2:18" ht="34.049999999999997" customHeight="1">
      <c r="B30" s="77"/>
      <c r="C30" s="78"/>
      <c r="D30" s="941" t="str">
        <f>'Int &amp; Inst  Control Account'!C126</f>
        <v>INTT  Integration/Installation</v>
      </c>
      <c r="E30" s="942"/>
      <c r="F30" s="942"/>
      <c r="G30" s="942"/>
      <c r="H30" s="948" t="str">
        <f>'Int &amp; Inst  Control Account'!B126</f>
        <v>2.05.09</v>
      </c>
      <c r="I30" s="949"/>
      <c r="J30" s="949"/>
      <c r="K30" s="945" t="s">
        <v>73</v>
      </c>
      <c r="L30" s="946"/>
      <c r="M30" s="946"/>
      <c r="N30" s="947"/>
      <c r="O30" s="78"/>
      <c r="P30" s="79"/>
    </row>
    <row r="31" spans="2:18" ht="10.95" customHeight="1">
      <c r="B31" s="77"/>
      <c r="C31" s="78"/>
      <c r="D31" s="574"/>
      <c r="E31" s="575"/>
      <c r="F31" s="575"/>
      <c r="G31" s="575"/>
      <c r="H31" s="576"/>
      <c r="I31" s="577"/>
      <c r="J31" s="577"/>
      <c r="K31" s="469"/>
      <c r="L31" s="470"/>
      <c r="M31" s="470"/>
      <c r="N31" s="471"/>
      <c r="O31" s="78"/>
      <c r="P31" s="79"/>
    </row>
    <row r="32" spans="2:18" ht="34.049999999999997" customHeight="1">
      <c r="B32" s="77"/>
      <c r="C32" s="78"/>
      <c r="D32" s="941" t="str">
        <f>'Int &amp; Inst  Control Account'!C142</f>
        <v>MVTX  Integration/Installation</v>
      </c>
      <c r="E32" s="942"/>
      <c r="F32" s="942"/>
      <c r="G32" s="942"/>
      <c r="H32" s="948" t="str">
        <f>'Int &amp; Inst  Control Account'!B142</f>
        <v>2.05.10</v>
      </c>
      <c r="I32" s="949"/>
      <c r="J32" s="949"/>
      <c r="K32" s="945" t="s">
        <v>73</v>
      </c>
      <c r="L32" s="946"/>
      <c r="M32" s="946"/>
      <c r="N32" s="947"/>
      <c r="O32" s="78"/>
      <c r="P32" s="79"/>
    </row>
    <row r="33" spans="2:16" ht="10.95" customHeight="1">
      <c r="B33" s="77"/>
      <c r="C33" s="78"/>
      <c r="D33" s="574"/>
      <c r="E33" s="575"/>
      <c r="F33" s="575"/>
      <c r="G33" s="575"/>
      <c r="H33" s="576"/>
      <c r="I33" s="577"/>
      <c r="J33" s="577"/>
      <c r="K33" s="469"/>
      <c r="L33" s="470"/>
      <c r="M33" s="470"/>
      <c r="N33" s="471"/>
      <c r="O33" s="78"/>
      <c r="P33" s="79"/>
    </row>
    <row r="34" spans="2:16" ht="34.049999999999997" customHeight="1">
      <c r="B34" s="77"/>
      <c r="C34" s="78"/>
      <c r="D34" s="941" t="str">
        <f>'Int &amp; Inst  Control Account'!C158</f>
        <v>Min Bias Integration/Installation</v>
      </c>
      <c r="E34" s="942"/>
      <c r="F34" s="942"/>
      <c r="G34" s="942"/>
      <c r="H34" s="948" t="str">
        <f>'Int &amp; Inst  Control Account'!B158</f>
        <v>2.05.11</v>
      </c>
      <c r="I34" s="949"/>
      <c r="J34" s="949"/>
      <c r="K34" s="945" t="s">
        <v>73</v>
      </c>
      <c r="L34" s="946"/>
      <c r="M34" s="946"/>
      <c r="N34" s="947"/>
      <c r="O34" s="78"/>
      <c r="P34" s="79"/>
    </row>
    <row r="35" spans="2:16" ht="10.95" customHeight="1">
      <c r="B35" s="77"/>
      <c r="C35" s="78"/>
      <c r="D35" s="574"/>
      <c r="E35" s="575"/>
      <c r="F35" s="575"/>
      <c r="G35" s="575"/>
      <c r="H35" s="576"/>
      <c r="I35" s="577"/>
      <c r="J35" s="577"/>
      <c r="K35" s="469"/>
      <c r="L35" s="470"/>
      <c r="M35" s="470"/>
      <c r="N35" s="471"/>
      <c r="O35" s="78"/>
      <c r="P35" s="79"/>
    </row>
    <row r="36" spans="2:16" ht="34.049999999999997" customHeight="1" thickBot="1">
      <c r="B36" s="77"/>
      <c r="C36" s="78"/>
      <c r="D36" s="952" t="str">
        <f>'Int &amp; Inst  Control Account'!C174</f>
        <v>sPHENIX Full Detector Installation</v>
      </c>
      <c r="E36" s="953"/>
      <c r="F36" s="953"/>
      <c r="G36" s="953"/>
      <c r="H36" s="950" t="str">
        <f>'Int &amp; Inst  Control Account'!B174</f>
        <v>2.05.12</v>
      </c>
      <c r="I36" s="951"/>
      <c r="J36" s="951"/>
      <c r="K36" s="956" t="s">
        <v>73</v>
      </c>
      <c r="L36" s="957"/>
      <c r="M36" s="957"/>
      <c r="N36" s="958"/>
      <c r="O36" s="78"/>
      <c r="P36" s="79"/>
    </row>
    <row r="37" spans="2:16" ht="34.049999999999997" customHeight="1" thickBot="1">
      <c r="B37" s="77"/>
      <c r="C37" s="78"/>
      <c r="D37" s="610"/>
      <c r="E37" s="610"/>
      <c r="F37" s="610"/>
      <c r="G37" s="610"/>
      <c r="H37" s="611"/>
      <c r="I37" s="611"/>
      <c r="J37" s="611"/>
      <c r="K37" s="612"/>
      <c r="L37" s="612"/>
      <c r="M37" s="612"/>
      <c r="N37" s="612"/>
      <c r="O37" s="78"/>
      <c r="P37" s="79"/>
    </row>
    <row r="38" spans="2:16" ht="34.049999999999997" customHeight="1" thickBot="1">
      <c r="B38" s="77"/>
      <c r="C38" s="78"/>
      <c r="D38" s="938" t="s">
        <v>611</v>
      </c>
      <c r="E38" s="939"/>
      <c r="F38" s="939"/>
      <c r="G38" s="939"/>
      <c r="H38" s="939"/>
      <c r="I38" s="939"/>
      <c r="J38" s="939"/>
      <c r="K38" s="940"/>
      <c r="L38" s="612"/>
      <c r="M38" s="612"/>
      <c r="N38" s="612"/>
      <c r="O38" s="78"/>
      <c r="P38" s="79"/>
    </row>
    <row r="39" spans="2:16" ht="18.600000000000001" thickBot="1">
      <c r="B39" s="82"/>
      <c r="C39" s="83"/>
      <c r="D39" s="83"/>
      <c r="E39" s="83"/>
      <c r="F39" s="83"/>
      <c r="G39" s="83"/>
      <c r="H39" s="235"/>
      <c r="I39" s="235"/>
      <c r="J39" s="235"/>
      <c r="K39" s="83"/>
      <c r="L39" s="83"/>
      <c r="M39" s="83"/>
      <c r="N39" s="83"/>
      <c r="O39" s="83"/>
      <c r="P39" s="84"/>
    </row>
    <row r="40" spans="2:16">
      <c r="B40" s="826"/>
      <c r="C40" s="827"/>
      <c r="D40" s="827"/>
      <c r="E40" s="827"/>
      <c r="F40" s="827"/>
      <c r="G40" s="827"/>
      <c r="H40" s="828"/>
      <c r="I40" s="828"/>
      <c r="J40" s="828"/>
      <c r="K40" s="827"/>
      <c r="L40" s="827"/>
      <c r="M40" s="827"/>
      <c r="N40" s="827"/>
      <c r="O40" s="827"/>
      <c r="P40" s="829"/>
    </row>
    <row r="41" spans="2:16" ht="21">
      <c r="B41" s="954" t="s">
        <v>537</v>
      </c>
      <c r="C41" s="955"/>
      <c r="D41" s="955"/>
      <c r="E41" s="955"/>
      <c r="F41" s="955"/>
      <c r="G41" s="78"/>
      <c r="H41" s="234"/>
      <c r="I41" s="234"/>
      <c r="J41" s="234"/>
      <c r="K41" s="78"/>
      <c r="L41" s="78"/>
      <c r="M41" s="78"/>
      <c r="N41" s="78"/>
      <c r="O41" s="78"/>
      <c r="P41" s="79"/>
    </row>
    <row r="42" spans="2:16" ht="18.600000000000001" thickBot="1">
      <c r="B42" s="77"/>
      <c r="C42" s="78"/>
      <c r="D42" s="78"/>
      <c r="E42" s="78"/>
      <c r="F42" s="78"/>
      <c r="G42" s="78"/>
      <c r="H42" s="234"/>
      <c r="I42" s="234"/>
      <c r="J42" s="234"/>
      <c r="K42" s="78"/>
      <c r="L42" s="78"/>
      <c r="M42" s="78"/>
      <c r="N42" s="78"/>
      <c r="O42" s="78"/>
      <c r="P42" s="79"/>
    </row>
    <row r="43" spans="2:16" ht="18" customHeight="1">
      <c r="B43" s="77"/>
      <c r="C43" s="932" t="str">
        <f>'Int &amp; Inst  Dictionary'!D184</f>
        <v>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v>
      </c>
      <c r="D43" s="933"/>
      <c r="E43" s="933"/>
      <c r="F43" s="933"/>
      <c r="G43" s="933"/>
      <c r="H43" s="933"/>
      <c r="I43" s="933"/>
      <c r="J43" s="933"/>
      <c r="K43" s="933"/>
      <c r="L43" s="933"/>
      <c r="M43" s="933"/>
      <c r="N43" s="933"/>
      <c r="O43" s="831"/>
      <c r="P43" s="830"/>
    </row>
    <row r="44" spans="2:16">
      <c r="B44" s="77"/>
      <c r="C44" s="934"/>
      <c r="D44" s="935"/>
      <c r="E44" s="935"/>
      <c r="F44" s="935"/>
      <c r="G44" s="935"/>
      <c r="H44" s="935"/>
      <c r="I44" s="935"/>
      <c r="J44" s="935"/>
      <c r="K44" s="935"/>
      <c r="L44" s="935"/>
      <c r="M44" s="935"/>
      <c r="N44" s="935"/>
      <c r="O44" s="832"/>
      <c r="P44" s="830"/>
    </row>
    <row r="45" spans="2:16">
      <c r="B45" s="77"/>
      <c r="C45" s="934"/>
      <c r="D45" s="935"/>
      <c r="E45" s="935"/>
      <c r="F45" s="935"/>
      <c r="G45" s="935"/>
      <c r="H45" s="935"/>
      <c r="I45" s="935"/>
      <c r="J45" s="935"/>
      <c r="K45" s="935"/>
      <c r="L45" s="935"/>
      <c r="M45" s="935"/>
      <c r="N45" s="935"/>
      <c r="O45" s="832"/>
      <c r="P45" s="830"/>
    </row>
    <row r="46" spans="2:16">
      <c r="B46" s="77"/>
      <c r="C46" s="934"/>
      <c r="D46" s="935"/>
      <c r="E46" s="935"/>
      <c r="F46" s="935"/>
      <c r="G46" s="935"/>
      <c r="H46" s="935"/>
      <c r="I46" s="935"/>
      <c r="J46" s="935"/>
      <c r="K46" s="935"/>
      <c r="L46" s="935"/>
      <c r="M46" s="935"/>
      <c r="N46" s="935"/>
      <c r="O46" s="832"/>
      <c r="P46" s="830"/>
    </row>
    <row r="47" spans="2:16">
      <c r="B47" s="77"/>
      <c r="C47" s="934"/>
      <c r="D47" s="935"/>
      <c r="E47" s="935"/>
      <c r="F47" s="935"/>
      <c r="G47" s="935"/>
      <c r="H47" s="935"/>
      <c r="I47" s="935"/>
      <c r="J47" s="935"/>
      <c r="K47" s="935"/>
      <c r="L47" s="935"/>
      <c r="M47" s="935"/>
      <c r="N47" s="935"/>
      <c r="O47" s="832"/>
      <c r="P47" s="830"/>
    </row>
    <row r="48" spans="2:16">
      <c r="B48" s="77"/>
      <c r="C48" s="934"/>
      <c r="D48" s="935"/>
      <c r="E48" s="935"/>
      <c r="F48" s="935"/>
      <c r="G48" s="935"/>
      <c r="H48" s="935"/>
      <c r="I48" s="935"/>
      <c r="J48" s="935"/>
      <c r="K48" s="935"/>
      <c r="L48" s="935"/>
      <c r="M48" s="935"/>
      <c r="N48" s="935"/>
      <c r="O48" s="832"/>
      <c r="P48" s="830"/>
    </row>
    <row r="49" spans="2:16">
      <c r="B49" s="77"/>
      <c r="C49" s="934"/>
      <c r="D49" s="935"/>
      <c r="E49" s="935"/>
      <c r="F49" s="935"/>
      <c r="G49" s="935"/>
      <c r="H49" s="935"/>
      <c r="I49" s="935"/>
      <c r="J49" s="935"/>
      <c r="K49" s="935"/>
      <c r="L49" s="935"/>
      <c r="M49" s="935"/>
      <c r="N49" s="935"/>
      <c r="O49" s="832"/>
      <c r="P49" s="830"/>
    </row>
    <row r="50" spans="2:16">
      <c r="B50" s="77"/>
      <c r="C50" s="934"/>
      <c r="D50" s="935"/>
      <c r="E50" s="935"/>
      <c r="F50" s="935"/>
      <c r="G50" s="935"/>
      <c r="H50" s="935"/>
      <c r="I50" s="935"/>
      <c r="J50" s="935"/>
      <c r="K50" s="935"/>
      <c r="L50" s="935"/>
      <c r="M50" s="935"/>
      <c r="N50" s="935"/>
      <c r="O50" s="832"/>
      <c r="P50" s="830"/>
    </row>
    <row r="51" spans="2:16">
      <c r="B51" s="77"/>
      <c r="C51" s="934"/>
      <c r="D51" s="935"/>
      <c r="E51" s="935"/>
      <c r="F51" s="935"/>
      <c r="G51" s="935"/>
      <c r="H51" s="935"/>
      <c r="I51" s="935"/>
      <c r="J51" s="935"/>
      <c r="K51" s="935"/>
      <c r="L51" s="935"/>
      <c r="M51" s="935"/>
      <c r="N51" s="935"/>
      <c r="O51" s="832"/>
      <c r="P51" s="830"/>
    </row>
    <row r="52" spans="2:16">
      <c r="B52" s="77"/>
      <c r="C52" s="934"/>
      <c r="D52" s="935"/>
      <c r="E52" s="935"/>
      <c r="F52" s="935"/>
      <c r="G52" s="935"/>
      <c r="H52" s="935"/>
      <c r="I52" s="935"/>
      <c r="J52" s="935"/>
      <c r="K52" s="935"/>
      <c r="L52" s="935"/>
      <c r="M52" s="935"/>
      <c r="N52" s="935"/>
      <c r="O52" s="832"/>
      <c r="P52" s="830"/>
    </row>
    <row r="53" spans="2:16">
      <c r="B53" s="77"/>
      <c r="C53" s="934"/>
      <c r="D53" s="935"/>
      <c r="E53" s="935"/>
      <c r="F53" s="935"/>
      <c r="G53" s="935"/>
      <c r="H53" s="935"/>
      <c r="I53" s="935"/>
      <c r="J53" s="935"/>
      <c r="K53" s="935"/>
      <c r="L53" s="935"/>
      <c r="M53" s="935"/>
      <c r="N53" s="935"/>
      <c r="O53" s="832"/>
      <c r="P53" s="830"/>
    </row>
    <row r="54" spans="2:16">
      <c r="B54" s="77"/>
      <c r="C54" s="934"/>
      <c r="D54" s="935"/>
      <c r="E54" s="935"/>
      <c r="F54" s="935"/>
      <c r="G54" s="935"/>
      <c r="H54" s="935"/>
      <c r="I54" s="935"/>
      <c r="J54" s="935"/>
      <c r="K54" s="935"/>
      <c r="L54" s="935"/>
      <c r="M54" s="935"/>
      <c r="N54" s="935"/>
      <c r="O54" s="832"/>
      <c r="P54" s="830"/>
    </row>
    <row r="55" spans="2:16">
      <c r="B55" s="77"/>
      <c r="C55" s="934"/>
      <c r="D55" s="935"/>
      <c r="E55" s="935"/>
      <c r="F55" s="935"/>
      <c r="G55" s="935"/>
      <c r="H55" s="935"/>
      <c r="I55" s="935"/>
      <c r="J55" s="935"/>
      <c r="K55" s="935"/>
      <c r="L55" s="935"/>
      <c r="M55" s="935"/>
      <c r="N55" s="935"/>
      <c r="O55" s="832"/>
      <c r="P55" s="830"/>
    </row>
    <row r="56" spans="2:16">
      <c r="B56" s="77"/>
      <c r="C56" s="934"/>
      <c r="D56" s="935"/>
      <c r="E56" s="935"/>
      <c r="F56" s="935"/>
      <c r="G56" s="935"/>
      <c r="H56" s="935"/>
      <c r="I56" s="935"/>
      <c r="J56" s="935"/>
      <c r="K56" s="935"/>
      <c r="L56" s="935"/>
      <c r="M56" s="935"/>
      <c r="N56" s="935"/>
      <c r="O56" s="832"/>
      <c r="P56" s="79"/>
    </row>
    <row r="57" spans="2:16">
      <c r="B57" s="77"/>
      <c r="C57" s="934"/>
      <c r="D57" s="935"/>
      <c r="E57" s="935"/>
      <c r="F57" s="935"/>
      <c r="G57" s="935"/>
      <c r="H57" s="935"/>
      <c r="I57" s="935"/>
      <c r="J57" s="935"/>
      <c r="K57" s="935"/>
      <c r="L57" s="935"/>
      <c r="M57" s="935"/>
      <c r="N57" s="935"/>
      <c r="O57" s="832"/>
      <c r="P57" s="79"/>
    </row>
    <row r="58" spans="2:16" ht="18.600000000000001" thickBot="1">
      <c r="B58" s="77"/>
      <c r="C58" s="936"/>
      <c r="D58" s="937"/>
      <c r="E58" s="937"/>
      <c r="F58" s="937"/>
      <c r="G58" s="937"/>
      <c r="H58" s="937"/>
      <c r="I58" s="937"/>
      <c r="J58" s="937"/>
      <c r="K58" s="937"/>
      <c r="L58" s="937"/>
      <c r="M58" s="937"/>
      <c r="N58" s="937"/>
      <c r="O58" s="833"/>
      <c r="P58" s="79"/>
    </row>
    <row r="59" spans="2:16" ht="18.600000000000001" thickBot="1">
      <c r="B59" s="82"/>
      <c r="C59" s="83"/>
      <c r="D59" s="83"/>
      <c r="E59" s="83"/>
      <c r="F59" s="83"/>
      <c r="G59" s="83"/>
      <c r="H59" s="235"/>
      <c r="I59" s="235"/>
      <c r="J59" s="235"/>
      <c r="K59" s="83"/>
      <c r="L59" s="83"/>
      <c r="M59" s="83"/>
      <c r="N59" s="83"/>
      <c r="O59" s="83"/>
      <c r="P59" s="84"/>
    </row>
    <row r="60" spans="2:16" ht="18.600000000000001" thickBot="1"/>
    <row r="61" spans="2:16">
      <c r="B61" s="839" t="s">
        <v>541</v>
      </c>
      <c r="C61" s="840"/>
      <c r="D61" s="840"/>
      <c r="E61" s="840"/>
      <c r="F61" s="840"/>
      <c r="G61" s="840"/>
      <c r="H61" s="841"/>
      <c r="I61" s="841"/>
      <c r="J61" s="841"/>
      <c r="K61" s="840"/>
      <c r="L61" s="840"/>
      <c r="M61" s="840"/>
      <c r="N61" s="840"/>
      <c r="O61" s="840"/>
      <c r="P61" s="842"/>
    </row>
    <row r="62" spans="2:16">
      <c r="B62" s="843"/>
      <c r="C62" s="844"/>
      <c r="D62" s="844"/>
      <c r="E62" s="844"/>
      <c r="F62" s="844"/>
      <c r="G62" s="844"/>
      <c r="H62" s="845"/>
      <c r="I62" s="845"/>
      <c r="J62" s="845"/>
      <c r="K62" s="844"/>
      <c r="L62" s="844"/>
      <c r="M62" s="844"/>
      <c r="N62" s="844"/>
      <c r="O62" s="844"/>
      <c r="P62" s="846"/>
    </row>
    <row r="63" spans="2:16">
      <c r="B63" s="851" t="s">
        <v>542</v>
      </c>
      <c r="C63" s="852"/>
      <c r="D63" s="852" t="s">
        <v>543</v>
      </c>
      <c r="E63" s="852"/>
      <c r="F63" s="852" t="s">
        <v>544</v>
      </c>
      <c r="G63" s="852"/>
      <c r="H63" s="845"/>
      <c r="I63" s="845"/>
      <c r="J63" s="845"/>
      <c r="K63" s="844"/>
      <c r="L63" s="844"/>
      <c r="M63" s="844"/>
      <c r="N63" s="844"/>
      <c r="O63" s="844"/>
      <c r="P63" s="846"/>
    </row>
    <row r="64" spans="2:16">
      <c r="B64" s="843"/>
      <c r="C64" s="844"/>
      <c r="D64" s="844"/>
      <c r="E64" s="844"/>
      <c r="F64" s="844"/>
      <c r="G64" s="844"/>
      <c r="H64" s="845"/>
      <c r="I64" s="845"/>
      <c r="J64" s="845"/>
      <c r="K64" s="844"/>
      <c r="L64" s="844"/>
      <c r="M64" s="844"/>
      <c r="N64" s="844"/>
      <c r="O64" s="844"/>
      <c r="P64" s="846"/>
    </row>
    <row r="65" spans="2:16">
      <c r="B65" s="843">
        <v>1</v>
      </c>
      <c r="C65" s="844"/>
      <c r="D65" s="853">
        <v>42874</v>
      </c>
      <c r="E65" s="844"/>
      <c r="F65" s="844" t="s">
        <v>278</v>
      </c>
      <c r="G65" s="844"/>
      <c r="H65" s="845"/>
      <c r="I65" s="845"/>
      <c r="J65" s="845"/>
      <c r="K65" s="844"/>
      <c r="L65" s="844"/>
      <c r="M65" s="844"/>
      <c r="N65" s="844"/>
      <c r="O65" s="844"/>
      <c r="P65" s="846"/>
    </row>
    <row r="66" spans="2:16">
      <c r="B66" s="843">
        <v>2</v>
      </c>
      <c r="C66" s="844"/>
      <c r="D66" s="853">
        <v>42943</v>
      </c>
      <c r="E66" s="844"/>
      <c r="F66" s="844" t="s">
        <v>278</v>
      </c>
      <c r="G66" s="844"/>
      <c r="H66" s="845"/>
      <c r="I66" s="845"/>
      <c r="J66" s="845"/>
      <c r="K66" s="844"/>
      <c r="L66" s="844"/>
      <c r="M66" s="844"/>
      <c r="N66" s="844"/>
      <c r="O66" s="844"/>
      <c r="P66" s="846"/>
    </row>
    <row r="67" spans="2:16">
      <c r="B67" s="843">
        <v>3</v>
      </c>
      <c r="C67" s="844"/>
      <c r="D67" s="853">
        <v>42950</v>
      </c>
      <c r="E67" s="844"/>
      <c r="F67" s="844" t="s">
        <v>278</v>
      </c>
      <c r="G67" s="844"/>
      <c r="H67" s="845"/>
      <c r="I67" s="845"/>
      <c r="J67" s="845"/>
      <c r="K67" s="844"/>
      <c r="L67" s="844"/>
      <c r="M67" s="844"/>
      <c r="N67" s="844"/>
      <c r="O67" s="844"/>
      <c r="P67" s="846"/>
    </row>
    <row r="68" spans="2:16">
      <c r="B68" s="843">
        <v>4</v>
      </c>
      <c r="C68" s="844"/>
      <c r="D68" s="853">
        <v>43144</v>
      </c>
      <c r="E68" s="844"/>
      <c r="F68" s="844" t="s">
        <v>278</v>
      </c>
      <c r="G68" s="844"/>
      <c r="H68" s="894" t="s">
        <v>560</v>
      </c>
      <c r="I68" s="845"/>
      <c r="J68" s="845"/>
      <c r="K68" s="844"/>
      <c r="L68" s="844"/>
      <c r="M68" s="844"/>
      <c r="N68" s="844"/>
      <c r="O68" s="844"/>
      <c r="P68" s="846"/>
    </row>
    <row r="69" spans="2:16">
      <c r="B69" s="843">
        <v>5</v>
      </c>
      <c r="C69" s="844"/>
      <c r="D69" s="853">
        <v>43147</v>
      </c>
      <c r="E69" s="844"/>
      <c r="F69" s="844" t="s">
        <v>561</v>
      </c>
      <c r="G69" s="844"/>
      <c r="H69" s="894" t="s">
        <v>562</v>
      </c>
      <c r="I69" s="845"/>
      <c r="J69" s="845"/>
      <c r="K69" s="844"/>
      <c r="L69" s="844"/>
      <c r="M69" s="844"/>
      <c r="N69" s="844"/>
      <c r="O69" s="844"/>
      <c r="P69" s="846"/>
    </row>
    <row r="70" spans="2:16">
      <c r="B70" s="843">
        <v>6</v>
      </c>
      <c r="C70" s="844"/>
      <c r="D70" s="853">
        <v>43431</v>
      </c>
      <c r="E70" s="844"/>
      <c r="F70" s="844" t="s">
        <v>561</v>
      </c>
      <c r="G70" s="844"/>
      <c r="H70" s="894" t="s">
        <v>612</v>
      </c>
      <c r="I70" s="845"/>
      <c r="J70" s="845"/>
      <c r="K70" s="844"/>
      <c r="L70" s="844"/>
      <c r="M70" s="844"/>
      <c r="N70" s="844"/>
      <c r="O70" s="844"/>
      <c r="P70" s="846"/>
    </row>
    <row r="71" spans="2:16" ht="18.600000000000001" thickBot="1">
      <c r="B71" s="847"/>
      <c r="C71" s="848"/>
      <c r="D71" s="848"/>
      <c r="E71" s="848"/>
      <c r="F71" s="848"/>
      <c r="G71" s="848"/>
      <c r="H71" s="849"/>
      <c r="I71" s="849"/>
      <c r="J71" s="849"/>
      <c r="K71" s="848"/>
      <c r="L71" s="848"/>
      <c r="M71" s="848"/>
      <c r="N71" s="848"/>
      <c r="O71" s="848"/>
      <c r="P71" s="850"/>
    </row>
  </sheetData>
  <mergeCells count="52">
    <mergeCell ref="K32:N32"/>
    <mergeCell ref="K34:N34"/>
    <mergeCell ref="D26:G26"/>
    <mergeCell ref="H28:J28"/>
    <mergeCell ref="D28:G28"/>
    <mergeCell ref="D30:G30"/>
    <mergeCell ref="D32:G32"/>
    <mergeCell ref="F2:L7"/>
    <mergeCell ref="B8:E8"/>
    <mergeCell ref="F8:H8"/>
    <mergeCell ref="J8:M8"/>
    <mergeCell ref="D12:G12"/>
    <mergeCell ref="H12:J12"/>
    <mergeCell ref="K12:N12"/>
    <mergeCell ref="N8:P8"/>
    <mergeCell ref="B9:E9"/>
    <mergeCell ref="F9:H9"/>
    <mergeCell ref="J9:M9"/>
    <mergeCell ref="N9:P9"/>
    <mergeCell ref="B10:P10"/>
    <mergeCell ref="D14:G14"/>
    <mergeCell ref="H14:J14"/>
    <mergeCell ref="D18:G18"/>
    <mergeCell ref="K22:N22"/>
    <mergeCell ref="B41:F41"/>
    <mergeCell ref="K18:N18"/>
    <mergeCell ref="D20:G20"/>
    <mergeCell ref="H20:J20"/>
    <mergeCell ref="K20:N20"/>
    <mergeCell ref="H22:J22"/>
    <mergeCell ref="K36:N36"/>
    <mergeCell ref="K14:N14"/>
    <mergeCell ref="D22:G22"/>
    <mergeCell ref="H18:J18"/>
    <mergeCell ref="D34:G34"/>
    <mergeCell ref="H30:J30"/>
    <mergeCell ref="C43:N58"/>
    <mergeCell ref="D38:K38"/>
    <mergeCell ref="D16:G16"/>
    <mergeCell ref="H16:J16"/>
    <mergeCell ref="K16:N16"/>
    <mergeCell ref="D24:G24"/>
    <mergeCell ref="H24:J24"/>
    <mergeCell ref="H26:J26"/>
    <mergeCell ref="H34:J34"/>
    <mergeCell ref="K24:N24"/>
    <mergeCell ref="H36:J36"/>
    <mergeCell ref="D36:G36"/>
    <mergeCell ref="K26:N26"/>
    <mergeCell ref="K28:N28"/>
    <mergeCell ref="K30:N30"/>
    <mergeCell ref="H32:J32"/>
  </mergeCells>
  <phoneticPr fontId="35" type="noConversion"/>
  <hyperlinks>
    <hyperlink ref="J9" location="'BoE for Int &amp; Inst Tasks'!A1" display="'BoE for Int &amp; Inst Tasks'!A1" xr:uid="{00000000-0004-0000-0000-000000000000}"/>
    <hyperlink ref="K14" location="'BoE for Int &amp; Inst Plans '!A1" display="Go To BoE" xr:uid="{00000000-0004-0000-0000-000001000000}"/>
    <hyperlink ref="L14" location="'BoE for Int &amp; Inst Plans '!A1" display="'BoE for Int &amp; Inst Plans '!A1" xr:uid="{00000000-0004-0000-0000-000002000000}"/>
    <hyperlink ref="M14" location="'BoE for Int &amp; Inst Plans '!A1" display="'BoE for Int &amp; Inst Plans '!A1" xr:uid="{00000000-0004-0000-0000-000003000000}"/>
    <hyperlink ref="N14" location="'BoE for Int &amp; Inst Plans '!A1" display="'BoE for Int &amp; Inst Plans '!A1" xr:uid="{00000000-0004-0000-0000-000004000000}"/>
    <hyperlink ref="K16" location="'BoE for Infra Inst'!A1" display="Go To BoE" xr:uid="{00000000-0004-0000-0000-000005000000}"/>
    <hyperlink ref="L16" location="'BoE for Infra Inst'!A1" display="'BoE for Infra Inst'!A1" xr:uid="{00000000-0004-0000-0000-000006000000}"/>
    <hyperlink ref="M16" location="'BoE for Infra Inst'!A1" display="'BoE for Infra Inst'!A1" xr:uid="{00000000-0004-0000-0000-000007000000}"/>
    <hyperlink ref="N16" location="'BoE for Infra Inst'!A1" display="'BoE for Infra Inst'!A1" xr:uid="{00000000-0004-0000-0000-000008000000}"/>
    <hyperlink ref="K18" location="'BoE for Cradle Inst'!A1" display="Go To BoE" xr:uid="{00000000-0004-0000-0000-000009000000}"/>
    <hyperlink ref="L18" location="'BoE for Cradle Inst'!A1" display="'BoE for Cradle Inst'!A1" xr:uid="{00000000-0004-0000-0000-00000A000000}"/>
    <hyperlink ref="M18" location="'BoE for Cradle Inst'!A1" display="'BoE for Cradle Inst'!A1" xr:uid="{00000000-0004-0000-0000-00000B000000}"/>
    <hyperlink ref="N18" location="'BoE for Cradle Inst'!A1" display="'BoE for Cradle Inst'!A1" xr:uid="{00000000-0004-0000-0000-00000C000000}"/>
    <hyperlink ref="K20" location="'BoE for Magnet Inst'!A1" display="Go To BoE" xr:uid="{00000000-0004-0000-0000-00000D000000}"/>
    <hyperlink ref="L20" location="'BoE for Magnet Inst'!A1" display="'BoE for Magnet Inst'!A1" xr:uid="{00000000-0004-0000-0000-00000E000000}"/>
    <hyperlink ref="M20" location="'BoE for Magnet Inst'!A1" display="'BoE for Magnet Inst'!A1" xr:uid="{00000000-0004-0000-0000-00000F000000}"/>
    <hyperlink ref="N20" location="'BoE for Magnet Inst'!A1" display="'BoE for Magnet Inst'!A1" xr:uid="{00000000-0004-0000-0000-000010000000}"/>
    <hyperlink ref="K22" location="'BoE for Outer HCal Inst'!A1" display="Go To BoE" xr:uid="{00000000-0004-0000-0000-000011000000}"/>
    <hyperlink ref="L22" location="'BoE for Outer HCal Inst'!A1" display="'BoE for Outer HCal Inst'!A1" xr:uid="{00000000-0004-0000-0000-000012000000}"/>
    <hyperlink ref="M22" location="'BoE for Outer HCal Inst'!A1" display="'BoE for Outer HCal Inst'!A1" xr:uid="{00000000-0004-0000-0000-000013000000}"/>
    <hyperlink ref="N22" location="'BoE for Outer HCal Inst'!A1" display="'BoE for Outer HCal Inst'!A1" xr:uid="{00000000-0004-0000-0000-000014000000}"/>
    <hyperlink ref="K24" location="'BoE for Inner HCal Inst'!A1" display="Go To BoE" xr:uid="{00000000-0004-0000-0000-000015000000}"/>
    <hyperlink ref="L24" location="'BoE for Inner HCal Inst'!A1" display="'BoE for Inner HCal Inst'!A1" xr:uid="{00000000-0004-0000-0000-000016000000}"/>
    <hyperlink ref="M24" location="'BoE for Inner HCal Inst'!A1" display="'BoE for Inner HCal Inst'!A1" xr:uid="{00000000-0004-0000-0000-000017000000}"/>
    <hyperlink ref="N24" location="'BoE for Inner HCal Inst'!A1" display="'BoE for Inner HCal Inst'!A1" xr:uid="{00000000-0004-0000-0000-000018000000}"/>
    <hyperlink ref="K26" location="'BoE for EMCal Inst'!A1" display="Go To BoE" xr:uid="{00000000-0004-0000-0000-000019000000}"/>
    <hyperlink ref="L26" location="'BoE for EMCal Inst'!A1" display="'BoE for EMCal Inst'!A1" xr:uid="{00000000-0004-0000-0000-00001A000000}"/>
    <hyperlink ref="M26" location="'BoE for EMCal Inst'!A1" display="'BoE for EMCal Inst'!A1" xr:uid="{00000000-0004-0000-0000-00001B000000}"/>
    <hyperlink ref="N26" location="'BoE for EMCal Inst'!A1" display="'BoE for EMCal Inst'!A1" xr:uid="{00000000-0004-0000-0000-00001C000000}"/>
    <hyperlink ref="K28" location="'BoE for TPC Inst'!A1" display="Go To BoE" xr:uid="{00000000-0004-0000-0000-00001D000000}"/>
    <hyperlink ref="L28" location="'BoE for TPC Inst'!A1" display="'BoE for TPC Inst'!A1" xr:uid="{00000000-0004-0000-0000-00001E000000}"/>
    <hyperlink ref="M28" location="'BoE for TPC Inst'!A1" display="'BoE for TPC Inst'!A1" xr:uid="{00000000-0004-0000-0000-00001F000000}"/>
    <hyperlink ref="N28" location="'BoE for TPC Inst'!A1" display="'BoE for TPC Inst'!A1" xr:uid="{00000000-0004-0000-0000-000020000000}"/>
    <hyperlink ref="K30" location="'BoE for INTT Inst'!A1" display="Go To BoE" xr:uid="{00000000-0004-0000-0000-000021000000}"/>
    <hyperlink ref="L30" location="'BoE for INTT Inst'!A1" display="'BoE for INTT Inst'!A1" xr:uid="{00000000-0004-0000-0000-000022000000}"/>
    <hyperlink ref="M30" location="'BoE for INTT Inst'!A1" display="'BoE for INTT Inst'!A1" xr:uid="{00000000-0004-0000-0000-000023000000}"/>
    <hyperlink ref="N30" location="'BoE for INTT Inst'!A1" display="'BoE for INTT Inst'!A1" xr:uid="{00000000-0004-0000-0000-000024000000}"/>
    <hyperlink ref="K32" location="'BoE for MVTX Inst'!A1" display="Go To BoE" xr:uid="{00000000-0004-0000-0000-000025000000}"/>
    <hyperlink ref="L32" location="'BoE for MVTX Inst'!A1" display="'BoE for MVTX Inst'!A1" xr:uid="{00000000-0004-0000-0000-000026000000}"/>
    <hyperlink ref="M32" location="'BoE for MVTX Inst'!A1" display="'BoE for MVTX Inst'!A1" xr:uid="{00000000-0004-0000-0000-000027000000}"/>
    <hyperlink ref="N32" location="'BoE for MVTX Inst'!A1" display="'BoE for MVTX Inst'!A1" xr:uid="{00000000-0004-0000-0000-000028000000}"/>
    <hyperlink ref="K34" location="'BoE for MBD Inst'!A1" display="Go To BoE" xr:uid="{00000000-0004-0000-0000-000029000000}"/>
    <hyperlink ref="L34" location="'BoE for MBD Inst'!A1" display="'BoE for MBD Inst'!A1" xr:uid="{00000000-0004-0000-0000-00002A000000}"/>
    <hyperlink ref="M34" location="'BoE for MBD Inst'!A1" display="'BoE for MBD Inst'!A1" xr:uid="{00000000-0004-0000-0000-00002B000000}"/>
    <hyperlink ref="N34" location="'BoE for MBD Inst'!A1" display="'BoE for MBD Inst'!A1" xr:uid="{00000000-0004-0000-0000-00002C000000}"/>
    <hyperlink ref="K36" location="'BoE for Full Detectorl Inst'!A1" display="Go To BoE" xr:uid="{00000000-0004-0000-0000-00002D000000}"/>
    <hyperlink ref="L36" location="'BoE for Full Detectorl Inst'!A1" display="'BoE for Full Detectorl Inst'!A1" xr:uid="{00000000-0004-0000-0000-00002E000000}"/>
    <hyperlink ref="M36" location="'BoE for Full Detectorl Inst'!A1" display="'BoE for Full Detectorl Inst'!A1" xr:uid="{00000000-0004-0000-0000-00002F000000}"/>
    <hyperlink ref="N36" location="'BoE for Full Detectorl Inst'!A1" display="'BoE for Full Detectorl Inst'!A1" xr:uid="{00000000-0004-0000-0000-000030000000}"/>
    <hyperlink ref="K9" location="'BoE for Int &amp; Inst Tasks'!A1" display="'BoE for Int &amp; Inst Tasks'!A1" xr:uid="{00000000-0004-0000-0000-000031000000}"/>
    <hyperlink ref="L9" location="'BoE for Int &amp; Inst Tasks'!A1" display="'BoE for Int &amp; Inst Tasks'!A1" xr:uid="{00000000-0004-0000-0000-000032000000}"/>
    <hyperlink ref="M9" location="'BoE for Int &amp; Inst Tasks'!A1" display="'BoE for Int &amp; Inst Tasks'!A1" xr:uid="{00000000-0004-0000-0000-000033000000}"/>
    <hyperlink ref="D38" location="'Int &amp; Inst  Dictionary'!A1" display="WBS Dictionary for 1.10 Installation and Integration" xr:uid="{00000000-0004-0000-0000-000034000000}"/>
    <hyperlink ref="E38" location="'Int &amp; Inst  Dictionary'!A1" display="'Int &amp; Inst  Dictionary'!A1" xr:uid="{00000000-0004-0000-0000-000035000000}"/>
    <hyperlink ref="F38" location="'Int &amp; Inst  Dictionary'!A1" display="'Int &amp; Inst  Dictionary'!A1" xr:uid="{00000000-0004-0000-0000-000036000000}"/>
    <hyperlink ref="G38" location="'Int &amp; Inst  Dictionary'!A1" display="'Int &amp; Inst  Dictionary'!A1" xr:uid="{00000000-0004-0000-0000-000037000000}"/>
    <hyperlink ref="H38" location="'Int &amp; Inst  Dictionary'!A1" display="'Int &amp; Inst  Dictionary'!A1" xr:uid="{00000000-0004-0000-0000-000038000000}"/>
    <hyperlink ref="I38" location="'Int &amp; Inst  Dictionary'!A1" display="'Int &amp; Inst  Dictionary'!A1" xr:uid="{00000000-0004-0000-0000-000039000000}"/>
    <hyperlink ref="J38" location="'Int &amp; Inst  Dictionary'!A1" display="'Int &amp; Inst  Dictionary'!A1" xr:uid="{00000000-0004-0000-0000-00003A000000}"/>
    <hyperlink ref="K38" location="'Int &amp; Inst  Dictionary'!A1" display="'Int &amp; Inst  Dictionary'!A1" xr:uid="{00000000-0004-0000-0000-00003B000000}"/>
    <hyperlink ref="B9" location="'Int &amp; Inst Structure'!A1" display="sPHENIX Integration and Installation (click to see WBS structure for this Subsystem)" xr:uid="{00000000-0004-0000-0000-00003C000000}"/>
    <hyperlink ref="C9" location="'Int &amp; Inst Structure'!A1" display="'Int &amp; Inst Structure'!A1" xr:uid="{00000000-0004-0000-0000-00003D000000}"/>
    <hyperlink ref="D9" location="'Int &amp; Inst Structure'!A1" display="'Int &amp; Inst Structure'!A1" xr:uid="{00000000-0004-0000-0000-00003E000000}"/>
    <hyperlink ref="E9" location="'Int &amp; Inst Structure'!A1" display="'Int &amp; Inst Structure'!A1" xr:uid="{00000000-0004-0000-0000-00003F000000}"/>
    <hyperlink ref="B10" location="Instructions!A1" display="Instructions: How to use this document" xr:uid="{00000000-0004-0000-0000-000040000000}"/>
    <hyperlink ref="C10" location="Instructions!A1" display="Instructions!A1" xr:uid="{00000000-0004-0000-0000-000041000000}"/>
    <hyperlink ref="D10" location="Instructions!A1" display="Instructions!A1" xr:uid="{00000000-0004-0000-0000-000042000000}"/>
    <hyperlink ref="E10" location="Instructions!A1" display="Instructions!A1" xr:uid="{00000000-0004-0000-0000-000043000000}"/>
    <hyperlink ref="F10" location="Instructions!A1" display="Instructions!A1" xr:uid="{00000000-0004-0000-0000-000044000000}"/>
    <hyperlink ref="G10" location="Instructions!A1" display="Instructions!A1" xr:uid="{00000000-0004-0000-0000-000045000000}"/>
    <hyperlink ref="H10" location="Instructions!A1" display="Instructions!A1" xr:uid="{00000000-0004-0000-0000-000046000000}"/>
    <hyperlink ref="I10" location="Instructions!A1" display="Instructions!A1" xr:uid="{00000000-0004-0000-0000-000047000000}"/>
    <hyperlink ref="J10" location="Instructions!A1" display="Instructions!A1" xr:uid="{00000000-0004-0000-0000-000048000000}"/>
    <hyperlink ref="K10" location="Instructions!A1" display="Instructions!A1" xr:uid="{00000000-0004-0000-0000-000049000000}"/>
    <hyperlink ref="L10" location="Instructions!A1" display="Instructions!A1" xr:uid="{00000000-0004-0000-0000-00004A000000}"/>
    <hyperlink ref="M10" location="Instructions!A1" display="Instructions!A1" xr:uid="{00000000-0004-0000-0000-00004B000000}"/>
    <hyperlink ref="N10" location="Instructions!A1" display="Instructions!A1" xr:uid="{00000000-0004-0000-0000-00004C000000}"/>
    <hyperlink ref="O10" location="Instructions!A1" display="Instructions!A1" xr:uid="{00000000-0004-0000-0000-00004D000000}"/>
    <hyperlink ref="P10" location="Instructions!A1" display="Instructions!A1" xr:uid="{00000000-0004-0000-0000-00004E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9"/>
  <dimension ref="B1:R70"/>
  <sheetViews>
    <sheetView workbookViewId="0"/>
  </sheetViews>
  <sheetFormatPr defaultColWidth="8.796875" defaultRowHeight="18"/>
  <cols>
    <col min="1" max="1" width="4.296875" style="66" customWidth="1"/>
    <col min="2" max="7" width="8.796875" style="66"/>
    <col min="8" max="8" width="11.5" style="233" customWidth="1"/>
    <col min="9" max="10" width="8.796875" style="233"/>
    <col min="11" max="12" width="8.796875" style="66"/>
    <col min="13" max="13" width="18.296875" style="66" customWidth="1"/>
    <col min="14" max="14" width="8.796875" style="66"/>
    <col min="15" max="15" width="2.796875" style="66" customWidth="1"/>
    <col min="16" max="16" width="11" style="66" customWidth="1"/>
    <col min="17" max="16384" width="8.796875" style="66"/>
  </cols>
  <sheetData>
    <row r="1" spans="2:16" ht="18.600000000000001" thickBot="1"/>
    <row r="2" spans="2:16">
      <c r="B2" s="67"/>
      <c r="C2" s="68"/>
      <c r="D2" s="68"/>
      <c r="E2" s="68"/>
      <c r="F2" s="959" t="s">
        <v>42</v>
      </c>
      <c r="G2" s="960"/>
      <c r="H2" s="960"/>
      <c r="I2" s="960"/>
      <c r="J2" s="960"/>
      <c r="K2" s="960"/>
      <c r="L2" s="961"/>
      <c r="M2" s="68"/>
      <c r="N2" s="68"/>
      <c r="O2" s="68"/>
      <c r="P2" s="69"/>
    </row>
    <row r="3" spans="2:16">
      <c r="B3" s="70"/>
      <c r="C3" s="71"/>
      <c r="D3" s="71"/>
      <c r="E3" s="71"/>
      <c r="F3" s="962"/>
      <c r="G3" s="963"/>
      <c r="H3" s="963"/>
      <c r="I3" s="963"/>
      <c r="J3" s="963"/>
      <c r="K3" s="963"/>
      <c r="L3" s="964"/>
      <c r="M3" s="71"/>
      <c r="N3" s="71"/>
      <c r="O3" s="71"/>
      <c r="P3" s="72"/>
    </row>
    <row r="4" spans="2:16">
      <c r="B4" s="70"/>
      <c r="C4" s="71"/>
      <c r="D4" s="71"/>
      <c r="E4" s="71"/>
      <c r="F4" s="962"/>
      <c r="G4" s="963"/>
      <c r="H4" s="963"/>
      <c r="I4" s="963"/>
      <c r="J4" s="963"/>
      <c r="K4" s="963"/>
      <c r="L4" s="964"/>
      <c r="M4" s="71"/>
      <c r="N4" s="71"/>
      <c r="O4" s="71"/>
      <c r="P4" s="72"/>
    </row>
    <row r="5" spans="2:16">
      <c r="B5" s="70"/>
      <c r="C5" s="71"/>
      <c r="D5" s="71"/>
      <c r="E5" s="71"/>
      <c r="F5" s="962"/>
      <c r="G5" s="963"/>
      <c r="H5" s="963"/>
      <c r="I5" s="963"/>
      <c r="J5" s="963"/>
      <c r="K5" s="963"/>
      <c r="L5" s="964"/>
      <c r="M5" s="71"/>
      <c r="N5" s="71"/>
      <c r="O5" s="71"/>
      <c r="P5" s="72"/>
    </row>
    <row r="6" spans="2:16">
      <c r="B6" s="70"/>
      <c r="C6" s="71"/>
      <c r="D6" s="71"/>
      <c r="E6" s="71"/>
      <c r="F6" s="962"/>
      <c r="G6" s="963"/>
      <c r="H6" s="963"/>
      <c r="I6" s="963"/>
      <c r="J6" s="963"/>
      <c r="K6" s="963"/>
      <c r="L6" s="964"/>
      <c r="M6" s="71"/>
      <c r="N6" s="71"/>
      <c r="O6" s="71"/>
      <c r="P6" s="72"/>
    </row>
    <row r="7" spans="2:16" ht="18.600000000000001" thickBot="1">
      <c r="B7" s="73"/>
      <c r="C7" s="74"/>
      <c r="D7" s="74"/>
      <c r="E7" s="74"/>
      <c r="F7" s="965"/>
      <c r="G7" s="966"/>
      <c r="H7" s="966"/>
      <c r="I7" s="966"/>
      <c r="J7" s="966"/>
      <c r="K7" s="966"/>
      <c r="L7" s="967"/>
      <c r="M7" s="74"/>
      <c r="N7" s="74"/>
      <c r="O7" s="74"/>
      <c r="P7" s="75"/>
    </row>
    <row r="8" spans="2:16" s="65" customFormat="1" ht="31.95" customHeight="1">
      <c r="B8" s="968" t="s">
        <v>67</v>
      </c>
      <c r="C8" s="969"/>
      <c r="D8" s="969"/>
      <c r="E8" s="970"/>
      <c r="F8" s="968" t="s">
        <v>547</v>
      </c>
      <c r="G8" s="969"/>
      <c r="H8" s="970"/>
      <c r="I8" s="253"/>
      <c r="J8" s="968" t="s">
        <v>68</v>
      </c>
      <c r="K8" s="969"/>
      <c r="L8" s="969"/>
      <c r="M8" s="970"/>
      <c r="N8" s="968" t="s">
        <v>69</v>
      </c>
      <c r="O8" s="969"/>
      <c r="P8" s="970"/>
    </row>
    <row r="9" spans="2:16" s="76" customFormat="1" ht="126" customHeight="1" thickBot="1">
      <c r="B9" s="998" t="s">
        <v>493</v>
      </c>
      <c r="C9" s="999"/>
      <c r="D9" s="999"/>
      <c r="E9" s="1000"/>
      <c r="F9" s="1001" t="s">
        <v>548</v>
      </c>
      <c r="G9" s="1002"/>
      <c r="H9" s="1003"/>
      <c r="I9" s="254"/>
      <c r="J9" s="1004" t="str">
        <f>'Int &amp; Inst  Control Account'!C7 &amp; "
(click here for Control Account BoE summary)"</f>
        <v>Integration Documentation, Technical Coordination, Installation Tooling and Fixtures and Subsystem Installation
(click here for Control Account BoE summary)</v>
      </c>
      <c r="K9" s="1005"/>
      <c r="L9" s="1005"/>
      <c r="M9" s="1006"/>
      <c r="N9" s="986" t="str">
        <f>'Int &amp; Inst  Control Account'!C4</f>
        <v>2.05.01</v>
      </c>
      <c r="O9" s="987"/>
      <c r="P9" s="988"/>
    </row>
    <row r="10" spans="2:16" s="76" customFormat="1" ht="40.950000000000003" customHeight="1" thickBot="1">
      <c r="B10" s="995" t="s">
        <v>540</v>
      </c>
      <c r="C10" s="996"/>
      <c r="D10" s="996"/>
      <c r="E10" s="996"/>
      <c r="F10" s="996"/>
      <c r="G10" s="996"/>
      <c r="H10" s="996"/>
      <c r="I10" s="996"/>
      <c r="J10" s="996"/>
      <c r="K10" s="996"/>
      <c r="L10" s="996"/>
      <c r="M10" s="996"/>
      <c r="N10" s="996"/>
      <c r="O10" s="996"/>
      <c r="P10" s="997"/>
    </row>
    <row r="11" spans="2:16" ht="18.600000000000001" thickBot="1">
      <c r="B11" s="77"/>
      <c r="C11" s="78"/>
      <c r="D11" s="78"/>
      <c r="E11" s="78"/>
      <c r="F11" s="78"/>
      <c r="G11" s="78"/>
      <c r="H11" s="234"/>
      <c r="I11" s="234"/>
      <c r="J11" s="234"/>
      <c r="K11" s="78"/>
      <c r="L11" s="78"/>
      <c r="M11" s="78"/>
      <c r="N11" s="78"/>
      <c r="O11" s="78"/>
      <c r="P11" s="79"/>
    </row>
    <row r="12" spans="2:16" s="64" customFormat="1" ht="18.600000000000001" thickBot="1">
      <c r="B12" s="80"/>
      <c r="C12" s="63"/>
      <c r="D12" s="971" t="s">
        <v>70</v>
      </c>
      <c r="E12" s="972"/>
      <c r="F12" s="972"/>
      <c r="G12" s="973"/>
      <c r="H12" s="974" t="s">
        <v>71</v>
      </c>
      <c r="I12" s="975"/>
      <c r="J12" s="976"/>
      <c r="K12" s="971" t="s">
        <v>72</v>
      </c>
      <c r="L12" s="972"/>
      <c r="M12" s="972"/>
      <c r="N12" s="973"/>
      <c r="O12" s="63"/>
      <c r="P12" s="81"/>
    </row>
    <row r="13" spans="2:16" s="64" customFormat="1" ht="9" customHeight="1">
      <c r="B13" s="80"/>
      <c r="C13" s="63"/>
      <c r="D13" s="246"/>
      <c r="E13" s="247"/>
      <c r="F13" s="247"/>
      <c r="G13" s="247"/>
      <c r="H13" s="248"/>
      <c r="I13" s="249"/>
      <c r="J13" s="249"/>
      <c r="K13" s="250"/>
      <c r="L13" s="251"/>
      <c r="M13" s="251"/>
      <c r="N13" s="252"/>
      <c r="O13" s="63"/>
      <c r="P13" s="81"/>
    </row>
    <row r="14" spans="2:16" ht="34.049999999999997" customHeight="1">
      <c r="B14" s="77"/>
      <c r="C14" s="78"/>
      <c r="D14" s="941" t="str">
        <f>'Int &amp; Inst  Control Account'!C8</f>
        <v>Subsystem Interface &amp; Integration Plan</v>
      </c>
      <c r="E14" s="942"/>
      <c r="F14" s="942"/>
      <c r="G14" s="942"/>
      <c r="H14" s="943" t="str">
        <f>'Int &amp; Inst  Control Account'!B8</f>
        <v>2.05.01</v>
      </c>
      <c r="I14" s="944"/>
      <c r="J14" s="944"/>
      <c r="K14" s="945" t="s">
        <v>73</v>
      </c>
      <c r="L14" s="946"/>
      <c r="M14" s="946"/>
      <c r="N14" s="947"/>
      <c r="O14" s="78"/>
      <c r="P14" s="79"/>
    </row>
    <row r="15" spans="2:16" ht="13.05" customHeight="1">
      <c r="B15" s="77"/>
      <c r="C15" s="78"/>
      <c r="D15" s="574"/>
      <c r="E15" s="575"/>
      <c r="F15" s="575"/>
      <c r="G15" s="575"/>
      <c r="H15" s="576"/>
      <c r="I15" s="577"/>
      <c r="J15" s="577"/>
      <c r="K15" s="466"/>
      <c r="L15" s="467"/>
      <c r="M15" s="467"/>
      <c r="N15" s="468"/>
      <c r="O15" s="78"/>
      <c r="P15" s="79"/>
    </row>
    <row r="16" spans="2:16" ht="34.049999999999997" customHeight="1">
      <c r="B16" s="77"/>
      <c r="C16" s="78"/>
      <c r="D16" s="941" t="str">
        <f>'Int &amp; Inst  Control Account'!C20</f>
        <v>Infrastructure Installation</v>
      </c>
      <c r="E16" s="942"/>
      <c r="F16" s="942"/>
      <c r="G16" s="942"/>
      <c r="H16" s="943" t="str">
        <f>'Int &amp; Inst  Control Account'!B20</f>
        <v>2.05.02</v>
      </c>
      <c r="I16" s="944"/>
      <c r="J16" s="944"/>
      <c r="K16" s="945" t="s">
        <v>73</v>
      </c>
      <c r="L16" s="946"/>
      <c r="M16" s="946"/>
      <c r="N16" s="947"/>
      <c r="O16" s="78"/>
      <c r="P16" s="79"/>
    </row>
    <row r="17" spans="2:18" ht="10.050000000000001" customHeight="1">
      <c r="B17" s="77"/>
      <c r="C17" s="78"/>
      <c r="D17" s="574"/>
      <c r="E17" s="575"/>
      <c r="F17" s="575"/>
      <c r="G17" s="575"/>
      <c r="H17" s="576"/>
      <c r="I17" s="577"/>
      <c r="J17" s="577"/>
      <c r="K17" s="466"/>
      <c r="L17" s="467"/>
      <c r="M17" s="467"/>
      <c r="N17" s="468"/>
      <c r="O17" s="78"/>
      <c r="P17" s="79"/>
    </row>
    <row r="18" spans="2:18" ht="36" customHeight="1">
      <c r="B18" s="77"/>
      <c r="C18" s="78"/>
      <c r="D18" s="941" t="str">
        <f>'Int &amp; Inst  Control Account'!C31</f>
        <v xml:space="preserve">Cradle Carriage Integration/Installation </v>
      </c>
      <c r="E18" s="942"/>
      <c r="F18" s="942"/>
      <c r="G18" s="942"/>
      <c r="H18" s="943" t="str">
        <f>'Int &amp; Inst  Control Account'!B31</f>
        <v>2.05.03</v>
      </c>
      <c r="I18" s="944"/>
      <c r="J18" s="944"/>
      <c r="K18" s="945" t="s">
        <v>73</v>
      </c>
      <c r="L18" s="946"/>
      <c r="M18" s="946"/>
      <c r="N18" s="947"/>
      <c r="O18" s="78"/>
      <c r="P18" s="79"/>
    </row>
    <row r="19" spans="2:18" ht="21">
      <c r="B19" s="77"/>
      <c r="C19" s="78"/>
      <c r="D19" s="574"/>
      <c r="E19" s="575"/>
      <c r="F19" s="575"/>
      <c r="G19" s="575"/>
      <c r="H19" s="576"/>
      <c r="I19" s="577"/>
      <c r="J19" s="577"/>
      <c r="K19" s="466"/>
      <c r="L19" s="467"/>
      <c r="M19" s="467"/>
      <c r="N19" s="468"/>
      <c r="O19" s="78"/>
      <c r="P19" s="79"/>
    </row>
    <row r="20" spans="2:18" ht="19.05" customHeight="1">
      <c r="B20" s="77"/>
      <c r="C20" s="78"/>
      <c r="D20" s="941" t="str">
        <f>'Int &amp; Inst  Control Account'!C61</f>
        <v xml:space="preserve"> sPHENIX SC Magnet Installation</v>
      </c>
      <c r="E20" s="942"/>
      <c r="F20" s="942"/>
      <c r="G20" s="942"/>
      <c r="H20" s="943" t="str">
        <f>'Int &amp; Inst  Control Account'!B61</f>
        <v>2.05.05</v>
      </c>
      <c r="I20" s="944"/>
      <c r="J20" s="944"/>
      <c r="K20" s="945" t="s">
        <v>73</v>
      </c>
      <c r="L20" s="946"/>
      <c r="M20" s="946"/>
      <c r="N20" s="947"/>
      <c r="O20" s="78"/>
      <c r="P20" s="79"/>
    </row>
    <row r="21" spans="2:18" ht="21">
      <c r="B21" s="77"/>
      <c r="C21" s="78"/>
      <c r="D21" s="574"/>
      <c r="E21" s="575"/>
      <c r="F21" s="575"/>
      <c r="G21" s="575"/>
      <c r="H21" s="576"/>
      <c r="I21" s="577"/>
      <c r="J21" s="577"/>
      <c r="K21" s="469"/>
      <c r="L21" s="470"/>
      <c r="M21" s="470"/>
      <c r="N21" s="471"/>
      <c r="O21" s="78"/>
      <c r="P21" s="79"/>
    </row>
    <row r="22" spans="2:18" ht="39" customHeight="1">
      <c r="B22" s="77"/>
      <c r="C22" s="78"/>
      <c r="D22" s="941" t="str">
        <f>'Int &amp; Inst  Control Account'!C44</f>
        <v xml:space="preserve"> Outer HCal  Integration/Installation</v>
      </c>
      <c r="E22" s="942"/>
      <c r="F22" s="942"/>
      <c r="G22" s="942"/>
      <c r="H22" s="948" t="str">
        <f>'Int &amp; Inst  Control Account'!B44</f>
        <v>2.05.04</v>
      </c>
      <c r="I22" s="949"/>
      <c r="J22" s="949"/>
      <c r="K22" s="945" t="s">
        <v>73</v>
      </c>
      <c r="L22" s="946"/>
      <c r="M22" s="946"/>
      <c r="N22" s="947"/>
      <c r="O22" s="78"/>
      <c r="P22" s="79"/>
    </row>
    <row r="23" spans="2:18" ht="21">
      <c r="B23" s="77"/>
      <c r="C23" s="78"/>
      <c r="D23" s="574"/>
      <c r="E23" s="575"/>
      <c r="F23" s="575"/>
      <c r="G23" s="575"/>
      <c r="H23" s="576"/>
      <c r="I23" s="577"/>
      <c r="J23" s="577"/>
      <c r="K23" s="469"/>
      <c r="L23" s="470"/>
      <c r="M23" s="470"/>
      <c r="N23" s="471"/>
      <c r="O23" s="78"/>
      <c r="P23" s="79"/>
      <c r="R23" s="236"/>
    </row>
    <row r="24" spans="2:18" ht="21">
      <c r="B24" s="77"/>
      <c r="C24" s="78"/>
      <c r="D24" s="941" t="str">
        <f>'Int &amp; Inst  Control Account'!C76</f>
        <v>Inner HCal Integration/Installation</v>
      </c>
      <c r="E24" s="942"/>
      <c r="F24" s="942"/>
      <c r="G24" s="942"/>
      <c r="H24" s="948" t="str">
        <f>'Int &amp; Inst  Control Account'!B76</f>
        <v>2.05.06</v>
      </c>
      <c r="I24" s="949"/>
      <c r="J24" s="949"/>
      <c r="K24" s="945" t="s">
        <v>73</v>
      </c>
      <c r="L24" s="946"/>
      <c r="M24" s="946"/>
      <c r="N24" s="947"/>
      <c r="O24" s="78"/>
      <c r="P24" s="79"/>
    </row>
    <row r="25" spans="2:18" ht="21">
      <c r="B25" s="77"/>
      <c r="C25" s="78"/>
      <c r="D25" s="574"/>
      <c r="E25" s="575"/>
      <c r="F25" s="575"/>
      <c r="G25" s="575"/>
      <c r="H25" s="576"/>
      <c r="I25" s="577"/>
      <c r="J25" s="577"/>
      <c r="K25" s="469"/>
      <c r="L25" s="470"/>
      <c r="M25" s="470"/>
      <c r="N25" s="471"/>
      <c r="O25" s="78"/>
      <c r="P25" s="79"/>
    </row>
    <row r="26" spans="2:18" ht="21">
      <c r="B26" s="77"/>
      <c r="C26" s="78"/>
      <c r="D26" s="941" t="str">
        <f>'Int &amp; Inst  Control Account'!C95</f>
        <v>EMCal Integration/Installation</v>
      </c>
      <c r="E26" s="942"/>
      <c r="F26" s="942"/>
      <c r="G26" s="942"/>
      <c r="H26" s="948" t="str">
        <f>'Int &amp; Inst  Control Account'!B95</f>
        <v>2.05.07</v>
      </c>
      <c r="I26" s="949"/>
      <c r="J26" s="949"/>
      <c r="K26" s="945" t="s">
        <v>73</v>
      </c>
      <c r="L26" s="946"/>
      <c r="M26" s="946"/>
      <c r="N26" s="947"/>
      <c r="O26" s="78"/>
      <c r="P26" s="79"/>
    </row>
    <row r="27" spans="2:18" ht="21">
      <c r="B27" s="77"/>
      <c r="C27" s="78"/>
      <c r="D27" s="574"/>
      <c r="E27" s="575"/>
      <c r="F27" s="575"/>
      <c r="G27" s="575"/>
      <c r="H27" s="576"/>
      <c r="I27" s="577"/>
      <c r="J27" s="577"/>
      <c r="K27" s="469"/>
      <c r="L27" s="470"/>
      <c r="M27" s="470"/>
      <c r="N27" s="471"/>
      <c r="O27" s="78"/>
      <c r="P27" s="79"/>
    </row>
    <row r="28" spans="2:18" ht="21">
      <c r="B28" s="77"/>
      <c r="C28" s="78"/>
      <c r="D28" s="941" t="str">
        <f>'Int &amp; Inst  Control Account'!C110</f>
        <v>TPC  Integration/Installation</v>
      </c>
      <c r="E28" s="942"/>
      <c r="F28" s="942"/>
      <c r="G28" s="942"/>
      <c r="H28" s="948" t="str">
        <f>'Int &amp; Inst  Control Account'!B110</f>
        <v>2.05.08</v>
      </c>
      <c r="I28" s="949"/>
      <c r="J28" s="949"/>
      <c r="K28" s="945" t="s">
        <v>73</v>
      </c>
      <c r="L28" s="946"/>
      <c r="M28" s="946"/>
      <c r="N28" s="947"/>
      <c r="O28" s="78"/>
      <c r="P28" s="79"/>
    </row>
    <row r="29" spans="2:18" ht="21">
      <c r="B29" s="77"/>
      <c r="C29" s="78"/>
      <c r="D29" s="574"/>
      <c r="E29" s="575"/>
      <c r="F29" s="575"/>
      <c r="G29" s="575"/>
      <c r="H29" s="576"/>
      <c r="I29" s="577"/>
      <c r="J29" s="577"/>
      <c r="K29" s="469"/>
      <c r="L29" s="470"/>
      <c r="M29" s="470"/>
      <c r="N29" s="471"/>
      <c r="O29" s="78"/>
      <c r="P29" s="79"/>
    </row>
    <row r="30" spans="2:18" ht="21">
      <c r="B30" s="77"/>
      <c r="C30" s="78"/>
      <c r="D30" s="941" t="str">
        <f>'Int &amp; Inst  Control Account'!C126</f>
        <v>INTT  Integration/Installation</v>
      </c>
      <c r="E30" s="942"/>
      <c r="F30" s="942"/>
      <c r="G30" s="942"/>
      <c r="H30" s="948" t="str">
        <f>'Int &amp; Inst  Control Account'!B126</f>
        <v>2.05.09</v>
      </c>
      <c r="I30" s="949"/>
      <c r="J30" s="949"/>
      <c r="K30" s="945" t="s">
        <v>73</v>
      </c>
      <c r="L30" s="946"/>
      <c r="M30" s="946"/>
      <c r="N30" s="947"/>
      <c r="O30" s="78"/>
      <c r="P30" s="79"/>
    </row>
    <row r="31" spans="2:18" ht="21">
      <c r="B31" s="77"/>
      <c r="C31" s="78"/>
      <c r="D31" s="574"/>
      <c r="E31" s="575"/>
      <c r="F31" s="575"/>
      <c r="G31" s="575"/>
      <c r="H31" s="576"/>
      <c r="I31" s="577"/>
      <c r="J31" s="577"/>
      <c r="K31" s="469"/>
      <c r="L31" s="470"/>
      <c r="M31" s="470"/>
      <c r="N31" s="471"/>
      <c r="O31" s="78"/>
      <c r="P31" s="79"/>
    </row>
    <row r="32" spans="2:18" ht="21">
      <c r="B32" s="77"/>
      <c r="C32" s="78"/>
      <c r="D32" s="941" t="str">
        <f>'Int &amp; Inst  Control Account'!C142</f>
        <v>MVTX  Integration/Installation</v>
      </c>
      <c r="E32" s="942"/>
      <c r="F32" s="942"/>
      <c r="G32" s="942"/>
      <c r="H32" s="948" t="str">
        <f>'Int &amp; Inst  Control Account'!B142</f>
        <v>2.05.10</v>
      </c>
      <c r="I32" s="949"/>
      <c r="J32" s="949"/>
      <c r="K32" s="945" t="s">
        <v>73</v>
      </c>
      <c r="L32" s="946"/>
      <c r="M32" s="946"/>
      <c r="N32" s="947"/>
      <c r="O32" s="78"/>
      <c r="P32" s="79"/>
    </row>
    <row r="33" spans="2:16" ht="21">
      <c r="B33" s="77"/>
      <c r="C33" s="78"/>
      <c r="D33" s="574"/>
      <c r="E33" s="575"/>
      <c r="F33" s="575"/>
      <c r="G33" s="575"/>
      <c r="H33" s="576"/>
      <c r="I33" s="577"/>
      <c r="J33" s="577"/>
      <c r="K33" s="469"/>
      <c r="L33" s="470"/>
      <c r="M33" s="470"/>
      <c r="N33" s="471"/>
      <c r="O33" s="78"/>
      <c r="P33" s="79"/>
    </row>
    <row r="34" spans="2:16" ht="21">
      <c r="B34" s="77"/>
      <c r="C34" s="78"/>
      <c r="D34" s="941" t="str">
        <f>'Int &amp; Inst  Control Account'!C158</f>
        <v>Min Bias Integration/Installation</v>
      </c>
      <c r="E34" s="942"/>
      <c r="F34" s="942"/>
      <c r="G34" s="942"/>
      <c r="H34" s="948" t="str">
        <f>'Int &amp; Inst  Control Account'!B158</f>
        <v>2.05.11</v>
      </c>
      <c r="I34" s="949"/>
      <c r="J34" s="949"/>
      <c r="K34" s="945" t="s">
        <v>73</v>
      </c>
      <c r="L34" s="946"/>
      <c r="M34" s="946"/>
      <c r="N34" s="947"/>
      <c r="O34" s="78"/>
      <c r="P34" s="79"/>
    </row>
    <row r="35" spans="2:16" ht="21">
      <c r="B35" s="77"/>
      <c r="C35" s="78"/>
      <c r="D35" s="574"/>
      <c r="E35" s="575"/>
      <c r="F35" s="575"/>
      <c r="G35" s="575"/>
      <c r="H35" s="576"/>
      <c r="I35" s="577"/>
      <c r="J35" s="577"/>
      <c r="K35" s="469"/>
      <c r="L35" s="470"/>
      <c r="M35" s="470"/>
      <c r="N35" s="471"/>
      <c r="O35" s="78"/>
      <c r="P35" s="79"/>
    </row>
    <row r="36" spans="2:16" ht="21.6" thickBot="1">
      <c r="B36" s="77"/>
      <c r="C36" s="78"/>
      <c r="D36" s="952" t="str">
        <f>'Int &amp; Inst  Control Account'!C174</f>
        <v>sPHENIX Full Detector Installation</v>
      </c>
      <c r="E36" s="953"/>
      <c r="F36" s="953"/>
      <c r="G36" s="953"/>
      <c r="H36" s="950" t="str">
        <f>'Int &amp; Inst  Control Account'!B174</f>
        <v>2.05.12</v>
      </c>
      <c r="I36" s="951"/>
      <c r="J36" s="951"/>
      <c r="K36" s="956" t="s">
        <v>73</v>
      </c>
      <c r="L36" s="957"/>
      <c r="M36" s="957"/>
      <c r="N36" s="958"/>
      <c r="O36" s="78"/>
      <c r="P36" s="79"/>
    </row>
    <row r="37" spans="2:16" ht="21.6" thickBot="1">
      <c r="B37" s="77"/>
      <c r="C37" s="78"/>
      <c r="D37" s="610"/>
      <c r="E37" s="610"/>
      <c r="F37" s="610"/>
      <c r="G37" s="610"/>
      <c r="H37" s="611"/>
      <c r="I37" s="611"/>
      <c r="J37" s="611"/>
      <c r="K37" s="612"/>
      <c r="L37" s="612"/>
      <c r="M37" s="612"/>
      <c r="N37" s="612"/>
      <c r="O37" s="78"/>
      <c r="P37" s="79"/>
    </row>
    <row r="38" spans="2:16" ht="21.6" thickBot="1">
      <c r="B38" s="77"/>
      <c r="C38" s="78"/>
      <c r="D38" s="992" t="s">
        <v>492</v>
      </c>
      <c r="E38" s="993"/>
      <c r="F38" s="993"/>
      <c r="G38" s="993"/>
      <c r="H38" s="993"/>
      <c r="I38" s="993"/>
      <c r="J38" s="993"/>
      <c r="K38" s="994"/>
      <c r="L38" s="612"/>
      <c r="M38" s="612"/>
      <c r="N38" s="612"/>
      <c r="O38" s="78"/>
      <c r="P38" s="79"/>
    </row>
    <row r="39" spans="2:16" ht="18.600000000000001" thickBot="1">
      <c r="B39" s="82"/>
      <c r="C39" s="83"/>
      <c r="D39" s="83"/>
      <c r="E39" s="83"/>
      <c r="F39" s="83"/>
      <c r="G39" s="83"/>
      <c r="H39" s="235"/>
      <c r="I39" s="235"/>
      <c r="J39" s="235"/>
      <c r="K39" s="83"/>
      <c r="L39" s="83"/>
      <c r="M39" s="83"/>
      <c r="N39" s="83"/>
      <c r="O39" s="83"/>
      <c r="P39" s="84"/>
    </row>
    <row r="40" spans="2:16">
      <c r="B40" s="826"/>
      <c r="C40" s="827"/>
      <c r="D40" s="827"/>
      <c r="E40" s="827"/>
      <c r="F40" s="827"/>
      <c r="G40" s="827"/>
      <c r="H40" s="828"/>
      <c r="I40" s="828"/>
      <c r="J40" s="828"/>
      <c r="K40" s="827"/>
      <c r="L40" s="827"/>
      <c r="M40" s="827"/>
      <c r="N40" s="827"/>
      <c r="O40" s="827"/>
      <c r="P40" s="829"/>
    </row>
    <row r="41" spans="2:16" ht="21">
      <c r="B41" s="954" t="s">
        <v>537</v>
      </c>
      <c r="C41" s="955"/>
      <c r="D41" s="955"/>
      <c r="E41" s="955"/>
      <c r="F41" s="955"/>
      <c r="G41" s="78"/>
      <c r="H41" s="234"/>
      <c r="I41" s="234"/>
      <c r="J41" s="234"/>
      <c r="K41" s="78"/>
      <c r="L41" s="78"/>
      <c r="M41" s="78"/>
      <c r="N41" s="78"/>
      <c r="O41" s="78"/>
      <c r="P41" s="79"/>
    </row>
    <row r="42" spans="2:16" ht="18.600000000000001" thickBot="1">
      <c r="B42" s="77"/>
      <c r="C42" s="78"/>
      <c r="D42" s="78"/>
      <c r="E42" s="78"/>
      <c r="F42" s="78"/>
      <c r="G42" s="78"/>
      <c r="H42" s="234"/>
      <c r="I42" s="234"/>
      <c r="J42" s="234"/>
      <c r="K42" s="78"/>
      <c r="L42" s="78"/>
      <c r="M42" s="78"/>
      <c r="N42" s="78"/>
      <c r="O42" s="78"/>
      <c r="P42" s="79"/>
    </row>
    <row r="43" spans="2:16">
      <c r="B43" s="77"/>
      <c r="C43" s="932" t="str">
        <f>'Int &amp; Inst  Dictionary'!D184</f>
        <v>Technical Scope:
WBS 2.05.01.13 is the Control Account for Project Management costs associated with Integration and Installation. 
Work Statement:
This Control Account encompasses the efforts of the Integration and Installation level 2 manager to manage this subsystem in accordance with the BNL and DOE requirements, including collecting and analyzing management performance data for this subsystem, reporting the data as appropriate and generally assuring that this subsystem meets cost and schedule estimates, and if the subsystem management performance strays from the baseline, implementing appropriate actions to restore performance to the baseline.</v>
      </c>
      <c r="D43" s="933"/>
      <c r="E43" s="933"/>
      <c r="F43" s="933"/>
      <c r="G43" s="933"/>
      <c r="H43" s="933"/>
      <c r="I43" s="933"/>
      <c r="J43" s="933"/>
      <c r="K43" s="933"/>
      <c r="L43" s="933"/>
      <c r="M43" s="933"/>
      <c r="N43" s="933"/>
      <c r="O43" s="831"/>
      <c r="P43" s="830"/>
    </row>
    <row r="44" spans="2:16">
      <c r="B44" s="77"/>
      <c r="C44" s="934"/>
      <c r="D44" s="935"/>
      <c r="E44" s="935"/>
      <c r="F44" s="935"/>
      <c r="G44" s="935"/>
      <c r="H44" s="935"/>
      <c r="I44" s="935"/>
      <c r="J44" s="935"/>
      <c r="K44" s="935"/>
      <c r="L44" s="935"/>
      <c r="M44" s="935"/>
      <c r="N44" s="935"/>
      <c r="O44" s="832"/>
      <c r="P44" s="830"/>
    </row>
    <row r="45" spans="2:16">
      <c r="B45" s="77"/>
      <c r="C45" s="934"/>
      <c r="D45" s="935"/>
      <c r="E45" s="935"/>
      <c r="F45" s="935"/>
      <c r="G45" s="935"/>
      <c r="H45" s="935"/>
      <c r="I45" s="935"/>
      <c r="J45" s="935"/>
      <c r="K45" s="935"/>
      <c r="L45" s="935"/>
      <c r="M45" s="935"/>
      <c r="N45" s="935"/>
      <c r="O45" s="832"/>
      <c r="P45" s="830"/>
    </row>
    <row r="46" spans="2:16">
      <c r="B46" s="77"/>
      <c r="C46" s="934"/>
      <c r="D46" s="935"/>
      <c r="E46" s="935"/>
      <c r="F46" s="935"/>
      <c r="G46" s="935"/>
      <c r="H46" s="935"/>
      <c r="I46" s="935"/>
      <c r="J46" s="935"/>
      <c r="K46" s="935"/>
      <c r="L46" s="935"/>
      <c r="M46" s="935"/>
      <c r="N46" s="935"/>
      <c r="O46" s="832"/>
      <c r="P46" s="830"/>
    </row>
    <row r="47" spans="2:16">
      <c r="B47" s="77"/>
      <c r="C47" s="934"/>
      <c r="D47" s="935"/>
      <c r="E47" s="935"/>
      <c r="F47" s="935"/>
      <c r="G47" s="935"/>
      <c r="H47" s="935"/>
      <c r="I47" s="935"/>
      <c r="J47" s="935"/>
      <c r="K47" s="935"/>
      <c r="L47" s="935"/>
      <c r="M47" s="935"/>
      <c r="N47" s="935"/>
      <c r="O47" s="832"/>
      <c r="P47" s="830"/>
    </row>
    <row r="48" spans="2:16">
      <c r="B48" s="77"/>
      <c r="C48" s="934"/>
      <c r="D48" s="935"/>
      <c r="E48" s="935"/>
      <c r="F48" s="935"/>
      <c r="G48" s="935"/>
      <c r="H48" s="935"/>
      <c r="I48" s="935"/>
      <c r="J48" s="935"/>
      <c r="K48" s="935"/>
      <c r="L48" s="935"/>
      <c r="M48" s="935"/>
      <c r="N48" s="935"/>
      <c r="O48" s="832"/>
      <c r="P48" s="830"/>
    </row>
    <row r="49" spans="2:16">
      <c r="B49" s="77"/>
      <c r="C49" s="934"/>
      <c r="D49" s="935"/>
      <c r="E49" s="935"/>
      <c r="F49" s="935"/>
      <c r="G49" s="935"/>
      <c r="H49" s="935"/>
      <c r="I49" s="935"/>
      <c r="J49" s="935"/>
      <c r="K49" s="935"/>
      <c r="L49" s="935"/>
      <c r="M49" s="935"/>
      <c r="N49" s="935"/>
      <c r="O49" s="832"/>
      <c r="P49" s="830"/>
    </row>
    <row r="50" spans="2:16">
      <c r="B50" s="77"/>
      <c r="C50" s="934"/>
      <c r="D50" s="935"/>
      <c r="E50" s="935"/>
      <c r="F50" s="935"/>
      <c r="G50" s="935"/>
      <c r="H50" s="935"/>
      <c r="I50" s="935"/>
      <c r="J50" s="935"/>
      <c r="K50" s="935"/>
      <c r="L50" s="935"/>
      <c r="M50" s="935"/>
      <c r="N50" s="935"/>
      <c r="O50" s="832"/>
      <c r="P50" s="830"/>
    </row>
    <row r="51" spans="2:16">
      <c r="B51" s="77"/>
      <c r="C51" s="934"/>
      <c r="D51" s="935"/>
      <c r="E51" s="935"/>
      <c r="F51" s="935"/>
      <c r="G51" s="935"/>
      <c r="H51" s="935"/>
      <c r="I51" s="935"/>
      <c r="J51" s="935"/>
      <c r="K51" s="935"/>
      <c r="L51" s="935"/>
      <c r="M51" s="935"/>
      <c r="N51" s="935"/>
      <c r="O51" s="832"/>
      <c r="P51" s="830"/>
    </row>
    <row r="52" spans="2:16">
      <c r="B52" s="77"/>
      <c r="C52" s="934"/>
      <c r="D52" s="935"/>
      <c r="E52" s="935"/>
      <c r="F52" s="935"/>
      <c r="G52" s="935"/>
      <c r="H52" s="935"/>
      <c r="I52" s="935"/>
      <c r="J52" s="935"/>
      <c r="K52" s="935"/>
      <c r="L52" s="935"/>
      <c r="M52" s="935"/>
      <c r="N52" s="935"/>
      <c r="O52" s="832"/>
      <c r="P52" s="830"/>
    </row>
    <row r="53" spans="2:16">
      <c r="B53" s="77"/>
      <c r="C53" s="934"/>
      <c r="D53" s="935"/>
      <c r="E53" s="935"/>
      <c r="F53" s="935"/>
      <c r="G53" s="935"/>
      <c r="H53" s="935"/>
      <c r="I53" s="935"/>
      <c r="J53" s="935"/>
      <c r="K53" s="935"/>
      <c r="L53" s="935"/>
      <c r="M53" s="935"/>
      <c r="N53" s="935"/>
      <c r="O53" s="832"/>
      <c r="P53" s="830"/>
    </row>
    <row r="54" spans="2:16">
      <c r="B54" s="77"/>
      <c r="C54" s="934"/>
      <c r="D54" s="935"/>
      <c r="E54" s="935"/>
      <c r="F54" s="935"/>
      <c r="G54" s="935"/>
      <c r="H54" s="935"/>
      <c r="I54" s="935"/>
      <c r="J54" s="935"/>
      <c r="K54" s="935"/>
      <c r="L54" s="935"/>
      <c r="M54" s="935"/>
      <c r="N54" s="935"/>
      <c r="O54" s="832"/>
      <c r="P54" s="830"/>
    </row>
    <row r="55" spans="2:16">
      <c r="B55" s="77"/>
      <c r="C55" s="934"/>
      <c r="D55" s="935"/>
      <c r="E55" s="935"/>
      <c r="F55" s="935"/>
      <c r="G55" s="935"/>
      <c r="H55" s="935"/>
      <c r="I55" s="935"/>
      <c r="J55" s="935"/>
      <c r="K55" s="935"/>
      <c r="L55" s="935"/>
      <c r="M55" s="935"/>
      <c r="N55" s="935"/>
      <c r="O55" s="832"/>
      <c r="P55" s="830"/>
    </row>
    <row r="56" spans="2:16">
      <c r="B56" s="77"/>
      <c r="C56" s="934"/>
      <c r="D56" s="935"/>
      <c r="E56" s="935"/>
      <c r="F56" s="935"/>
      <c r="G56" s="935"/>
      <c r="H56" s="935"/>
      <c r="I56" s="935"/>
      <c r="J56" s="935"/>
      <c r="K56" s="935"/>
      <c r="L56" s="935"/>
      <c r="M56" s="935"/>
      <c r="N56" s="935"/>
      <c r="O56" s="832"/>
      <c r="P56" s="79"/>
    </row>
    <row r="57" spans="2:16">
      <c r="B57" s="77"/>
      <c r="C57" s="934"/>
      <c r="D57" s="935"/>
      <c r="E57" s="935"/>
      <c r="F57" s="935"/>
      <c r="G57" s="935"/>
      <c r="H57" s="935"/>
      <c r="I57" s="935"/>
      <c r="J57" s="935"/>
      <c r="K57" s="935"/>
      <c r="L57" s="935"/>
      <c r="M57" s="935"/>
      <c r="N57" s="935"/>
      <c r="O57" s="832"/>
      <c r="P57" s="79"/>
    </row>
    <row r="58" spans="2:16" ht="18.600000000000001" thickBot="1">
      <c r="B58" s="77"/>
      <c r="C58" s="936"/>
      <c r="D58" s="937"/>
      <c r="E58" s="937"/>
      <c r="F58" s="937"/>
      <c r="G58" s="937"/>
      <c r="H58" s="937"/>
      <c r="I58" s="937"/>
      <c r="J58" s="937"/>
      <c r="K58" s="937"/>
      <c r="L58" s="937"/>
      <c r="M58" s="937"/>
      <c r="N58" s="937"/>
      <c r="O58" s="833"/>
      <c r="P58" s="79"/>
    </row>
    <row r="59" spans="2:16" ht="18.600000000000001" thickBot="1">
      <c r="B59" s="82"/>
      <c r="C59" s="83"/>
      <c r="D59" s="83"/>
      <c r="E59" s="83"/>
      <c r="F59" s="83"/>
      <c r="G59" s="83"/>
      <c r="H59" s="235"/>
      <c r="I59" s="235"/>
      <c r="J59" s="235"/>
      <c r="K59" s="83"/>
      <c r="L59" s="83"/>
      <c r="M59" s="83"/>
      <c r="N59" s="83"/>
      <c r="O59" s="83"/>
      <c r="P59" s="84"/>
    </row>
    <row r="60" spans="2:16" ht="18.600000000000001" thickBot="1"/>
    <row r="61" spans="2:16">
      <c r="B61" s="839" t="s">
        <v>541</v>
      </c>
      <c r="C61" s="840"/>
      <c r="D61" s="840"/>
      <c r="E61" s="840"/>
      <c r="F61" s="840"/>
      <c r="G61" s="840"/>
      <c r="H61" s="841"/>
      <c r="I61" s="841"/>
      <c r="J61" s="841"/>
      <c r="K61" s="840"/>
      <c r="L61" s="840"/>
      <c r="M61" s="840"/>
      <c r="N61" s="840"/>
      <c r="O61" s="840"/>
      <c r="P61" s="842"/>
    </row>
    <row r="62" spans="2:16">
      <c r="B62" s="843"/>
      <c r="C62" s="844"/>
      <c r="D62" s="844"/>
      <c r="E62" s="844"/>
      <c r="F62" s="844"/>
      <c r="G62" s="844"/>
      <c r="H62" s="845"/>
      <c r="I62" s="845"/>
      <c r="J62" s="845"/>
      <c r="K62" s="844"/>
      <c r="L62" s="844"/>
      <c r="M62" s="844"/>
      <c r="N62" s="844"/>
      <c r="O62" s="844"/>
      <c r="P62" s="846"/>
    </row>
    <row r="63" spans="2:16">
      <c r="B63" s="851" t="s">
        <v>542</v>
      </c>
      <c r="C63" s="852"/>
      <c r="D63" s="852" t="s">
        <v>543</v>
      </c>
      <c r="E63" s="852"/>
      <c r="F63" s="852" t="s">
        <v>544</v>
      </c>
      <c r="G63" s="852"/>
      <c r="H63" s="845"/>
      <c r="I63" s="845"/>
      <c r="J63" s="845"/>
      <c r="K63" s="844"/>
      <c r="L63" s="844"/>
      <c r="M63" s="844"/>
      <c r="N63" s="844"/>
      <c r="O63" s="844"/>
      <c r="P63" s="846"/>
    </row>
    <row r="64" spans="2:16">
      <c r="B64" s="843"/>
      <c r="C64" s="844"/>
      <c r="D64" s="844"/>
      <c r="E64" s="844"/>
      <c r="F64" s="844"/>
      <c r="G64" s="844"/>
      <c r="H64" s="845"/>
      <c r="I64" s="845"/>
      <c r="J64" s="845"/>
      <c r="K64" s="844"/>
      <c r="L64" s="844"/>
      <c r="M64" s="844"/>
      <c r="N64" s="844"/>
      <c r="O64" s="844"/>
      <c r="P64" s="846"/>
    </row>
    <row r="65" spans="2:16">
      <c r="B65" s="843">
        <v>1</v>
      </c>
      <c r="C65" s="844"/>
      <c r="D65" s="853">
        <v>42874</v>
      </c>
      <c r="E65" s="844"/>
      <c r="F65" s="844" t="s">
        <v>278</v>
      </c>
      <c r="G65" s="844"/>
      <c r="H65" s="845"/>
      <c r="I65" s="845"/>
      <c r="J65" s="845"/>
      <c r="K65" s="844"/>
      <c r="L65" s="844"/>
      <c r="M65" s="844"/>
      <c r="N65" s="844"/>
      <c r="O65" s="844"/>
      <c r="P65" s="846"/>
    </row>
    <row r="66" spans="2:16">
      <c r="B66" s="843">
        <v>2</v>
      </c>
      <c r="C66" s="844"/>
      <c r="D66" s="853">
        <v>42943</v>
      </c>
      <c r="E66" s="844"/>
      <c r="F66" s="844" t="s">
        <v>278</v>
      </c>
      <c r="G66" s="844"/>
      <c r="H66" s="845"/>
      <c r="I66" s="845"/>
      <c r="J66" s="845"/>
      <c r="K66" s="844"/>
      <c r="L66" s="844"/>
      <c r="M66" s="844"/>
      <c r="N66" s="844"/>
      <c r="O66" s="844"/>
      <c r="P66" s="846"/>
    </row>
    <row r="67" spans="2:16">
      <c r="B67" s="843">
        <v>3</v>
      </c>
      <c r="C67" s="844"/>
      <c r="D67" s="844" t="s">
        <v>545</v>
      </c>
      <c r="E67" s="844"/>
      <c r="F67" s="844" t="s">
        <v>278</v>
      </c>
      <c r="G67" s="844"/>
      <c r="H67" s="845"/>
      <c r="I67" s="845"/>
      <c r="J67" s="845"/>
      <c r="K67" s="844"/>
      <c r="L67" s="844"/>
      <c r="M67" s="844"/>
      <c r="N67" s="844"/>
      <c r="O67" s="844"/>
      <c r="P67" s="846"/>
    </row>
    <row r="68" spans="2:16">
      <c r="B68" s="843"/>
      <c r="C68" s="844"/>
      <c r="D68" s="844"/>
      <c r="E68" s="844"/>
      <c r="F68" s="844"/>
      <c r="G68" s="844"/>
      <c r="H68" s="845"/>
      <c r="I68" s="845"/>
      <c r="J68" s="845"/>
      <c r="K68" s="844"/>
      <c r="L68" s="844"/>
      <c r="M68" s="844"/>
      <c r="N68" s="844"/>
      <c r="O68" s="844"/>
      <c r="P68" s="846"/>
    </row>
    <row r="69" spans="2:16">
      <c r="B69" s="843"/>
      <c r="C69" s="844"/>
      <c r="D69" s="844"/>
      <c r="E69" s="844"/>
      <c r="F69" s="844"/>
      <c r="G69" s="844"/>
      <c r="H69" s="845"/>
      <c r="I69" s="845"/>
      <c r="J69" s="845"/>
      <c r="K69" s="844"/>
      <c r="L69" s="844"/>
      <c r="M69" s="844"/>
      <c r="N69" s="844"/>
      <c r="O69" s="844"/>
      <c r="P69" s="846"/>
    </row>
    <row r="70" spans="2:16" ht="18.600000000000001" thickBot="1">
      <c r="B70" s="847"/>
      <c r="C70" s="848"/>
      <c r="D70" s="848"/>
      <c r="E70" s="848"/>
      <c r="F70" s="848"/>
      <c r="G70" s="848"/>
      <c r="H70" s="849"/>
      <c r="I70" s="849"/>
      <c r="J70" s="849"/>
      <c r="K70" s="848"/>
      <c r="L70" s="848"/>
      <c r="M70" s="848"/>
      <c r="N70" s="848"/>
      <c r="O70" s="848"/>
      <c r="P70" s="850"/>
    </row>
  </sheetData>
  <mergeCells count="52">
    <mergeCell ref="B9:E9"/>
    <mergeCell ref="F9:H9"/>
    <mergeCell ref="J9:M9"/>
    <mergeCell ref="N9:P9"/>
    <mergeCell ref="F2:L7"/>
    <mergeCell ref="B8:E8"/>
    <mergeCell ref="F8:H8"/>
    <mergeCell ref="J8:M8"/>
    <mergeCell ref="N8:P8"/>
    <mergeCell ref="B10:P10"/>
    <mergeCell ref="D12:G12"/>
    <mergeCell ref="H12:J12"/>
    <mergeCell ref="K12:N12"/>
    <mergeCell ref="D14:G14"/>
    <mergeCell ref="H14:J14"/>
    <mergeCell ref="K14:N14"/>
    <mergeCell ref="D16:G16"/>
    <mergeCell ref="H16:J16"/>
    <mergeCell ref="K16:N16"/>
    <mergeCell ref="D18:G18"/>
    <mergeCell ref="H18:J18"/>
    <mergeCell ref="K18:N18"/>
    <mergeCell ref="D20:G20"/>
    <mergeCell ref="H20:J20"/>
    <mergeCell ref="K20:N20"/>
    <mergeCell ref="D22:G22"/>
    <mergeCell ref="H22:J22"/>
    <mergeCell ref="K22:N22"/>
    <mergeCell ref="D24:G24"/>
    <mergeCell ref="H24:J24"/>
    <mergeCell ref="K24:N24"/>
    <mergeCell ref="D26:G26"/>
    <mergeCell ref="H26:J26"/>
    <mergeCell ref="K26:N26"/>
    <mergeCell ref="D28:G28"/>
    <mergeCell ref="H28:J28"/>
    <mergeCell ref="K28:N28"/>
    <mergeCell ref="D30:G30"/>
    <mergeCell ref="H30:J30"/>
    <mergeCell ref="K30:N30"/>
    <mergeCell ref="C43:N58"/>
    <mergeCell ref="D32:G32"/>
    <mergeCell ref="H32:J32"/>
    <mergeCell ref="K32:N32"/>
    <mergeCell ref="D34:G34"/>
    <mergeCell ref="H34:J34"/>
    <mergeCell ref="K34:N34"/>
    <mergeCell ref="D36:G36"/>
    <mergeCell ref="H36:J36"/>
    <mergeCell ref="K36:N36"/>
    <mergeCell ref="D38:K38"/>
    <mergeCell ref="B41:F41"/>
  </mergeCells>
  <hyperlinks>
    <hyperlink ref="J9" location="'BoE for WBS 1.10.2'!A1" display="'BoE for WBS 1.10.2'!A1" xr:uid="{00000000-0004-0000-0200-000000000000}"/>
    <hyperlink ref="K14" location="'BoE for WBS 1.10.2.1'!A1" display="Go To BoE" xr:uid="{00000000-0004-0000-0200-000001000000}"/>
    <hyperlink ref="L14" location="'BoE for WBS 1.10.2.1'!A1" display="'BoE for WBS 1.10.2.1'!A1" xr:uid="{00000000-0004-0000-0200-000002000000}"/>
    <hyperlink ref="M14" location="'BoE for WBS 1.10.2.1'!A1" display="'BoE for WBS 1.10.2.1'!A1" xr:uid="{00000000-0004-0000-0200-000003000000}"/>
    <hyperlink ref="N14" location="'BoE for WBS 1.10.2.1'!A1" display="'BoE for WBS 1.10.2.1'!A1" xr:uid="{00000000-0004-0000-0200-000004000000}"/>
    <hyperlink ref="K16" location="'BoE for WBS 1.10.2.2'!A1" display="Go To BoE" xr:uid="{00000000-0004-0000-0200-000005000000}"/>
    <hyperlink ref="L16" location="'BoE for WBS 1.10.2.2'!A1" display="'BoE for WBS 1.10.2.2'!A1" xr:uid="{00000000-0004-0000-0200-000006000000}"/>
    <hyperlink ref="M16" location="'BoE for WBS 1.10.2.2'!A1" display="'BoE for WBS 1.10.2.2'!A1" xr:uid="{00000000-0004-0000-0200-000007000000}"/>
    <hyperlink ref="N16" location="'BoE for WBS 1.10.2.2'!A1" display="'BoE for WBS 1.10.2.2'!A1" xr:uid="{00000000-0004-0000-0200-000008000000}"/>
    <hyperlink ref="K18" location="'BoE for WBS 1.10.2.3'!A1" display="Go To BoE" xr:uid="{00000000-0004-0000-0200-000009000000}"/>
    <hyperlink ref="L18" location="'BoE for WBS 1.10.2.3'!A1" display="'BoE for WBS 1.10.2.3'!A1" xr:uid="{00000000-0004-0000-0200-00000A000000}"/>
    <hyperlink ref="M18" location="'BoE for WBS 1.10.2.3'!A1" display="'BoE for WBS 1.10.2.3'!A1" xr:uid="{00000000-0004-0000-0200-00000B000000}"/>
    <hyperlink ref="N18" location="'BoE for WBS 1.10.2.3'!A1" display="'BoE for WBS 1.10.2.3'!A1" xr:uid="{00000000-0004-0000-0200-00000C000000}"/>
    <hyperlink ref="K20" location="'BoE for WBS 1.10.2.4'!A1" display="Go To BoE" xr:uid="{00000000-0004-0000-0200-00000D000000}"/>
    <hyperlink ref="L20" location="'BoE for WBS 1.10.2.4'!A1" display="'BoE for WBS 1.10.2.4'!A1" xr:uid="{00000000-0004-0000-0200-00000E000000}"/>
    <hyperlink ref="M20" location="'BoE for WBS 1.10.2.4'!A1" display="'BoE for WBS 1.10.2.4'!A1" xr:uid="{00000000-0004-0000-0200-00000F000000}"/>
    <hyperlink ref="N20" location="'BoE for WBS 1.10.2.4'!A1" display="'BoE for WBS 1.10.2.4'!A1" xr:uid="{00000000-0004-0000-0200-000010000000}"/>
    <hyperlink ref="K22" location="'BoE for WBS 1.10.2.5'!A1" display="Go To BoE" xr:uid="{00000000-0004-0000-0200-000011000000}"/>
    <hyperlink ref="L22" location="'BoE for WBS 1.10.2.5'!A1" display="'BoE for WBS 1.10.2.5'!A1" xr:uid="{00000000-0004-0000-0200-000012000000}"/>
    <hyperlink ref="M22" location="'BoE for WBS 1.10.2.5'!A1" display="'BoE for WBS 1.10.2.5'!A1" xr:uid="{00000000-0004-0000-0200-000013000000}"/>
    <hyperlink ref="N22" location="'BoE for WBS 1.10.2.5'!A1" display="'BoE for WBS 1.10.2.5'!A1" xr:uid="{00000000-0004-0000-0200-000014000000}"/>
    <hyperlink ref="K24" location="'BoE for WBS 1.10.2.6'!A1" display="Go To BoE" xr:uid="{00000000-0004-0000-0200-000015000000}"/>
    <hyperlink ref="L24" location="'BoE for WBS 1.10.2.6'!A1" display="'BoE for WBS 1.10.2.6'!A1" xr:uid="{00000000-0004-0000-0200-000016000000}"/>
    <hyperlink ref="M24" location="'BoE for WBS 1.10.2.6'!A1" display="'BoE for WBS 1.10.2.6'!A1" xr:uid="{00000000-0004-0000-0200-000017000000}"/>
    <hyperlink ref="N24" location="'BoE for WBS 1.10.2.6'!A1" display="'BoE for WBS 1.10.2.6'!A1" xr:uid="{00000000-0004-0000-0200-000018000000}"/>
    <hyperlink ref="K26" location="'BoE for WBS 1.10.2.7'!A1" display="Go To BoE" xr:uid="{00000000-0004-0000-0200-000019000000}"/>
    <hyperlink ref="L26" location="'BoE for WBS 1.10.2.7'!A1" display="'BoE for WBS 1.10.2.7'!A1" xr:uid="{00000000-0004-0000-0200-00001A000000}"/>
    <hyperlink ref="M26" location="'BoE for WBS 1.10.2.7'!A1" display="'BoE for WBS 1.10.2.7'!A1" xr:uid="{00000000-0004-0000-0200-00001B000000}"/>
    <hyperlink ref="N26" location="'BoE for WBS 1.10.2.7'!A1" display="'BoE for WBS 1.10.2.7'!A1" xr:uid="{00000000-0004-0000-0200-00001C000000}"/>
    <hyperlink ref="K28" location="'BoE for WBS 1.10.2.8'!A1" display="Go To BoE" xr:uid="{00000000-0004-0000-0200-00001D000000}"/>
    <hyperlink ref="L28" location="'BoE for WBS 1.10.2.8'!A1" display="'BoE for WBS 1.10.2.8'!A1" xr:uid="{00000000-0004-0000-0200-00001E000000}"/>
    <hyperlink ref="M28" location="'BoE for WBS 1.10.2.8'!A1" display="'BoE for WBS 1.10.2.8'!A1" xr:uid="{00000000-0004-0000-0200-00001F000000}"/>
    <hyperlink ref="N28" location="'BoE for WBS 1.10.2.8'!A1" display="'BoE for WBS 1.10.2.8'!A1" xr:uid="{00000000-0004-0000-0200-000020000000}"/>
    <hyperlink ref="K30" location="'BoE for WBS 1.10.2.9'!A1" display="Go To BoE" xr:uid="{00000000-0004-0000-0200-000021000000}"/>
    <hyperlink ref="L30" location="'BoE for WBS 1.10.2.9'!A1" display="'BoE for WBS 1.10.2.9'!A1" xr:uid="{00000000-0004-0000-0200-000022000000}"/>
    <hyperlink ref="M30" location="'BoE for WBS 1.10.2.9'!A1" display="'BoE for WBS 1.10.2.9'!A1" xr:uid="{00000000-0004-0000-0200-000023000000}"/>
    <hyperlink ref="N30" location="'BoE for WBS 1.10.2.9'!A1" display="'BoE for WBS 1.10.2.9'!A1" xr:uid="{00000000-0004-0000-0200-000024000000}"/>
    <hyperlink ref="K32" location="'BoE for WBS 1.10.2.10'!A1" display="Go To BoE" xr:uid="{00000000-0004-0000-0200-000025000000}"/>
    <hyperlink ref="L32" location="'BoE for WBS 1.10.2.10'!A1" display="'BoE for WBS 1.10.2.10'!A1" xr:uid="{00000000-0004-0000-0200-000026000000}"/>
    <hyperlink ref="M32" location="'BoE for WBS 1.10.2.10'!A1" display="'BoE for WBS 1.10.2.10'!A1" xr:uid="{00000000-0004-0000-0200-000027000000}"/>
    <hyperlink ref="N32" location="'BoE for WBS 1.10.2.10'!A1" display="'BoE for WBS 1.10.2.10'!A1" xr:uid="{00000000-0004-0000-0200-000028000000}"/>
    <hyperlink ref="K34" location="'BoE for WBS 1.10.2.11'!A1" display="Go To BoE" xr:uid="{00000000-0004-0000-0200-000029000000}"/>
    <hyperlink ref="L34" location="'BoE for WBS 1.10.2.11'!A1" display="'BoE for WBS 1.10.2.11'!A1" xr:uid="{00000000-0004-0000-0200-00002A000000}"/>
    <hyperlink ref="M34" location="'BoE for WBS 1.10.2.11'!A1" display="'BoE for WBS 1.10.2.11'!A1" xr:uid="{00000000-0004-0000-0200-00002B000000}"/>
    <hyperlink ref="N34" location="'BoE for WBS 1.10.2.11'!A1" display="'BoE for WBS 1.10.2.11'!A1" xr:uid="{00000000-0004-0000-0200-00002C000000}"/>
    <hyperlink ref="K36" location="'BoE for WBS 1.10.2.12'!A1" display="Go To BoE" xr:uid="{00000000-0004-0000-0200-00002D000000}"/>
    <hyperlink ref="L36" location="'BoE for WBS 1.10.2.12'!A1" display="'BoE for WBS 1.10.2.12'!A1" xr:uid="{00000000-0004-0000-0200-00002E000000}"/>
    <hyperlink ref="M36" location="'BoE for WBS 1.10.2.12'!A1" display="'BoE for WBS 1.10.2.12'!A1" xr:uid="{00000000-0004-0000-0200-00002F000000}"/>
    <hyperlink ref="N36" location="'BoE for WBS 1.10.2.12'!A1" display="'BoE for WBS 1.10.2.12'!A1" xr:uid="{00000000-0004-0000-0200-000030000000}"/>
    <hyperlink ref="K9" location="'BoE for WBS 1.10.2'!A1" display="'BoE for WBS 1.10.2'!A1" xr:uid="{00000000-0004-0000-0200-000031000000}"/>
    <hyperlink ref="L9" location="'BoE for WBS 1.10.2'!A1" display="'BoE for WBS 1.10.2'!A1" xr:uid="{00000000-0004-0000-0200-000032000000}"/>
    <hyperlink ref="M9" location="'BoE for WBS 1.10.2'!A1" display="'BoE for WBS 1.10.2'!A1" xr:uid="{00000000-0004-0000-0200-000033000000}"/>
    <hyperlink ref="D38" location="'WBS 1.10  Dictionary'!A1" display="WBS Dictionary for 1.10 Installation and Integration" xr:uid="{00000000-0004-0000-0200-000034000000}"/>
    <hyperlink ref="E38" location="'WBS 1.10  Dictionary'!A1" display="'WBS 1.10  Dictionary'!A1" xr:uid="{00000000-0004-0000-0200-000035000000}"/>
    <hyperlink ref="F38" location="'WBS 1.10  Dictionary'!A1" display="'WBS 1.10  Dictionary'!A1" xr:uid="{00000000-0004-0000-0200-000036000000}"/>
    <hyperlink ref="G38" location="'WBS 1.10  Dictionary'!A1" display="'WBS 1.10  Dictionary'!A1" xr:uid="{00000000-0004-0000-0200-000037000000}"/>
    <hyperlink ref="H38" location="'WBS 1.10  Dictionary'!A1" display="'WBS 1.10  Dictionary'!A1" xr:uid="{00000000-0004-0000-0200-000038000000}"/>
    <hyperlink ref="I38" location="'WBS 1.10  Dictionary'!A1" display="'WBS 1.10  Dictionary'!A1" xr:uid="{00000000-0004-0000-0200-000039000000}"/>
    <hyperlink ref="J38" location="'WBS 1.10  Dictionary'!A1" display="'WBS 1.10  Dictionary'!A1" xr:uid="{00000000-0004-0000-0200-00003A000000}"/>
    <hyperlink ref="K38" location="'WBS 1.10  Dictionary'!A1" display="'WBS 1.10  Dictionary'!A1" xr:uid="{00000000-0004-0000-0200-00003B000000}"/>
    <hyperlink ref="B9" location="'WBS 1.10 Structure'!A1" display="sPHENIX Integration and Installation (click to see WBS structure for this Subsystem)" xr:uid="{00000000-0004-0000-0200-00003C000000}"/>
    <hyperlink ref="C9" location="'WBS 1.10 Structure'!A1" display="'WBS 1.10 Structure'!A1" xr:uid="{00000000-0004-0000-0200-00003D000000}"/>
    <hyperlink ref="D9" location="'WBS 1.10 Structure'!A1" display="'WBS 1.10 Structure'!A1" xr:uid="{00000000-0004-0000-0200-00003E000000}"/>
    <hyperlink ref="E9" location="'WBS 1.10 Structure'!A1" display="'WBS 1.10 Structure'!A1" xr:uid="{00000000-0004-0000-0200-00003F000000}"/>
  </hyperlinks>
  <pageMargins left="0.75" right="0.75" top="1" bottom="1" header="0.5" footer="0.5"/>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1"/>
  <dimension ref="B1:Q85"/>
  <sheetViews>
    <sheetView topLeftCell="A16" zoomScale="60" zoomScaleNormal="60" workbookViewId="0">
      <selection activeCell="I25" sqref="I25:K25"/>
    </sheetView>
  </sheetViews>
  <sheetFormatPr defaultColWidth="11.19921875" defaultRowHeight="15.6"/>
  <cols>
    <col min="2" max="2" width="1.796875" customWidth="1"/>
    <col min="3" max="3" width="25.19921875" style="2" customWidth="1"/>
    <col min="4" max="4" width="1.796875" style="2" customWidth="1"/>
    <col min="5" max="5" width="3" style="4" customWidth="1"/>
    <col min="6" max="6" width="5" style="4" customWidth="1"/>
    <col min="7" max="7" width="1.796875" style="4" customWidth="1"/>
    <col min="8" max="8" width="5.296875" style="4" customWidth="1"/>
    <col min="9" max="9" width="32.5" style="4" customWidth="1"/>
    <col min="10" max="10" width="27.69921875" style="4" customWidth="1"/>
    <col min="11" max="11" width="34.296875" style="4" customWidth="1"/>
    <col min="12" max="12" width="3.796875" style="4" customWidth="1"/>
    <col min="13" max="13" width="1.796875" style="1" customWidth="1"/>
    <col min="14" max="17" width="10.796875" style="1"/>
  </cols>
  <sheetData>
    <row r="1" spans="2:17" ht="16.2" thickBot="1"/>
    <row r="2" spans="2:17" ht="33" customHeight="1" thickBot="1">
      <c r="B2" s="1017" t="s">
        <v>281</v>
      </c>
      <c r="C2" s="1018"/>
      <c r="D2" s="1018"/>
      <c r="E2" s="1019"/>
      <c r="F2" s="591"/>
      <c r="G2" s="592"/>
      <c r="H2" s="592"/>
      <c r="I2" s="592"/>
      <c r="J2" s="592"/>
      <c r="K2" s="592"/>
      <c r="L2" s="592"/>
      <c r="M2" s="592"/>
      <c r="N2" s="592"/>
      <c r="O2" s="592"/>
      <c r="P2" s="592"/>
      <c r="Q2" s="592"/>
    </row>
    <row r="3" spans="2:17" ht="16.2" thickBot="1">
      <c r="C3" s="12"/>
      <c r="D3" s="12"/>
      <c r="E3" s="5"/>
      <c r="F3" s="5"/>
    </row>
    <row r="4" spans="2:17" ht="10.95" customHeight="1" thickBot="1">
      <c r="B4" s="864"/>
      <c r="C4" s="865"/>
      <c r="D4" s="865"/>
      <c r="E4" s="866"/>
      <c r="F4" s="866"/>
      <c r="G4" s="866"/>
      <c r="H4" s="866"/>
      <c r="I4" s="866"/>
      <c r="J4" s="866"/>
      <c r="K4" s="866"/>
      <c r="L4" s="866"/>
      <c r="M4" s="867"/>
    </row>
    <row r="5" spans="2:17" ht="45" customHeight="1" thickBot="1">
      <c r="B5" s="24"/>
      <c r="C5" s="29" t="s">
        <v>14</v>
      </c>
      <c r="D5" s="30"/>
      <c r="E5" s="899"/>
      <c r="F5" s="1014" t="s">
        <v>609</v>
      </c>
      <c r="G5" s="1015"/>
      <c r="H5" s="1015"/>
      <c r="I5" s="1015"/>
      <c r="J5" s="1015"/>
      <c r="K5" s="1015"/>
      <c r="L5" s="1016"/>
      <c r="M5" s="245"/>
    </row>
    <row r="6" spans="2:17" ht="18" customHeight="1" thickBot="1">
      <c r="B6" s="24"/>
      <c r="C6" s="30"/>
      <c r="D6" s="30"/>
      <c r="E6" s="31"/>
      <c r="F6" s="32"/>
      <c r="G6" s="32"/>
      <c r="H6" s="474"/>
      <c r="I6" s="474"/>
      <c r="J6" s="474"/>
      <c r="K6" s="474"/>
      <c r="L6" s="474"/>
      <c r="M6" s="475"/>
      <c r="N6" s="476"/>
    </row>
    <row r="7" spans="2:17" ht="70.95" customHeight="1" thickBot="1">
      <c r="B7" s="24"/>
      <c r="C7" s="29" t="s">
        <v>13</v>
      </c>
      <c r="D7" s="30"/>
      <c r="E7" s="898"/>
      <c r="F7" s="244"/>
      <c r="G7" s="854"/>
      <c r="H7" s="1021" t="str">
        <f>'Int &amp; Inst  Control Account'!C4 &amp;  ": " &amp; 'Int &amp; Inst  Control Account'!C5</f>
        <v>2.05.01: Integration Documentation, Technical Coordination, Installation Tooling and Fixtures and Subsystem Installation</v>
      </c>
      <c r="I7" s="1022"/>
      <c r="J7" s="1022"/>
      <c r="K7" s="1022"/>
      <c r="L7" s="1023"/>
      <c r="M7" s="475"/>
      <c r="N7" s="476"/>
    </row>
    <row r="8" spans="2:17" ht="10.050000000000001" customHeight="1" thickBot="1">
      <c r="B8" s="24"/>
      <c r="C8" s="28"/>
      <c r="D8" s="28"/>
      <c r="E8" s="243"/>
      <c r="F8" s="243"/>
      <c r="G8" s="855"/>
      <c r="H8" s="855"/>
      <c r="I8" s="855"/>
      <c r="J8" s="855"/>
      <c r="K8" s="855"/>
      <c r="L8" s="855"/>
      <c r="M8" s="475"/>
      <c r="N8" s="476"/>
    </row>
    <row r="9" spans="2:17" ht="40.049999999999997" customHeight="1" thickBot="1">
      <c r="B9" s="24"/>
      <c r="C9" s="1024" t="s">
        <v>15</v>
      </c>
      <c r="D9" s="33"/>
      <c r="E9" s="243"/>
      <c r="F9" s="243"/>
      <c r="G9" s="855"/>
      <c r="H9" s="855"/>
      <c r="I9" s="1008" t="str">
        <f>'Int &amp; Inst  Control Account'!B8 &amp; ": " &amp; 'Int &amp; Inst  Control Account'!C8</f>
        <v>2.05.01: Subsystem Interface &amp; Integration Plan</v>
      </c>
      <c r="J9" s="1009"/>
      <c r="K9" s="1010"/>
      <c r="L9" s="856"/>
      <c r="M9" s="475"/>
      <c r="N9" s="476"/>
    </row>
    <row r="10" spans="2:17" ht="10.050000000000001" customHeight="1" thickBot="1">
      <c r="B10" s="24"/>
      <c r="C10" s="1025"/>
      <c r="D10" s="33"/>
      <c r="E10" s="243"/>
      <c r="F10" s="243"/>
      <c r="G10" s="855"/>
      <c r="H10" s="855"/>
      <c r="I10" s="857"/>
      <c r="J10" s="857"/>
      <c r="K10" s="857"/>
      <c r="L10" s="857"/>
      <c r="M10" s="475"/>
      <c r="N10" s="476"/>
    </row>
    <row r="11" spans="2:17" ht="40.049999999999997" customHeight="1" thickBot="1">
      <c r="B11" s="24"/>
      <c r="C11" s="1025"/>
      <c r="D11" s="33"/>
      <c r="E11" s="243"/>
      <c r="F11" s="243"/>
      <c r="G11" s="855"/>
      <c r="H11" s="855"/>
      <c r="I11" s="1008" t="str">
        <f>'Int &amp; Inst  Control Account'!B20 &amp; ": " &amp; 'Int &amp; Inst  Control Account'!C20</f>
        <v>2.05.02: Infrastructure Installation</v>
      </c>
      <c r="J11" s="1009"/>
      <c r="K11" s="1010"/>
      <c r="L11" s="856"/>
      <c r="M11" s="475"/>
      <c r="N11" s="476"/>
    </row>
    <row r="12" spans="2:17" ht="10.050000000000001" customHeight="1" thickBot="1">
      <c r="B12" s="24"/>
      <c r="C12" s="1025"/>
      <c r="D12" s="33"/>
      <c r="E12" s="243"/>
      <c r="F12" s="243"/>
      <c r="G12" s="855"/>
      <c r="H12" s="855"/>
      <c r="I12" s="856"/>
      <c r="J12" s="856"/>
      <c r="K12" s="856"/>
      <c r="L12" s="856"/>
      <c r="M12" s="475"/>
      <c r="N12" s="476"/>
    </row>
    <row r="13" spans="2:17" ht="40.049999999999997" customHeight="1" thickBot="1">
      <c r="B13" s="24"/>
      <c r="C13" s="1025"/>
      <c r="D13" s="33"/>
      <c r="E13" s="243"/>
      <c r="F13" s="243"/>
      <c r="G13" s="855"/>
      <c r="H13" s="855"/>
      <c r="I13" s="1008" t="str">
        <f>'Int &amp; Inst  Control Account'!B31 &amp; ": " &amp; 'Int &amp; Inst  Control Account'!C31</f>
        <v xml:space="preserve">2.05.03: Cradle Carriage Integration/Installation </v>
      </c>
      <c r="J13" s="1009"/>
      <c r="K13" s="1010"/>
      <c r="L13" s="856"/>
      <c r="M13" s="475"/>
      <c r="N13" s="476"/>
    </row>
    <row r="14" spans="2:17" ht="10.050000000000001" customHeight="1" thickBot="1">
      <c r="B14" s="24"/>
      <c r="C14" s="1025"/>
      <c r="D14" s="33"/>
      <c r="E14" s="23"/>
      <c r="F14" s="23"/>
      <c r="G14" s="854"/>
      <c r="H14" s="855"/>
      <c r="I14" s="856"/>
      <c r="J14" s="856"/>
      <c r="K14" s="856"/>
      <c r="L14" s="856"/>
      <c r="M14" s="475"/>
      <c r="N14" s="476"/>
    </row>
    <row r="15" spans="2:17" ht="40.049999999999997" customHeight="1" thickBot="1">
      <c r="B15" s="24"/>
      <c r="C15" s="1025"/>
      <c r="D15" s="33"/>
      <c r="E15" s="23"/>
      <c r="F15" s="23"/>
      <c r="G15" s="854"/>
      <c r="H15" s="855"/>
      <c r="I15" s="1008" t="str">
        <f>'Int &amp; Inst  Control Account'!B44 &amp; ": " &amp; 'Int &amp; Inst  Control Account'!C44</f>
        <v>2.05.04:  Outer HCal  Integration/Installation</v>
      </c>
      <c r="J15" s="1009"/>
      <c r="K15" s="1010"/>
      <c r="L15" s="856"/>
      <c r="M15" s="475"/>
      <c r="N15" s="476"/>
    </row>
    <row r="16" spans="2:17" ht="10.050000000000001" customHeight="1" thickBot="1">
      <c r="B16" s="24"/>
      <c r="C16" s="1025"/>
      <c r="D16" s="33"/>
      <c r="E16" s="23"/>
      <c r="F16" s="23"/>
      <c r="G16" s="854"/>
      <c r="H16" s="855"/>
      <c r="I16" s="856"/>
      <c r="J16" s="856"/>
      <c r="K16" s="856"/>
      <c r="L16" s="856"/>
      <c r="M16" s="475"/>
      <c r="N16" s="476"/>
    </row>
    <row r="17" spans="2:14" ht="40.049999999999997" customHeight="1" thickBot="1">
      <c r="B17" s="24"/>
      <c r="C17" s="1025"/>
      <c r="D17" s="33"/>
      <c r="E17" s="23"/>
      <c r="F17" s="23"/>
      <c r="G17" s="854"/>
      <c r="H17" s="855"/>
      <c r="I17" s="1008" t="str">
        <f>'Int &amp; Inst  Control Account'!B61 &amp; ": " &amp; 'Int &amp; Inst  Control Account'!C61</f>
        <v>2.05.05:  sPHENIX SC Magnet Installation</v>
      </c>
      <c r="J17" s="1009"/>
      <c r="K17" s="1010"/>
      <c r="L17" s="856"/>
      <c r="M17" s="475"/>
      <c r="N17" s="476"/>
    </row>
    <row r="18" spans="2:14" ht="10.050000000000001" customHeight="1" thickBot="1">
      <c r="B18" s="24"/>
      <c r="C18" s="1025"/>
      <c r="D18" s="33"/>
      <c r="E18" s="23"/>
      <c r="F18" s="23"/>
      <c r="G18" s="854"/>
      <c r="H18" s="855"/>
      <c r="I18" s="856"/>
      <c r="J18" s="856"/>
      <c r="K18" s="856"/>
      <c r="L18" s="856"/>
      <c r="M18" s="475"/>
      <c r="N18" s="476"/>
    </row>
    <row r="19" spans="2:14" ht="40.049999999999997" customHeight="1" thickBot="1">
      <c r="B19" s="24"/>
      <c r="C19" s="1025"/>
      <c r="D19" s="33"/>
      <c r="E19" s="23"/>
      <c r="F19" s="23"/>
      <c r="G19" s="854"/>
      <c r="H19" s="855"/>
      <c r="I19" s="1008" t="str">
        <f>'Int &amp; Inst  Control Account'!B76 &amp; ": " &amp; 'Int &amp; Inst  Control Account'!C76</f>
        <v>2.05.06: Inner HCal Integration/Installation</v>
      </c>
      <c r="J19" s="1009"/>
      <c r="K19" s="1010"/>
      <c r="L19" s="856"/>
      <c r="M19" s="475"/>
      <c r="N19" s="476"/>
    </row>
    <row r="20" spans="2:14" ht="10.050000000000001" customHeight="1" thickBot="1">
      <c r="B20" s="24"/>
      <c r="C20" s="1025"/>
      <c r="D20" s="33"/>
      <c r="E20" s="23"/>
      <c r="F20" s="23"/>
      <c r="G20" s="854"/>
      <c r="H20" s="855"/>
      <c r="I20" s="1007"/>
      <c r="J20" s="1007"/>
      <c r="K20" s="1007"/>
      <c r="L20" s="856"/>
      <c r="M20" s="475"/>
      <c r="N20" s="476"/>
    </row>
    <row r="21" spans="2:14" ht="40.049999999999997" customHeight="1" thickBot="1">
      <c r="B21" s="24"/>
      <c r="C21" s="1025"/>
      <c r="D21" s="33"/>
      <c r="E21" s="23"/>
      <c r="F21" s="23"/>
      <c r="G21" s="854"/>
      <c r="H21" s="855"/>
      <c r="I21" s="1008" t="str">
        <f>'Int &amp; Inst  Control Account'!B95 &amp; ": " &amp; 'Int &amp; Inst  Control Account'!C95</f>
        <v>2.05.07: EMCal Integration/Installation</v>
      </c>
      <c r="J21" s="1009"/>
      <c r="K21" s="1010"/>
      <c r="L21" s="856"/>
      <c r="M21" s="475"/>
      <c r="N21" s="476"/>
    </row>
    <row r="22" spans="2:14" ht="10.050000000000001" customHeight="1" thickBot="1">
      <c r="B22" s="24"/>
      <c r="C22" s="1025"/>
      <c r="D22" s="33"/>
      <c r="E22" s="23"/>
      <c r="F22" s="23"/>
      <c r="G22" s="854"/>
      <c r="H22" s="855"/>
      <c r="I22" s="856"/>
      <c r="J22" s="856"/>
      <c r="K22" s="856"/>
      <c r="L22" s="856"/>
      <c r="M22" s="475"/>
      <c r="N22" s="476"/>
    </row>
    <row r="23" spans="2:14" ht="40.049999999999997" customHeight="1" thickBot="1">
      <c r="B23" s="24"/>
      <c r="C23" s="1025"/>
      <c r="D23" s="33"/>
      <c r="E23" s="23"/>
      <c r="F23" s="23"/>
      <c r="G23" s="854"/>
      <c r="H23" s="855"/>
      <c r="I23" s="1008" t="str">
        <f>'Int &amp; Inst  Control Account'!B110 &amp; ": " &amp; 'Int &amp; Inst  Control Account'!C110</f>
        <v>2.05.08: TPC  Integration/Installation</v>
      </c>
      <c r="J23" s="1009"/>
      <c r="K23" s="1010"/>
      <c r="L23" s="856"/>
      <c r="M23" s="475"/>
      <c r="N23" s="476"/>
    </row>
    <row r="24" spans="2:14" ht="10.050000000000001" customHeight="1" thickBot="1">
      <c r="B24" s="24"/>
      <c r="C24" s="1025"/>
      <c r="D24" s="33"/>
      <c r="E24" s="23"/>
      <c r="F24" s="23"/>
      <c r="G24" s="854"/>
      <c r="H24" s="855"/>
      <c r="I24" s="856"/>
      <c r="J24" s="856"/>
      <c r="K24" s="856"/>
      <c r="L24" s="856"/>
      <c r="M24" s="475"/>
      <c r="N24" s="476"/>
    </row>
    <row r="25" spans="2:14" ht="40.049999999999997" customHeight="1" thickBot="1">
      <c r="B25" s="24"/>
      <c r="C25" s="1025"/>
      <c r="D25" s="33"/>
      <c r="E25" s="23"/>
      <c r="F25" s="23"/>
      <c r="G25" s="854"/>
      <c r="H25" s="855"/>
      <c r="I25" s="1008" t="str">
        <f>'Int &amp; Inst  Control Account'!B126 &amp; ": " &amp; 'Int &amp; Inst  Control Account'!C126</f>
        <v>2.05.09: INTT  Integration/Installation</v>
      </c>
      <c r="J25" s="1009"/>
      <c r="K25" s="1010"/>
      <c r="L25" s="856"/>
      <c r="M25" s="475"/>
      <c r="N25" s="476"/>
    </row>
    <row r="26" spans="2:14" ht="10.050000000000001" customHeight="1" thickBot="1">
      <c r="B26" s="24"/>
      <c r="C26" s="1025"/>
      <c r="D26" s="33"/>
      <c r="E26" s="23"/>
      <c r="F26" s="23"/>
      <c r="G26" s="854"/>
      <c r="H26" s="855"/>
      <c r="I26" s="856"/>
      <c r="J26" s="856"/>
      <c r="K26" s="856"/>
      <c r="L26" s="856"/>
      <c r="M26" s="475"/>
      <c r="N26" s="476"/>
    </row>
    <row r="27" spans="2:14" ht="40.049999999999997" customHeight="1" thickBot="1">
      <c r="B27" s="24"/>
      <c r="C27" s="1025"/>
      <c r="D27" s="33"/>
      <c r="E27" s="23"/>
      <c r="F27" s="23"/>
      <c r="G27" s="854"/>
      <c r="H27" s="855"/>
      <c r="I27" s="1008" t="str">
        <f>'Int &amp; Inst  Control Account'!B142 &amp; ": " &amp; 'Int &amp; Inst  Control Account'!C142</f>
        <v>2.05.10: MVTX  Integration/Installation</v>
      </c>
      <c r="J27" s="1009"/>
      <c r="K27" s="1010"/>
      <c r="L27" s="856"/>
      <c r="M27" s="475"/>
      <c r="N27" s="476"/>
    </row>
    <row r="28" spans="2:14" ht="10.050000000000001" customHeight="1" thickBot="1">
      <c r="B28" s="24"/>
      <c r="C28" s="1025"/>
      <c r="D28" s="33"/>
      <c r="E28" s="23"/>
      <c r="F28" s="23"/>
      <c r="G28" s="854"/>
      <c r="H28" s="855"/>
      <c r="I28" s="856"/>
      <c r="J28" s="856"/>
      <c r="K28" s="856"/>
      <c r="L28" s="856"/>
      <c r="M28" s="475"/>
      <c r="N28" s="476"/>
    </row>
    <row r="29" spans="2:14" ht="40.049999999999997" customHeight="1" thickBot="1">
      <c r="B29" s="24"/>
      <c r="C29" s="1025"/>
      <c r="D29" s="33"/>
      <c r="E29" s="23"/>
      <c r="F29" s="23"/>
      <c r="G29" s="854"/>
      <c r="H29" s="855"/>
      <c r="I29" s="1008" t="str">
        <f>'Int &amp; Inst  Control Account'!B158 &amp; ": " &amp; 'Int &amp; Inst  Control Account'!C158</f>
        <v>2.05.11: Min Bias Integration/Installation</v>
      </c>
      <c r="J29" s="1009"/>
      <c r="K29" s="1010"/>
      <c r="L29" s="856"/>
      <c r="M29" s="475"/>
      <c r="N29" s="476"/>
    </row>
    <row r="30" spans="2:14" ht="10.050000000000001" customHeight="1" thickBot="1">
      <c r="B30" s="24"/>
      <c r="C30" s="1025"/>
      <c r="D30" s="33"/>
      <c r="E30" s="23"/>
      <c r="F30" s="23"/>
      <c r="G30" s="854"/>
      <c r="H30" s="855"/>
      <c r="I30" s="856"/>
      <c r="J30" s="856"/>
      <c r="K30" s="856"/>
      <c r="L30" s="856"/>
      <c r="M30" s="475"/>
      <c r="N30" s="476"/>
    </row>
    <row r="31" spans="2:14" ht="40.049999999999997" customHeight="1" thickBot="1">
      <c r="B31" s="24"/>
      <c r="C31" s="1025"/>
      <c r="D31" s="33"/>
      <c r="E31" s="895"/>
      <c r="F31" s="23"/>
      <c r="G31" s="854"/>
      <c r="H31" s="855"/>
      <c r="I31" s="1011" t="str">
        <f>'Int &amp; Inst  Control Account'!B174 &amp; ": " &amp; 'Int &amp; Inst  Control Account'!C174</f>
        <v>2.05.12: sPHENIX Full Detector Installation</v>
      </c>
      <c r="J31" s="1012"/>
      <c r="K31" s="1020"/>
      <c r="L31" s="856"/>
      <c r="M31" s="475"/>
      <c r="N31" s="476"/>
    </row>
    <row r="32" spans="2:14" ht="10.050000000000001" customHeight="1" thickBot="1">
      <c r="B32" s="24"/>
      <c r="C32" s="896"/>
      <c r="D32" s="33"/>
      <c r="E32" s="895"/>
      <c r="F32" s="23"/>
      <c r="G32" s="854"/>
      <c r="H32" s="855"/>
      <c r="I32" s="897"/>
      <c r="J32" s="897"/>
      <c r="K32" s="897"/>
      <c r="L32" s="856"/>
      <c r="M32" s="475"/>
      <c r="N32" s="476"/>
    </row>
    <row r="33" spans="2:14" ht="40.049999999999997" customHeight="1" thickBot="1">
      <c r="B33" s="24"/>
      <c r="C33" s="896"/>
      <c r="D33" s="33"/>
      <c r="E33" s="23"/>
      <c r="F33" s="23"/>
      <c r="G33" s="854"/>
      <c r="H33" s="855"/>
      <c r="I33" s="1011" t="s">
        <v>603</v>
      </c>
      <c r="J33" s="1012"/>
      <c r="K33" s="1013"/>
      <c r="L33" s="856"/>
      <c r="M33" s="475"/>
      <c r="N33" s="476"/>
    </row>
    <row r="34" spans="2:14" ht="10.050000000000001" customHeight="1" thickBot="1">
      <c r="B34" s="25"/>
      <c r="C34" s="26"/>
      <c r="D34" s="27"/>
      <c r="E34" s="27"/>
      <c r="F34" s="27"/>
      <c r="G34" s="858"/>
      <c r="H34" s="859"/>
      <c r="I34" s="860"/>
      <c r="J34" s="860"/>
      <c r="K34" s="860"/>
      <c r="L34" s="860"/>
      <c r="M34" s="477"/>
      <c r="N34" s="476"/>
    </row>
    <row r="35" spans="2:14" ht="21">
      <c r="C35" s="14"/>
      <c r="D35" s="3"/>
      <c r="E35" s="3"/>
      <c r="F35" s="3"/>
      <c r="G35" s="861"/>
      <c r="H35" s="862"/>
      <c r="I35" s="863"/>
      <c r="J35" s="863"/>
      <c r="K35" s="863"/>
      <c r="L35" s="863"/>
      <c r="M35" s="863"/>
      <c r="N35" s="863"/>
    </row>
    <row r="36" spans="2:14" ht="21">
      <c r="C36" s="14"/>
      <c r="D36" s="3"/>
      <c r="E36" s="3"/>
      <c r="F36" s="3"/>
      <c r="G36" s="861"/>
      <c r="H36" s="862"/>
      <c r="I36" s="863"/>
      <c r="J36" s="863"/>
      <c r="K36" s="863"/>
      <c r="L36" s="863"/>
      <c r="M36" s="863"/>
      <c r="N36" s="863"/>
    </row>
    <row r="37" spans="2:14" ht="21">
      <c r="C37" s="14"/>
      <c r="D37" s="3"/>
      <c r="E37" s="3"/>
      <c r="F37" s="3"/>
      <c r="G37" s="3"/>
      <c r="H37" s="478"/>
      <c r="I37" s="863"/>
      <c r="J37" s="863"/>
      <c r="K37" s="863"/>
      <c r="L37" s="863"/>
      <c r="M37" s="863"/>
      <c r="N37" s="863"/>
    </row>
    <row r="38" spans="2:14" ht="15" customHeight="1">
      <c r="C38" s="14"/>
      <c r="D38" s="3"/>
      <c r="E38" s="3"/>
      <c r="F38" s="3"/>
      <c r="G38" s="3"/>
      <c r="H38" s="478"/>
      <c r="I38" s="863"/>
      <c r="J38" s="863"/>
      <c r="K38" s="863"/>
      <c r="L38" s="863"/>
      <c r="M38" s="863"/>
      <c r="N38" s="863"/>
    </row>
    <row r="39" spans="2:14" ht="15" customHeight="1">
      <c r="C39" s="14"/>
      <c r="D39" s="3"/>
      <c r="E39" s="3"/>
      <c r="F39" s="3"/>
      <c r="G39" s="3"/>
      <c r="H39" s="478"/>
      <c r="I39" s="863"/>
      <c r="J39" s="863"/>
      <c r="K39" s="863"/>
      <c r="L39" s="863"/>
      <c r="M39" s="863"/>
      <c r="N39" s="863"/>
    </row>
    <row r="40" spans="2:14" ht="15" customHeight="1">
      <c r="C40" s="14"/>
      <c r="D40" s="3"/>
      <c r="E40" s="3"/>
      <c r="F40" s="3"/>
      <c r="G40" s="3"/>
      <c r="H40" s="478"/>
      <c r="I40" s="863"/>
      <c r="J40" s="863"/>
      <c r="K40" s="863"/>
      <c r="L40" s="863"/>
      <c r="M40" s="863"/>
      <c r="N40" s="863"/>
    </row>
    <row r="41" spans="2:14" ht="15" customHeight="1">
      <c r="C41" s="14"/>
      <c r="D41" s="3"/>
      <c r="E41" s="3"/>
      <c r="F41" s="3"/>
      <c r="G41" s="3"/>
      <c r="H41" s="478"/>
      <c r="I41" s="863"/>
      <c r="J41" s="863"/>
      <c r="K41" s="863"/>
      <c r="L41" s="863"/>
      <c r="M41" s="863"/>
      <c r="N41" s="863"/>
    </row>
    <row r="42" spans="2:14" ht="15" customHeight="1">
      <c r="C42" s="14"/>
      <c r="D42" s="3"/>
      <c r="E42" s="3"/>
      <c r="F42" s="3"/>
      <c r="G42" s="3"/>
      <c r="H42" s="478"/>
      <c r="I42" s="863"/>
      <c r="J42" s="863"/>
      <c r="K42" s="863"/>
      <c r="L42" s="863"/>
      <c r="M42" s="863"/>
      <c r="N42" s="863"/>
    </row>
    <row r="43" spans="2:14" ht="15" customHeight="1">
      <c r="C43" s="14"/>
      <c r="D43" s="3"/>
      <c r="E43" s="3"/>
      <c r="F43" s="3"/>
      <c r="G43" s="3"/>
      <c r="H43" s="478"/>
      <c r="I43" s="863"/>
      <c r="J43" s="863"/>
      <c r="K43" s="863"/>
      <c r="L43" s="863"/>
      <c r="M43" s="863"/>
      <c r="N43" s="863"/>
    </row>
    <row r="44" spans="2:14" ht="15" customHeight="1">
      <c r="C44" s="14"/>
      <c r="D44" s="3"/>
      <c r="E44" s="3"/>
      <c r="F44" s="3"/>
      <c r="G44" s="3"/>
      <c r="H44" s="478"/>
      <c r="I44" s="863"/>
      <c r="J44" s="863"/>
      <c r="K44" s="863"/>
      <c r="L44" s="863"/>
      <c r="M44" s="863"/>
      <c r="N44" s="863"/>
    </row>
    <row r="45" spans="2:14" ht="15" customHeight="1">
      <c r="C45" s="14"/>
      <c r="D45" s="3"/>
      <c r="E45" s="3"/>
      <c r="F45" s="3"/>
      <c r="G45" s="3"/>
      <c r="H45" s="478"/>
      <c r="I45" s="863"/>
      <c r="J45" s="863"/>
      <c r="K45" s="863"/>
      <c r="L45" s="863"/>
      <c r="M45" s="863"/>
      <c r="N45" s="863"/>
    </row>
    <row r="46" spans="2:14" ht="21">
      <c r="C46" s="14"/>
      <c r="D46" s="3"/>
      <c r="E46" s="3"/>
      <c r="F46" s="3"/>
      <c r="G46" s="3"/>
      <c r="H46" s="478"/>
      <c r="I46" s="863"/>
      <c r="J46" s="863"/>
      <c r="K46" s="863"/>
      <c r="L46" s="863"/>
      <c r="M46" s="863"/>
      <c r="N46" s="863"/>
    </row>
    <row r="47" spans="2:14">
      <c r="C47" s="14"/>
      <c r="D47" s="3"/>
      <c r="E47" s="3"/>
      <c r="F47" s="3"/>
      <c r="G47" s="3"/>
      <c r="I47" s="3"/>
      <c r="J47" s="3"/>
      <c r="K47" s="3"/>
      <c r="L47" s="3"/>
    </row>
    <row r="48" spans="2:14">
      <c r="C48" s="14"/>
      <c r="D48" s="3"/>
      <c r="E48" s="3"/>
      <c r="F48" s="3"/>
      <c r="G48" s="3"/>
      <c r="I48" s="3"/>
      <c r="J48" s="3"/>
      <c r="K48" s="3"/>
      <c r="L48" s="3"/>
    </row>
    <row r="49" spans="3:12">
      <c r="C49" s="14"/>
      <c r="D49" s="3"/>
      <c r="E49" s="3"/>
      <c r="F49" s="3"/>
      <c r="G49" s="3"/>
      <c r="I49" s="3"/>
      <c r="J49" s="3"/>
      <c r="K49" s="3"/>
      <c r="L49" s="3"/>
    </row>
    <row r="50" spans="3:12">
      <c r="C50" s="14"/>
      <c r="D50" s="3"/>
      <c r="E50" s="3"/>
      <c r="F50" s="3"/>
      <c r="G50" s="3"/>
      <c r="I50" s="3"/>
      <c r="J50" s="3"/>
      <c r="K50" s="3"/>
      <c r="L50" s="3"/>
    </row>
    <row r="51" spans="3:12">
      <c r="C51" s="14"/>
      <c r="D51" s="3"/>
      <c r="E51" s="3"/>
      <c r="F51" s="3"/>
      <c r="G51" s="3"/>
      <c r="I51" s="3"/>
      <c r="J51" s="3"/>
      <c r="K51" s="3"/>
      <c r="L51" s="3"/>
    </row>
    <row r="52" spans="3:12">
      <c r="C52" s="14"/>
      <c r="D52" s="3"/>
      <c r="E52" s="3"/>
      <c r="F52" s="3"/>
      <c r="G52" s="3"/>
      <c r="I52" s="3"/>
      <c r="J52" s="3"/>
      <c r="K52" s="3"/>
      <c r="L52" s="3"/>
    </row>
    <row r="53" spans="3:12">
      <c r="C53" s="14"/>
      <c r="D53" s="3"/>
      <c r="E53" s="3"/>
      <c r="F53" s="3"/>
      <c r="G53" s="3"/>
      <c r="I53" s="3"/>
      <c r="J53" s="3"/>
      <c r="K53" s="3"/>
      <c r="L53" s="3"/>
    </row>
    <row r="54" spans="3:12">
      <c r="C54" s="14"/>
      <c r="D54" s="3"/>
      <c r="E54" s="3"/>
      <c r="F54" s="3"/>
      <c r="G54" s="3"/>
      <c r="I54" s="3"/>
      <c r="J54" s="3"/>
      <c r="K54" s="3"/>
      <c r="L54" s="3"/>
    </row>
    <row r="55" spans="3:12">
      <c r="C55" s="14"/>
      <c r="D55" s="3"/>
      <c r="E55" s="3"/>
      <c r="F55" s="3"/>
      <c r="G55" s="3"/>
      <c r="I55" s="3"/>
      <c r="J55" s="3"/>
      <c r="K55" s="3"/>
      <c r="L55" s="3"/>
    </row>
    <row r="56" spans="3:12">
      <c r="C56" s="14"/>
      <c r="D56" s="3"/>
      <c r="E56" s="3"/>
      <c r="F56" s="3"/>
      <c r="G56" s="3"/>
      <c r="I56" s="3"/>
      <c r="J56" s="3"/>
      <c r="K56" s="3"/>
      <c r="L56" s="3"/>
    </row>
    <row r="57" spans="3:12">
      <c r="C57" s="14"/>
      <c r="D57" s="3"/>
      <c r="E57" s="3"/>
      <c r="F57" s="3"/>
      <c r="G57" s="3"/>
      <c r="I57" s="3"/>
      <c r="J57" s="3"/>
      <c r="K57" s="3"/>
      <c r="L57" s="3"/>
    </row>
    <row r="58" spans="3:12">
      <c r="C58" s="11"/>
      <c r="D58" s="4"/>
      <c r="H58" s="6"/>
      <c r="I58" s="6"/>
      <c r="J58" s="6"/>
      <c r="K58" s="6"/>
      <c r="L58" s="6"/>
    </row>
    <row r="59" spans="3:12">
      <c r="C59" s="11"/>
      <c r="D59" s="4"/>
      <c r="H59" s="6"/>
      <c r="I59" s="6"/>
      <c r="J59" s="6"/>
      <c r="K59" s="6"/>
      <c r="L59" s="6"/>
    </row>
    <row r="60" spans="3:12">
      <c r="C60" s="11"/>
      <c r="D60" s="4"/>
      <c r="H60" s="6"/>
      <c r="I60" s="6"/>
      <c r="J60" s="6"/>
      <c r="K60" s="6"/>
      <c r="L60" s="6"/>
    </row>
    <row r="61" spans="3:12">
      <c r="C61" s="11"/>
      <c r="D61" s="4"/>
      <c r="H61" s="7"/>
      <c r="I61" s="7"/>
      <c r="J61" s="7"/>
      <c r="K61" s="7"/>
      <c r="L61" s="7"/>
    </row>
    <row r="62" spans="3:12">
      <c r="C62" s="11"/>
      <c r="D62" s="4"/>
      <c r="H62" s="7"/>
      <c r="I62" s="7"/>
      <c r="J62" s="7"/>
      <c r="K62" s="7"/>
      <c r="L62" s="7"/>
    </row>
    <row r="63" spans="3:12">
      <c r="C63" s="11"/>
      <c r="D63" s="4"/>
      <c r="G63" s="1"/>
      <c r="H63" s="1"/>
      <c r="I63"/>
      <c r="J63"/>
      <c r="K63"/>
      <c r="L63"/>
    </row>
    <row r="64" spans="3:12">
      <c r="C64" s="11"/>
      <c r="D64" s="4"/>
      <c r="G64" s="1"/>
      <c r="H64" s="1"/>
      <c r="I64"/>
      <c r="J64"/>
      <c r="K64"/>
      <c r="L64"/>
    </row>
    <row r="65" spans="3:12">
      <c r="C65" s="11"/>
      <c r="D65" s="4"/>
      <c r="G65" s="1"/>
      <c r="H65" s="1"/>
      <c r="I65"/>
      <c r="J65"/>
      <c r="K65"/>
      <c r="L65"/>
    </row>
    <row r="66" spans="3:12">
      <c r="C66" s="13"/>
      <c r="D66" s="4"/>
      <c r="G66" s="1"/>
      <c r="H66" s="1"/>
      <c r="I66"/>
      <c r="J66"/>
      <c r="K66"/>
      <c r="L66"/>
    </row>
    <row r="67" spans="3:12">
      <c r="C67" s="13"/>
      <c r="D67" s="4"/>
      <c r="H67" s="7"/>
      <c r="I67" s="7"/>
      <c r="J67" s="7"/>
      <c r="K67" s="7"/>
      <c r="L67" s="7"/>
    </row>
    <row r="68" spans="3:12">
      <c r="C68" s="11"/>
      <c r="D68" s="4"/>
      <c r="H68" s="7"/>
      <c r="I68" s="7"/>
      <c r="J68" s="7"/>
      <c r="K68" s="7"/>
      <c r="L68" s="7"/>
    </row>
    <row r="69" spans="3:12">
      <c r="C69" s="11"/>
      <c r="D69" s="4"/>
      <c r="H69" s="7"/>
      <c r="I69" s="7"/>
      <c r="J69" s="7"/>
      <c r="K69" s="7"/>
      <c r="L69" s="7"/>
    </row>
    <row r="70" spans="3:12">
      <c r="C70" s="11"/>
      <c r="D70" s="4"/>
      <c r="H70" s="7"/>
      <c r="I70" s="7"/>
      <c r="J70" s="7"/>
      <c r="K70" s="7"/>
      <c r="L70" s="7"/>
    </row>
    <row r="71" spans="3:12">
      <c r="C71" s="11"/>
      <c r="D71" s="4"/>
      <c r="H71" s="7"/>
      <c r="I71" s="7"/>
      <c r="J71" s="7"/>
      <c r="K71" s="7"/>
      <c r="L71" s="7"/>
    </row>
    <row r="72" spans="3:12">
      <c r="C72" s="11"/>
      <c r="D72" s="11"/>
      <c r="I72" s="7"/>
      <c r="J72" s="7"/>
      <c r="K72" s="7"/>
      <c r="L72" s="7"/>
    </row>
    <row r="73" spans="3:12">
      <c r="C73" s="11"/>
      <c r="D73" s="11"/>
      <c r="I73" s="7"/>
      <c r="J73" s="7"/>
      <c r="K73" s="7"/>
      <c r="L73" s="7"/>
    </row>
    <row r="74" spans="3:12">
      <c r="C74" s="11"/>
      <c r="D74" s="11"/>
      <c r="I74" s="7"/>
      <c r="J74" s="7"/>
      <c r="K74" s="7"/>
      <c r="L74" s="7"/>
    </row>
    <row r="75" spans="3:12">
      <c r="C75" s="11"/>
      <c r="D75" s="11"/>
      <c r="I75" s="7"/>
      <c r="J75" s="7"/>
      <c r="K75" s="7"/>
      <c r="L75" s="7"/>
    </row>
    <row r="76" spans="3:12">
      <c r="C76" s="11"/>
      <c r="D76" s="11"/>
      <c r="I76" s="7"/>
      <c r="J76" s="7"/>
      <c r="K76" s="7"/>
      <c r="L76" s="7"/>
    </row>
    <row r="77" spans="3:12">
      <c r="C77" s="11"/>
      <c r="D77" s="11"/>
      <c r="I77" s="7"/>
      <c r="J77" s="7"/>
      <c r="K77" s="7"/>
      <c r="L77" s="7"/>
    </row>
    <row r="78" spans="3:12">
      <c r="C78" s="11"/>
      <c r="D78" s="11"/>
      <c r="I78" s="7"/>
      <c r="J78" s="7"/>
      <c r="K78" s="7"/>
      <c r="L78" s="7"/>
    </row>
    <row r="79" spans="3:12">
      <c r="C79" s="11"/>
      <c r="D79" s="11"/>
      <c r="I79" s="7"/>
      <c r="J79" s="7"/>
      <c r="K79" s="7"/>
      <c r="L79" s="7"/>
    </row>
    <row r="80" spans="3:12">
      <c r="C80" s="11"/>
      <c r="D80" s="11"/>
      <c r="I80" s="7"/>
      <c r="J80" s="7"/>
      <c r="K80" s="7"/>
      <c r="L80" s="7"/>
    </row>
    <row r="81" spans="3:12">
      <c r="C81" s="11"/>
      <c r="D81" s="11"/>
    </row>
    <row r="82" spans="3:12">
      <c r="C82" s="11"/>
      <c r="D82" s="11"/>
    </row>
    <row r="83" spans="3:12">
      <c r="C83" s="11"/>
      <c r="D83" s="11"/>
    </row>
    <row r="84" spans="3:12">
      <c r="C84" s="11"/>
      <c r="D84" s="11"/>
      <c r="E84"/>
      <c r="F84"/>
      <c r="G84"/>
      <c r="H84"/>
      <c r="I84"/>
      <c r="J84"/>
      <c r="K84"/>
      <c r="L84"/>
    </row>
    <row r="85" spans="3:12">
      <c r="C85" s="11"/>
      <c r="D85" s="11"/>
      <c r="E85"/>
      <c r="F85"/>
      <c r="G85"/>
      <c r="H85"/>
      <c r="I85"/>
      <c r="J85"/>
      <c r="K85"/>
      <c r="L85"/>
    </row>
  </sheetData>
  <mergeCells count="18">
    <mergeCell ref="B2:E2"/>
    <mergeCell ref="I31:K31"/>
    <mergeCell ref="H7:L7"/>
    <mergeCell ref="C9:C31"/>
    <mergeCell ref="I21:K21"/>
    <mergeCell ref="I23:K23"/>
    <mergeCell ref="I19:K19"/>
    <mergeCell ref="I17:K17"/>
    <mergeCell ref="I25:K25"/>
    <mergeCell ref="I9:K9"/>
    <mergeCell ref="I11:K11"/>
    <mergeCell ref="I13:K13"/>
    <mergeCell ref="I20:K20"/>
    <mergeCell ref="I15:K15"/>
    <mergeCell ref="I33:K33"/>
    <mergeCell ref="F5:L5"/>
    <mergeCell ref="I27:K27"/>
    <mergeCell ref="I29:K29"/>
  </mergeCells>
  <phoneticPr fontId="35" type="noConversion"/>
  <hyperlinks>
    <hyperlink ref="H7" location="'Int &amp; Inst  Control Account'!A1" display="'Int &amp; Inst  Control Account'!A1" xr:uid="{00000000-0004-0000-0300-000000000000}"/>
    <hyperlink ref="I7" location="'Int &amp; Inst  Control Account'!A1" display="'Int &amp; Inst  Control Account'!A1" xr:uid="{00000000-0004-0000-0300-000001000000}"/>
    <hyperlink ref="J7" location="'Int &amp; Inst  Control Account'!A1" display="'Int &amp; Inst  Control Account'!A1" xr:uid="{00000000-0004-0000-0300-000002000000}"/>
    <hyperlink ref="K7" location="'Int &amp; Inst  Control Account'!A1" display="'Int &amp; Inst  Control Account'!A1" xr:uid="{00000000-0004-0000-0300-000003000000}"/>
    <hyperlink ref="L7" location="'Int &amp; Inst  Control Account'!A1" display="'Int &amp; Inst  Control Account'!A1" xr:uid="{00000000-0004-0000-0300-000004000000}"/>
    <hyperlink ref="I9" location="'Int &amp; Inst Plans Work Package'!A1" display="'Int &amp; Inst Plans Work Package'!A1" xr:uid="{00000000-0004-0000-0300-000005000000}"/>
    <hyperlink ref="J9" location="'Int &amp; Inst Plans Work Package'!A1" display="'Int &amp; Inst Plans Work Package'!A1" xr:uid="{00000000-0004-0000-0300-000006000000}"/>
    <hyperlink ref="K9" location="'Int &amp; Inst Plans Work Package'!A1" display="'Int &amp; Inst Plans Work Package'!A1" xr:uid="{00000000-0004-0000-0300-000007000000}"/>
    <hyperlink ref="I11" location="'BoE for Infra Inst'!A1" display="'BoE for Infra Inst'!A1" xr:uid="{00000000-0004-0000-0300-000008000000}"/>
    <hyperlink ref="J11" location="'BoE for Infra Inst'!A1" display="'BoE for Infra Inst'!A1" xr:uid="{00000000-0004-0000-0300-000009000000}"/>
    <hyperlink ref="K11" location="'BoE for Infra Inst'!A1" display="'BoE for Infra Inst'!A1" xr:uid="{00000000-0004-0000-0300-00000A000000}"/>
    <hyperlink ref="I13" location="'Cradle Inst Work Package'!A1" display="'Cradle Inst Work Package'!A1" xr:uid="{00000000-0004-0000-0300-00000B000000}"/>
    <hyperlink ref="J13" location="'Cradle Inst Work Package'!A1" display="'Cradle Inst Work Package'!A1" xr:uid="{00000000-0004-0000-0300-00000C000000}"/>
    <hyperlink ref="K13" location="'Cradle Inst Work Package'!A1" display="'Cradle Inst Work Package'!A1" xr:uid="{00000000-0004-0000-0300-00000D000000}"/>
    <hyperlink ref="I31" location="'Full Detector Inst Work Package'!A1" display="'Full Detector Inst Work Package'!A1" xr:uid="{00000000-0004-0000-0300-00000E000000}"/>
    <hyperlink ref="J31" location="'Full Detector Inst Work Package'!A1" display="'Full Detector Inst Work Package'!A1" xr:uid="{00000000-0004-0000-0300-00000F000000}"/>
    <hyperlink ref="K31" location="'Full Detector Inst Work Package'!A1" display="'Full Detector Inst Work Package'!A1" xr:uid="{00000000-0004-0000-0300-000010000000}"/>
    <hyperlink ref="I29" location="'MBD Inst Work Package'!A1" display="'MBD Inst Work Package'!A1" xr:uid="{00000000-0004-0000-0300-000011000000}"/>
    <hyperlink ref="J29" location="'MBD Inst Work Package'!A1" display="'MBD Inst Work Package'!A1" xr:uid="{00000000-0004-0000-0300-000012000000}"/>
    <hyperlink ref="K29" location="'MBD Inst Work Package'!A1" display="'MBD Inst Work Package'!A1" xr:uid="{00000000-0004-0000-0300-000013000000}"/>
    <hyperlink ref="I27" location="'MVTX Inst Work Package'!A1" display="'MVTX Inst Work Package'!A1" xr:uid="{00000000-0004-0000-0300-000014000000}"/>
    <hyperlink ref="J27" location="'MVTX Inst Work Package'!A1" display="'MVTX Inst Work Package'!A1" xr:uid="{00000000-0004-0000-0300-000015000000}"/>
    <hyperlink ref="K27" location="'MVTX Inst Work Package'!A1" display="'MVTX Inst Work Package'!A1" xr:uid="{00000000-0004-0000-0300-000016000000}"/>
    <hyperlink ref="I25" location="'INTT Inst Work Package'!A1" display="'INTT Inst Work Package'!A1" xr:uid="{00000000-0004-0000-0300-000017000000}"/>
    <hyperlink ref="J25" location="'INTT Inst Work Package'!A1" display="'INTT Inst Work Package'!A1" xr:uid="{00000000-0004-0000-0300-000018000000}"/>
    <hyperlink ref="K25" location="'INTT Inst Work Package'!A1" display="'INTT Inst Work Package'!A1" xr:uid="{00000000-0004-0000-0300-000019000000}"/>
    <hyperlink ref="I23" location="'TPC Inst Work Package'!A1" display="'TPC Inst Work Package'!A1" xr:uid="{00000000-0004-0000-0300-00001A000000}"/>
    <hyperlink ref="J23" location="'TPC Inst Work Package'!A1" display="'TPC Inst Work Package'!A1" xr:uid="{00000000-0004-0000-0300-00001B000000}"/>
    <hyperlink ref="K23" location="'TPC Inst Work Package'!A1" display="'TPC Inst Work Package'!A1" xr:uid="{00000000-0004-0000-0300-00001C000000}"/>
    <hyperlink ref="I21" location="'EMCal Inst Work Package'!A1" display="'EMCal Inst Work Package'!A1" xr:uid="{00000000-0004-0000-0300-00001D000000}"/>
    <hyperlink ref="J21" location="'EMCal Inst Work Package'!A1" display="'EMCal Inst Work Package'!A1" xr:uid="{00000000-0004-0000-0300-00001E000000}"/>
    <hyperlink ref="K21" location="'EMCal Inst Work Package'!A1" display="'EMCal Inst Work Package'!A1" xr:uid="{00000000-0004-0000-0300-00001F000000}"/>
    <hyperlink ref="I19" location="'Inner HCal Inst Work Package'!A1" display="'Inner HCal Inst Work Package'!A1" xr:uid="{00000000-0004-0000-0300-000020000000}"/>
    <hyperlink ref="J19" location="'Inner HCal Inst Work Package'!A1" display="'Inner HCal Inst Work Package'!A1" xr:uid="{00000000-0004-0000-0300-000021000000}"/>
    <hyperlink ref="K19" location="'Inner HCal Inst Work Package'!A1" display="'Inner HCal Inst Work Package'!A1" xr:uid="{00000000-0004-0000-0300-000022000000}"/>
    <hyperlink ref="I17" location="'Magnet Inst Work Package'!A1" display="'Magnet Inst Work Package'!A1" xr:uid="{00000000-0004-0000-0300-000023000000}"/>
    <hyperlink ref="J17" location="'Magnet Inst Work Package'!A1" display="'Magnet Inst Work Package'!A1" xr:uid="{00000000-0004-0000-0300-000024000000}"/>
    <hyperlink ref="K17" location="'Magnet Inst Work Package'!A1" display="'Magnet Inst Work Package'!A1" xr:uid="{00000000-0004-0000-0300-000025000000}"/>
    <hyperlink ref="I15" location="'Outer HCal Inst Work Package'!A1" display="'Outer HCal Inst Work Package'!A1" xr:uid="{00000000-0004-0000-0300-000026000000}"/>
    <hyperlink ref="J15" location="'Outer HCal Inst Work Package'!A1" display="'Outer HCal Inst Work Package'!A1" xr:uid="{00000000-0004-0000-0300-000027000000}"/>
    <hyperlink ref="K15" location="'Outer HCal Inst Work Package'!A1" display="'Outer HCal Inst Work Package'!A1" xr:uid="{00000000-0004-0000-0300-000028000000}"/>
    <hyperlink ref="B2" location="Navigation!A1" display="Return to Naigation Page" xr:uid="{00000000-0004-0000-0300-000029000000}"/>
    <hyperlink ref="F2" location="Navigation!A1" display="Navigation!A1" xr:uid="{00000000-0004-0000-0300-00002A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3"/>
  <dimension ref="B2:Q271"/>
  <sheetViews>
    <sheetView topLeftCell="A172" zoomScale="60" zoomScaleNormal="60" workbookViewId="0">
      <selection activeCell="B176" sqref="B176"/>
    </sheetView>
  </sheetViews>
  <sheetFormatPr defaultColWidth="11" defaultRowHeight="18"/>
  <cols>
    <col min="1" max="1" width="1.5" style="8" customWidth="1"/>
    <col min="2" max="2" width="24.796875" style="578" customWidth="1"/>
    <col min="3" max="3" width="42.796875" style="51" customWidth="1"/>
    <col min="4" max="4" width="171" style="168" customWidth="1"/>
    <col min="5" max="7" width="11" style="3"/>
    <col min="8" max="16384" width="11" style="8"/>
  </cols>
  <sheetData>
    <row r="2" spans="2:17" ht="48" customHeight="1">
      <c r="C2" s="1026" t="s">
        <v>610</v>
      </c>
      <c r="D2" s="1026"/>
    </row>
    <row r="3" spans="2:17" ht="18.600000000000001" thickBot="1"/>
    <row r="4" spans="2:17" customFormat="1" ht="33" customHeight="1" thickBot="1">
      <c r="B4" s="1030" t="s">
        <v>281</v>
      </c>
      <c r="C4" s="1031"/>
      <c r="D4" s="591"/>
      <c r="E4" s="591"/>
      <c r="F4" s="591"/>
      <c r="G4" s="592"/>
      <c r="H4" s="592"/>
      <c r="I4" s="592"/>
      <c r="J4" s="592"/>
      <c r="K4" s="592"/>
      <c r="L4" s="592"/>
      <c r="M4" s="592"/>
      <c r="N4" s="592"/>
      <c r="O4" s="592"/>
      <c r="P4" s="592"/>
      <c r="Q4" s="592"/>
    </row>
    <row r="5" spans="2:17" ht="18.600000000000001" thickBot="1"/>
    <row r="6" spans="2:17" s="58" customFormat="1" ht="19.05" customHeight="1" thickBot="1">
      <c r="B6" s="1032" t="s">
        <v>65</v>
      </c>
      <c r="C6" s="834" t="s">
        <v>613</v>
      </c>
      <c r="D6" s="1027" t="s">
        <v>429</v>
      </c>
    </row>
    <row r="7" spans="2:17" s="15" customFormat="1" ht="55.05" customHeight="1" thickBot="1">
      <c r="B7" s="1033"/>
      <c r="C7" s="57" t="s">
        <v>428</v>
      </c>
      <c r="D7" s="1028"/>
    </row>
    <row r="8" spans="2:17" s="15" customFormat="1" ht="19.05" customHeight="1" thickBot="1">
      <c r="B8" s="1033"/>
      <c r="C8" s="62"/>
      <c r="D8" s="1029"/>
    </row>
    <row r="9" spans="2:17" ht="216.6" thickBot="1">
      <c r="B9" s="871" t="str">
        <f>'Int &amp; Inst  Control Account'!B7</f>
        <v>2.05.01</v>
      </c>
      <c r="C9" s="55" t="str">
        <f>'Int &amp; Inst  Control Account'!C7</f>
        <v>Integration Documentation, Technical Coordination, Installation Tooling and Fixtures and Subsystem Installation</v>
      </c>
      <c r="D9" s="835" t="str">
        <f>'Int &amp; Inst  Control Account'!D7</f>
        <v>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v>
      </c>
      <c r="E9" s="8"/>
      <c r="F9" s="8"/>
      <c r="G9" s="8"/>
    </row>
    <row r="10" spans="2:17" ht="409.6" thickBot="1">
      <c r="B10" s="872" t="str">
        <f>'Int &amp; Inst  Control Account'!B8</f>
        <v>2.05.01</v>
      </c>
      <c r="C10" s="55" t="str">
        <f>'Int &amp; Inst  Control Account'!C8</f>
        <v>Subsystem Interface &amp; Integration Plan</v>
      </c>
      <c r="D10" s="613" t="str">
        <f>'Int &amp; Inst  Control Account'!D8</f>
        <v>Technical Scope: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Work Statement: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v>
      </c>
      <c r="E10" s="8"/>
      <c r="F10" s="8"/>
      <c r="G10" s="8"/>
    </row>
    <row r="11" spans="2:17" ht="72.599999999999994" thickBot="1">
      <c r="B11" s="55" t="str">
        <f>'Int &amp; Inst  Control Account'!B9</f>
        <v>S344300</v>
      </c>
      <c r="C11" s="55" t="str">
        <f>'Int &amp; Inst  Control Account'!C9</f>
        <v>Create Subsystem Interface &amp; Integration Plan</v>
      </c>
      <c r="D11" s="613" t="str">
        <f>'Int &amp; Inst  Control Account'!D9</f>
        <v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v>
      </c>
      <c r="E11" s="8"/>
      <c r="F11" s="8"/>
      <c r="G11" s="8"/>
    </row>
    <row r="12" spans="2:17" ht="72.599999999999994" thickBot="1">
      <c r="B12" s="55" t="str">
        <f>'Int &amp; Inst  Control Account'!B10</f>
        <v>S344400</v>
      </c>
      <c r="C12" s="55" t="str">
        <f>'Int &amp; Inst  Control Account'!C10</f>
        <v>Create Subsystem Initial  Envelope Drawings</v>
      </c>
      <c r="D12" s="613" t="str">
        <f>'Int &amp; Inst  Control Account'!D10</f>
        <v>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v>
      </c>
      <c r="E12" s="8"/>
      <c r="F12" s="8"/>
      <c r="G12" s="8"/>
    </row>
    <row r="13" spans="2:17" ht="72.599999999999994" thickBot="1">
      <c r="B13" s="55" t="str">
        <f>'Int &amp; Inst  Control Account'!B11</f>
        <v>S344500</v>
      </c>
      <c r="C13" s="55" t="str">
        <f>'Int &amp; Inst  Control Account'!C11</f>
        <v>Create Subsystem Outline/Interface Drawings</v>
      </c>
      <c r="D13" s="613" t="str">
        <f>'Int &amp; Inst  Control Account'!D11</f>
        <v>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v>
      </c>
      <c r="E13" s="8"/>
      <c r="F13" s="8"/>
      <c r="G13" s="8"/>
    </row>
    <row r="14" spans="2:17" ht="54.6" thickBot="1">
      <c r="B14" s="55" t="str">
        <f>'Int &amp; Inst  Control Account'!B12</f>
        <v>S344600</v>
      </c>
      <c r="C14" s="55" t="str">
        <f>'Int &amp; Inst  Control Account'!C12</f>
        <v>Create Cable Management Plan</v>
      </c>
      <c r="D14" s="613" t="str">
        <f>'Int &amp; Inst  Control Account'!D12</f>
        <v>Technical Scope: Create Cable Management plan for all detector subsystems. 
Work Statement: Prepare an overall plan for routing and supporting canl;es/fibers and related services for all sPHENI detectors.</v>
      </c>
      <c r="E14" s="8"/>
      <c r="F14" s="8"/>
      <c r="G14" s="8"/>
    </row>
    <row r="15" spans="2:17" ht="72.599999999999994" thickBot="1">
      <c r="B15" s="55" t="str">
        <f>'Int &amp; Inst  Control Account'!B13</f>
        <v>S344700</v>
      </c>
      <c r="C15" s="55" t="str">
        <f>'Int &amp; Inst  Control Account'!C13</f>
        <v>Create Services Management Plan</v>
      </c>
      <c r="D15" s="613" t="str">
        <f>'Int &amp; Inst  Control Account'!D13</f>
        <v>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v>
      </c>
      <c r="E15" s="8"/>
      <c r="F15" s="8"/>
      <c r="G15" s="8"/>
    </row>
    <row r="16" spans="2:17" ht="90.6" thickBot="1">
      <c r="B16" s="55" t="str">
        <f>'Int &amp; Inst  Control Account'!B14</f>
        <v>S344800</v>
      </c>
      <c r="C16" s="55" t="str">
        <f>'Int &amp; Inst  Control Account'!C14</f>
        <v>Create Survey Plan</v>
      </c>
      <c r="D16" s="613" t="str">
        <f>'Int &amp; Inst  Control Account'!D14</f>
        <v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v>
      </c>
      <c r="E16" s="8"/>
      <c r="F16" s="8"/>
      <c r="G16" s="8"/>
    </row>
    <row r="17" spans="2:4" s="8" customFormat="1" ht="72.599999999999994" thickBot="1">
      <c r="B17" s="55" t="str">
        <f>'Int &amp; Inst  Control Account'!B15</f>
        <v>S345000</v>
      </c>
      <c r="C17" s="55" t="str">
        <f>'Int &amp; Inst  Control Account'!C15</f>
        <v xml:space="preserve">Review Integration and Installation Plan Design/Safety </v>
      </c>
      <c r="D17" s="613" t="str">
        <f>'Int &amp; Inst  Control Account'!D15</f>
        <v>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v>
      </c>
    </row>
    <row r="18" spans="2:4" s="8" customFormat="1" ht="72.599999999999994" thickBot="1">
      <c r="B18" s="55" t="str">
        <f>'Int &amp; Inst  Control Account'!B16</f>
        <v>S345100</v>
      </c>
      <c r="C18" s="55" t="str">
        <f>'Int &amp; Inst  Control Account'!C16</f>
        <v>Review Cable Management Plan</v>
      </c>
      <c r="D18" s="613" t="str">
        <f>'Int &amp; Inst  Control Account'!D16</f>
        <v>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v>
      </c>
    </row>
    <row r="19" spans="2:4" s="8" customFormat="1" ht="72.599999999999994" thickBot="1">
      <c r="B19" s="55" t="str">
        <f>'Int &amp; Inst  Control Account'!B17</f>
        <v>S345200</v>
      </c>
      <c r="C19" s="55" t="str">
        <f>'Int &amp; Inst  Control Account'!C17</f>
        <v>Review Survey Plan</v>
      </c>
      <c r="D19" s="613" t="str">
        <f>'Int &amp; Inst  Control Account'!D17</f>
        <v>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v>
      </c>
    </row>
    <row r="20" spans="2:4" s="8" customFormat="1" ht="72.599999999999994" thickBot="1">
      <c r="B20" s="55" t="str">
        <f>'Int &amp; Inst  Control Account'!B18</f>
        <v>S345300</v>
      </c>
      <c r="C20" s="55" t="str">
        <f>'Int &amp; Inst  Control Account'!C18</f>
        <v xml:space="preserve">Address Action Items from Subsystem Interface &amp; Integration Plans (Interface, Integration, Cable Management and Survey Plans)  Design &amp; Safety Reviews </v>
      </c>
      <c r="D20" s="613" t="str">
        <f>'Int &amp; Inst  Control Account'!D18</f>
        <v>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v>
      </c>
    </row>
    <row r="21" spans="2:4" s="8" customFormat="1" ht="36.6" thickBot="1">
      <c r="B21" s="55" t="str">
        <f>'Int &amp; Inst  Control Account'!B19</f>
        <v xml:space="preserve"> </v>
      </c>
      <c r="C21" s="55" t="str">
        <f>'Int &amp; Inst  Control Account'!C19</f>
        <v xml:space="preserve">Design/Safety Reviews Complete, Ready to Begin Installation </v>
      </c>
      <c r="D21" s="613" t="str">
        <f>'Int &amp; Inst  Control Account'!D19</f>
        <v>milestone</v>
      </c>
    </row>
    <row r="22" spans="2:4" s="8" customFormat="1" ht="378.6" thickBot="1">
      <c r="B22" s="871" t="str">
        <f>'Int &amp; Inst  Control Account'!B20</f>
        <v>2.05.02</v>
      </c>
      <c r="C22" s="55" t="str">
        <f>'Int &amp; Inst  Control Account'!C20</f>
        <v>Infrastructure Installation</v>
      </c>
      <c r="D22" s="613" t="str">
        <f>'Int &amp; Inst  Control Account'!D20</f>
        <v xml:space="preserve">Technical Scope: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Work Statement: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v>
      </c>
    </row>
    <row r="23" spans="2:4" s="8" customFormat="1" ht="72.599999999999994" thickBot="1">
      <c r="B23" s="55" t="str">
        <f>'Int &amp; Inst  Control Account'!B21</f>
        <v>S346000 / S346100</v>
      </c>
      <c r="C23" s="55" t="str">
        <f>'Int &amp; Inst  Control Account'!C21</f>
        <v>Install Line Electric Power Distribution</v>
      </c>
      <c r="D23" s="613" t="str">
        <f>'Int &amp; Inst  Control Account'!D21</f>
        <v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v>
      </c>
    </row>
    <row r="24" spans="2:4" s="8" customFormat="1" ht="72.599999999999994" thickBot="1">
      <c r="B24" s="55" t="str">
        <f>'Int &amp; Inst  Control Account'!B22</f>
        <v>S346500 / S346510</v>
      </c>
      <c r="C24" s="55" t="str">
        <f>'Int &amp; Inst  Control Account'!C22</f>
        <v>Install Cryogenics Supply Structural Suport</v>
      </c>
      <c r="D24" s="613" t="str">
        <f>'Int &amp; Inst  Control Account'!D22</f>
        <v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v>
      </c>
    </row>
    <row r="25" spans="2:4" s="8" customFormat="1" ht="72.599999999999994" thickBot="1">
      <c r="B25" s="55" t="str">
        <f>'Int &amp; Inst  Control Account'!B23</f>
        <v>S346300 / S346310</v>
      </c>
      <c r="C25" s="55" t="str">
        <f>'Int &amp; Inst  Control Account'!C23</f>
        <v>Install Beampipe/Vacuum</v>
      </c>
      <c r="D25" s="613" t="str">
        <f>'Int &amp; Inst  Control Account'!D23</f>
        <v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v>
      </c>
    </row>
    <row r="26" spans="2:4" s="8" customFormat="1" ht="72.599999999999994" thickBot="1">
      <c r="B26" s="55" t="str">
        <f>'Int &amp; Inst  Control Account'!B24</f>
        <v>S345500</v>
      </c>
      <c r="C26" s="55" t="str">
        <f>'Int &amp; Inst  Control Account'!C24</f>
        <v>Install IR HVAC</v>
      </c>
      <c r="D26" s="613" t="str">
        <f>'Int &amp; Inst  Control Account'!D24</f>
        <v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v>
      </c>
    </row>
    <row r="27" spans="2:4" s="8" customFormat="1" ht="72.599999999999994" thickBot="1">
      <c r="B27" s="55" t="str">
        <f>'Int &amp; Inst  Control Account'!B25</f>
        <v>S347600 / S347700</v>
      </c>
      <c r="C27" s="55" t="str">
        <f>'Int &amp; Inst  Control Account'!C25</f>
        <v>Install IR Electronics Cooling Water</v>
      </c>
      <c r="D27" s="613" t="str">
        <f>'Int &amp; Inst  Control Account'!D25</f>
        <v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v>
      </c>
    </row>
    <row r="28" spans="2:4" s="8" customFormat="1" ht="72.599999999999994" thickBot="1">
      <c r="B28" s="55" t="str">
        <f>'Int &amp; Inst  Control Account'!B26</f>
        <v>S345700 / S345800</v>
      </c>
      <c r="C28" s="55" t="str">
        <f>'Int &amp; Inst  Control Account'!C26</f>
        <v>Install On Detector and Off Detector Safety Subsystems</v>
      </c>
      <c r="D28" s="613" t="str">
        <f>'Int &amp; Inst  Control Account'!D26</f>
        <v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v>
      </c>
    </row>
    <row r="29" spans="2:4" s="8" customFormat="1" ht="72.599999999999994" thickBot="1">
      <c r="B29" s="55" t="str">
        <f>'Int &amp; Inst  Control Account'!B27</f>
        <v>S346900</v>
      </c>
      <c r="C29" s="55" t="str">
        <f>'Int &amp; Inst  Control Account'!C27</f>
        <v>Install Detector Support Services Systems</v>
      </c>
      <c r="D29" s="613" t="str">
        <f>'Int &amp; Inst  Control Account'!D27</f>
        <v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v>
      </c>
    </row>
    <row r="30" spans="2:4" s="8" customFormat="1" ht="72.599999999999994" thickBot="1">
      <c r="B30" s="55" t="str">
        <f>'Int &amp; Inst  Control Account'!B28</f>
        <v>S347100 / S347200</v>
      </c>
      <c r="C30" s="55" t="str">
        <f>'Int &amp; Inst  Control Account'!C28</f>
        <v>Install Electronics Racks</v>
      </c>
      <c r="D30" s="613" t="str">
        <f>'Int &amp; Inst  Control Account'!D28</f>
        <v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v>
      </c>
    </row>
    <row r="31" spans="2:4" s="8" customFormat="1" ht="72.599999999999994" thickBot="1">
      <c r="B31" s="55" t="str">
        <f>'Int &amp; Inst  Control Account'!B29</f>
        <v>S3437400</v>
      </c>
      <c r="C31" s="55" t="str">
        <f>'Int &amp; Inst  Control Account'!C29</f>
        <v>Install Gas and Cooling System Services</v>
      </c>
      <c r="D31" s="613" t="str">
        <f>'Int &amp; Inst  Control Account'!D29</f>
        <v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v>
      </c>
    </row>
    <row r="32" spans="2:4" s="8" customFormat="1" ht="72.599999999999994" thickBot="1">
      <c r="B32" s="55" t="str">
        <f>'Int &amp; Inst  Control Account'!B30</f>
        <v>S3346700 / S346710</v>
      </c>
      <c r="C32" s="55" t="str">
        <f>'Int &amp; Inst  Control Account'!C30</f>
        <v>Install Non-IR Infrastructure</v>
      </c>
      <c r="D32" s="613" t="str">
        <f>'Int &amp; Inst  Control Account'!D30</f>
        <v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v>
      </c>
    </row>
    <row r="33" spans="2:4" s="8" customFormat="1" ht="409.6" thickBot="1">
      <c r="B33" s="871" t="str">
        <f>'Int &amp; Inst  Control Account'!B31</f>
        <v>2.05.03</v>
      </c>
      <c r="C33" s="55" t="str">
        <f>'Int &amp; Inst  Control Account'!C31</f>
        <v xml:space="preserve">Cradle Carriage Integration/Installation </v>
      </c>
      <c r="D33" s="613" t="str">
        <f>'Int &amp; Inst  Control Account'!D31</f>
        <v>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v>
      </c>
    </row>
    <row r="34" spans="2:4" s="8" customFormat="1" ht="54.6" thickBot="1">
      <c r="B34" s="55" t="str">
        <f>'Int &amp; Inst  Control Account'!B32</f>
        <v>S347900 / S347910</v>
      </c>
      <c r="C34" s="55" t="str">
        <f>'Int &amp; Inst  Control Account'!C32</f>
        <v>Design Cradle Carriage Integration/Installation Tooling/Fixtures</v>
      </c>
      <c r="D34" s="613" t="str">
        <f>'Int &amp; Inst  Control Account'!D32</f>
        <v>Technical Scope: All tasks related to the design of cradle carriage Integration and Installation tooling components for sPHENIX. 
Work Statement: gather all relevant information and analyze requirements, create drawings and other relevant documentation.</v>
      </c>
    </row>
    <row r="35" spans="2:4" s="8" customFormat="1" ht="54.6" thickBot="1">
      <c r="B35" s="55" t="str">
        <f>'Int &amp; Inst  Control Account'!B33</f>
        <v>S348000 / S348010 / S348100</v>
      </c>
      <c r="C35" s="55" t="str">
        <f>'Int &amp; Inst  Control Account'!C33</f>
        <v>Fabricate/Procure Cradle Carriage Integration/Installation Tooling/Fixtures</v>
      </c>
      <c r="D35" s="613" t="str">
        <f>'Int &amp; Inst  Control Account'!D33</f>
        <v>Technical Scope: All tasks related to the fabrication/procurement of integration/installation of sPHENIX Cradle/carriage. 
Work Statement: gather all relevant procurement documentation, submit to procurement, track and manage the procurement receive and inspect/accept procured items.</v>
      </c>
    </row>
    <row r="36" spans="2:4" s="8" customFormat="1" ht="72.599999999999994" thickBot="1">
      <c r="B36" s="55" t="str">
        <f>'Int &amp; Inst  Control Account'!B34</f>
        <v>S348200 / S348210</v>
      </c>
      <c r="C36" s="55" t="str">
        <f>'Int &amp; Inst  Control Account'!C34</f>
        <v>Prepare Cradle Carriage Integration/Installation Tooling/Fixtures/Procedures Documentation</v>
      </c>
      <c r="D36" s="613" t="str">
        <f>'Int &amp; Inst  Control Account'!D34</f>
        <v>Technical Scope: Create a written integration /installation procedure for the assembly of the cradle carriage in the sPHENIX AH. 
Work Statement: Prepare an overall plan/work permit for installing all components of the sPHENIX cradle carriage.</v>
      </c>
    </row>
    <row r="37" spans="2:4" s="8" customFormat="1" ht="72.599999999999994" thickBot="1">
      <c r="B37" s="55" t="str">
        <f>'Int &amp; Inst  Control Account'!B35</f>
        <v>S348300 / S348310</v>
      </c>
      <c r="C37" s="55" t="str">
        <f>'Int &amp; Inst  Control Account'!C35</f>
        <v>Review sPHENIX Cradle Carriage Integration/Installation Tooling/Fixtures/Procedures Safety/Certification</v>
      </c>
      <c r="D37" s="613" t="str">
        <f>'Int &amp; Inst  Control Account'!D35</f>
        <v>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v>
      </c>
    </row>
    <row r="38" spans="2:4" s="8" customFormat="1" ht="72.599999999999994" thickBot="1">
      <c r="B38" s="55" t="str">
        <f>'Int &amp; Inst  Control Account'!B36</f>
        <v>S348400 / S348810</v>
      </c>
      <c r="C38" s="55" t="str">
        <f>'Int &amp; Inst  Control Account'!C36</f>
        <v>Address Action Items from Cradle Carriage Integration/Installation Tooling/Fixtures/Procedures  Design &amp; Safety Reviews</v>
      </c>
      <c r="D38" s="613" t="str">
        <f>'Int &amp; Inst  Control Account'!D36</f>
        <v>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v>
      </c>
    </row>
    <row r="39" spans="2:4" s="8" customFormat="1" ht="72.599999999999994" thickBot="1">
      <c r="B39" s="55" t="str">
        <f>'Int &amp; Inst  Control Account'!B37</f>
        <v>S348500</v>
      </c>
      <c r="C39" s="55" t="str">
        <f>'Int &amp; Inst  Control Account'!C37</f>
        <v>Design/Safety Reviews Complete, Cradle Carriage Integration/Installation Tooling/Fixtures/Procedures Ready for service</v>
      </c>
      <c r="D39" s="613" t="str">
        <f>'Int &amp; Inst  Control Account'!D37</f>
        <v>milestone</v>
      </c>
    </row>
    <row r="40" spans="2:4" s="8" customFormat="1" ht="18.600000000000001" thickBot="1">
      <c r="B40" s="55" t="str">
        <f>'Int &amp; Inst  Control Account'!B38</f>
        <v>S348600</v>
      </c>
      <c r="C40" s="55" t="str">
        <f>'Int &amp; Inst  Control Account'!C38</f>
        <v>Ready to Assemble Cradle Carriage in AH</v>
      </c>
      <c r="D40" s="613" t="str">
        <f>'Int &amp; Inst  Control Account'!D38</f>
        <v>milestone</v>
      </c>
    </row>
    <row r="41" spans="2:4" s="8" customFormat="1" ht="54.6" thickBot="1">
      <c r="B41" s="55" t="str">
        <f>'Int &amp; Inst  Control Account'!B39</f>
        <v>S348700 / S348710 / S348800</v>
      </c>
      <c r="C41" s="55" t="str">
        <f>'Int &amp; Inst  Control Account'!C39</f>
        <v>Assemble Cradle Carriage base, Cradle Carriage alignment and carriage roller supports</v>
      </c>
      <c r="D41" s="613" t="str">
        <f>'Int &amp; Inst  Control Account'!D39</f>
        <v>Technical scope: Assembly and installation of cradle base. 
Work Statement: Using work plan/permit, tooling and fixtures, installthe cradle carriage roller system, base plate and relevant alignment provisions.</v>
      </c>
    </row>
    <row r="42" spans="2:4" s="8" customFormat="1" ht="54.6" thickBot="1">
      <c r="B42" s="55" t="str">
        <f>'Int &amp; Inst  Control Account'!B40</f>
        <v>S348900 / S348910 / S349000</v>
      </c>
      <c r="C42" s="55" t="str">
        <f>'Int &amp; Inst  Control Account'!C40</f>
        <v>Assemble HCal cradle onto base</v>
      </c>
      <c r="D42" s="613" t="str">
        <f>'Int &amp; Inst  Control Account'!D40</f>
        <v>Technical scope: Installation/assembly of cradle onto base 
Work Statement: Using work plan/permit, tooling and fixtures, install the cradle onto the carriage  base plate and relevant alignment provisions.</v>
      </c>
    </row>
    <row r="43" spans="2:4" s="8" customFormat="1" ht="72.599999999999994" thickBot="1">
      <c r="B43" s="55" t="str">
        <f>'Int &amp; Inst  Control Account'!B41</f>
        <v>S349100 / S349200</v>
      </c>
      <c r="C43" s="55" t="str">
        <f>'Int &amp; Inst  Control Account'!C41</f>
        <v>Install magnet mounting feet</v>
      </c>
      <c r="D43" s="613" t="str">
        <f>'Int &amp; Inst  Control Account'!D41</f>
        <v>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v>
      </c>
    </row>
    <row r="44" spans="2:4" s="8" customFormat="1" ht="54.6" thickBot="1">
      <c r="B44" s="55" t="str">
        <f>'Int &amp; Inst  Control Account'!B42</f>
        <v>S349300 / S349310 / S349400</v>
      </c>
      <c r="C44" s="55" t="str">
        <f>'Int &amp; Inst  Control Account'!C42</f>
        <v>Install platforms &amp; access</v>
      </c>
      <c r="D44" s="613" t="str">
        <f>'Int &amp; Inst  Control Account'!D42</f>
        <v>Technical scope: Installation of platforms and access onto the cradle carriage assembly. 
Work Statement: Using work plan/permit, tooling and fixtures, install the work platforms, access and related components onto the cradle base.</v>
      </c>
    </row>
    <row r="45" spans="2:4" s="8" customFormat="1" ht="54.6" thickBot="1">
      <c r="B45" s="55" t="str">
        <f>'Int &amp; Inst  Control Account'!B43</f>
        <v>S349500 / S349510 / S349600</v>
      </c>
      <c r="C45" s="55" t="str">
        <f>'Int &amp; Inst  Control Account'!C43</f>
        <v>Install Pole Tips</v>
      </c>
      <c r="D45" s="613" t="str">
        <f>'Int &amp; Inst  Control Account'!D43</f>
        <v>Technical scope: Installation of end caps/pole tips onto the cradle carriage assembly. 
Work Statement: Using work plan/permit, tooling and fixtures, install the end caps/pole tips and related components onto the cradle base.</v>
      </c>
    </row>
    <row r="46" spans="2:4" s="8" customFormat="1" ht="409.6" thickBot="1">
      <c r="B46" s="871" t="str">
        <f>'Int &amp; Inst  Control Account'!B44</f>
        <v>2.05.04</v>
      </c>
      <c r="C46" s="55" t="str">
        <f>'Int &amp; Inst  Control Account'!C44</f>
        <v xml:space="preserve"> Outer HCal  Integration/Installation</v>
      </c>
      <c r="D46" s="613" t="str">
        <f>'Int &amp; Inst  Control Account'!D44</f>
        <v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v>
      </c>
    </row>
    <row r="47" spans="2:4" s="8" customFormat="1" ht="126.6" thickBot="1">
      <c r="B47" s="55" t="str">
        <f>'Int &amp; Inst  Control Account'!B45</f>
        <v>S349800</v>
      </c>
      <c r="C47" s="55" t="str">
        <f>'Int &amp; Inst  Control Account'!C45</f>
        <v>Design Outer HCal  Integration/Installation Tooling/Fixtures</v>
      </c>
      <c r="D47" s="613" t="str">
        <f>'Int &amp; Inst  Control Account'!D45</f>
        <v>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v>
      </c>
    </row>
    <row r="48" spans="2:4" s="8" customFormat="1" ht="90.6" thickBot="1">
      <c r="B48" s="55" t="str">
        <f>'Int &amp; Inst  Control Account'!B46</f>
        <v>S349900 / S350000</v>
      </c>
      <c r="C48" s="55" t="str">
        <f>'Int &amp; Inst  Control Account'!C46</f>
        <v>Fabricate/Procure Outer HCal  Integration/Installation Tooling/Fixtures</v>
      </c>
      <c r="D48" s="613" t="str">
        <f>'Int &amp; Inst  Control Account'!D46</f>
        <v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v>
      </c>
    </row>
    <row r="49" spans="2:4" s="8" customFormat="1" ht="72.599999999999994" thickBot="1">
      <c r="B49" s="55" t="str">
        <f>'Int &amp; Inst  Control Account'!B47</f>
        <v>S350100</v>
      </c>
      <c r="C49" s="55" t="str">
        <f>'Int &amp; Inst  Control Account'!C47</f>
        <v>Prepare Outer HCal  Integration/Installation Tooling/Fixtures Procedures</v>
      </c>
      <c r="D49" s="613" t="str">
        <f>'Int &amp; Inst  Control Account'!D47</f>
        <v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v>
      </c>
    </row>
    <row r="50" spans="2:4" s="8" customFormat="1" ht="90.6" thickBot="1">
      <c r="B50" s="55" t="str">
        <f>'Int &amp; Inst  Control Account'!B48</f>
        <v>S350200</v>
      </c>
      <c r="C50" s="55" t="str">
        <f>'Int &amp; Inst  Control Account'!C48</f>
        <v>Review Outer HCal  Integration/Installation Tooling/Fixtures/Procedures Safety/Certification</v>
      </c>
      <c r="D50" s="613" t="str">
        <f>'Int &amp; Inst  Control Account'!D48</f>
        <v>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51" spans="2:4" s="8" customFormat="1" ht="72.599999999999994" thickBot="1">
      <c r="B51" s="55" t="str">
        <f>'Int &amp; Inst  Control Account'!B49</f>
        <v>S350300</v>
      </c>
      <c r="C51" s="55" t="str">
        <f>'Int &amp; Inst  Control Account'!C49</f>
        <v>Address Action Items from Outer Hcal Integration/Installation Tooling/Fixtures/Procedures Design &amp; Safety Reviews</v>
      </c>
      <c r="D51" s="613" t="str">
        <f>'Int &amp; Inst  Control Account'!D49</f>
        <v>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v>
      </c>
    </row>
    <row r="52" spans="2:4" s="8" customFormat="1" ht="72.599999999999994" thickBot="1">
      <c r="B52" s="55" t="str">
        <f>'Int &amp; Inst  Control Account'!B50</f>
        <v>S350400</v>
      </c>
      <c r="C52" s="55" t="str">
        <f>'Int &amp; Inst  Control Account'!C50</f>
        <v>Design/Safety Reviews Complete, Outer HCal  Integration/Installation Tooling/Fixtures/Procedures Ready for Service</v>
      </c>
      <c r="D52" s="613" t="str">
        <f>'Int &amp; Inst  Control Account'!D50</f>
        <v>milestone</v>
      </c>
    </row>
    <row r="53" spans="2:4" s="8" customFormat="1" ht="18.600000000000001" thickBot="1">
      <c r="B53" s="55" t="str">
        <f>'Int &amp; Inst  Control Account'!B51</f>
        <v>S350500</v>
      </c>
      <c r="C53" s="55" t="str">
        <f>'Int &amp; Inst  Control Account'!C51</f>
        <v>Outer HCal Sectors Ready for Installation</v>
      </c>
      <c r="D53" s="613" t="str">
        <f>'Int &amp; Inst  Control Account'!D51</f>
        <v>milestone</v>
      </c>
    </row>
    <row r="54" spans="2:4" s="8" customFormat="1" ht="72.599999999999994" thickBot="1">
      <c r="B54" s="55" t="str">
        <f>'Int &amp; Inst  Control Account'!B52</f>
        <v>S350600 / S350700</v>
      </c>
      <c r="C54" s="55" t="str">
        <f>'Int &amp; Inst  Control Account'!C52</f>
        <v>Transport Assembled Outer HCal Sectors to AH (Partial Shipment)</v>
      </c>
      <c r="D54" s="613" t="str">
        <f>'Int &amp; Inst  Control Account'!D52</f>
        <v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row>
    <row r="55" spans="2:4" s="8" customFormat="1" ht="90.6" thickBot="1">
      <c r="B55" s="55" t="str">
        <f>'Int &amp; Inst  Control Account'!B53</f>
        <v>S350800 / S350900</v>
      </c>
      <c r="C55" s="55" t="str">
        <f>'Int &amp; Inst  Control Account'!C53</f>
        <v>Install Partial Outer HCal for SC Magnet Install</v>
      </c>
      <c r="D55" s="613" t="str">
        <f>'Int &amp; Inst  Control Account'!D53</f>
        <v>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v>
      </c>
    </row>
    <row r="56" spans="2:4" s="8" customFormat="1" ht="90.6" thickBot="1">
      <c r="B56" s="55" t="str">
        <f>'Int &amp; Inst  Control Account'!B54</f>
        <v>S351000 / S351100</v>
      </c>
      <c r="C56" s="55" t="str">
        <f>'Int &amp; Inst  Control Account'!C54</f>
        <v>Transport Remainder of Outer Hcal Sectors to AH</v>
      </c>
      <c r="D56" s="613" t="str">
        <f>'Int &amp; Inst  Control Account'!D54</f>
        <v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row>
    <row r="57" spans="2:4" s="8" customFormat="1" ht="90.6" thickBot="1">
      <c r="B57" s="55" t="str">
        <f>'Int &amp; Inst  Control Account'!B55</f>
        <v>S351200 / S351300</v>
      </c>
      <c r="C57" s="55" t="str">
        <f>'Int &amp; Inst  Control Account'!C55</f>
        <v xml:space="preserve">Install Remainder of Outer HCal Sectors </v>
      </c>
      <c r="D57" s="613" t="str">
        <f>'Int &amp; Inst  Control Account'!D55</f>
        <v>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v>
      </c>
    </row>
    <row r="58" spans="2:4" s="8" customFormat="1" ht="72.599999999999994" thickBot="1">
      <c r="B58" s="55" t="str">
        <f>'Int &amp; Inst  Control Account'!B56</f>
        <v>S351400 / S351410 / S351500</v>
      </c>
      <c r="C58" s="55" t="str">
        <f>'Int &amp; Inst  Control Account'!C56</f>
        <v>Align/Survey Outer HCal to SC Magnet Centerline</v>
      </c>
      <c r="D58" s="613" t="str">
        <f>'Int &amp; Inst  Control Account'!D56</f>
        <v>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v>
      </c>
    </row>
    <row r="59" spans="2:4" s="8" customFormat="1" ht="54.6" thickBot="1">
      <c r="B59" s="55" t="str">
        <f>'Int &amp; Inst  Control Account'!B57</f>
        <v>S351600 / S351700</v>
      </c>
      <c r="C59" s="55" t="str">
        <f>'Int &amp; Inst  Control Account'!C57</f>
        <v>Install Outer HCal Cables and Services</v>
      </c>
      <c r="D59" s="613" t="str">
        <f>'Int &amp; Inst  Control Account'!D57</f>
        <v>Technical scope: Install all Outer HCal services (power, control and signal cables; cooling and gas supplies) onto cradle carriage. 
Work Statement: sPHENIX technicans using appropriate custom and standard  tools install all Outer HCal services onto the  sPHENIX cradle carriage.</v>
      </c>
    </row>
    <row r="60" spans="2:4" s="8" customFormat="1" ht="90.6" thickBot="1">
      <c r="B60" s="55" t="str">
        <f>'Int &amp; Inst  Control Account'!B58</f>
        <v>S351800</v>
      </c>
      <c r="C60" s="55" t="str">
        <f>'Int &amp; Inst  Control Account'!C58</f>
        <v>Review Outer HCal for Operational Readiness (ORR)</v>
      </c>
      <c r="D60" s="613" t="str">
        <f>'Int &amp; Inst  Control Account'!D58</f>
        <v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v>
      </c>
    </row>
    <row r="61" spans="2:4" s="8" customFormat="1" ht="54.6" thickBot="1">
      <c r="B61" s="55" t="str">
        <f>'Int &amp; Inst  Control Account'!B59</f>
        <v>S351900</v>
      </c>
      <c r="C61" s="55" t="str">
        <f>'Int &amp; Inst  Control Account'!C59</f>
        <v>Address Action Items from Outer Hcal ORR</v>
      </c>
      <c r="D61" s="613" t="str">
        <f>'Int &amp; Inst  Control Account'!D59</f>
        <v>Technical scope: evaluation and implementation of recommendations from Outer HCal ORR. 
Work Statement: receive action items from reviewers, evaluate action items, implement changes, modifications to plans and equipment to appropriately satisfy each action item.</v>
      </c>
    </row>
    <row r="62" spans="2:4" s="8" customFormat="1" ht="72.599999999999994" thickBot="1">
      <c r="B62" s="55" t="str">
        <f>'Int &amp; Inst  Control Account'!B60</f>
        <v>S352000 / S352100 / S352200</v>
      </c>
      <c r="C62" s="55" t="str">
        <f>'Int &amp; Inst  Control Account'!C60</f>
        <v>Commission Outer HCal</v>
      </c>
      <c r="D62" s="613" t="str">
        <f>'Int &amp; Inst  Control Account'!D60</f>
        <v>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v>
      </c>
    </row>
    <row r="63" spans="2:4" s="8" customFormat="1" ht="409.6" thickBot="1">
      <c r="B63" s="871" t="str">
        <f>'Int &amp; Inst  Control Account'!B61</f>
        <v>2.05.05</v>
      </c>
      <c r="C63" s="55" t="str">
        <f>'Int &amp; Inst  Control Account'!C61</f>
        <v xml:space="preserve"> sPHENIX SC Magnet Installation</v>
      </c>
      <c r="D63" s="613" t="str">
        <f>'Int &amp; Inst  Control Account'!D61</f>
        <v xml:space="preserve">Technical Scope: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Work Statement: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(procurement, fabrication, assembly, testing and delivery to BNL of Magnet, Magnet  modifications and services covered in WBS 2.02 work packages)
6.  Install SC Magnet on Cradle Carriage
7.  Align/Survey SC Magnet to Cradle Carriage
8.  Prep SC Magnet for Run (Cryo)
9.  Prep SC Magnet for Run (Electric)
10.  Review SC Magnet for Operational Readiness (ORR)/Address Action Items
  </v>
      </c>
    </row>
    <row r="64" spans="2:4" s="8" customFormat="1" ht="54.6" thickBot="1">
      <c r="B64" s="55" t="str">
        <f>'Int &amp; Inst  Control Account'!B62</f>
        <v>S352300</v>
      </c>
      <c r="C64" s="55" t="str">
        <f>'Int &amp; Inst  Control Account'!C62</f>
        <v>Design SC Magnet Integration/Installation Tooling/Fixtures/Procedures</v>
      </c>
      <c r="D64" s="613" t="str">
        <f>'Int &amp; Inst  Control Account'!D62</f>
        <v>Technical Scope: All tasks related to the design of SC Magnet Integeration and Installation tooling components for sPHENIX. 
Work Statement: gather all relevant information and analyze requirements, create drawings and other relevant documentation.</v>
      </c>
    </row>
    <row r="65" spans="2:5" s="8" customFormat="1" ht="54.6" thickBot="1">
      <c r="B65" s="55" t="str">
        <f>'Int &amp; Inst  Control Account'!B63</f>
        <v>S352400 / S352500</v>
      </c>
      <c r="C65" s="55" t="str">
        <f>'Int &amp; Inst  Control Account'!C63</f>
        <v>Fabricate/Procure SC Magnet Integration/Installation Tooling/Fixtures</v>
      </c>
      <c r="D65" s="613" t="str">
        <f>'Int &amp; Inst  Control Account'!D63</f>
        <v>Technical Scope: All tasks related to the fabrication/procurement of integration/installation of sPHENIX SC Magnet. 
Work Statement: gather all relevant procurement documentation, submit to procurement, track and manage the procurement receive and inspect/accept procured items.</v>
      </c>
      <c r="E65" s="56"/>
    </row>
    <row r="66" spans="2:5" s="8" customFormat="1" ht="54.6" thickBot="1">
      <c r="B66" s="55" t="str">
        <f>'Int &amp; Inst  Control Account'!B64</f>
        <v>S352600</v>
      </c>
      <c r="C66" s="55" t="str">
        <f>'Int &amp; Inst  Control Account'!C64</f>
        <v>Prepare SC Magnet Integration/Installation Procedures</v>
      </c>
      <c r="D66" s="613" t="str">
        <f>'Int &amp; Inst  Control Account'!D64</f>
        <v>Technical Scope: Create a written integration /installation procedure for the assembly of the SC Magnet in the sPHENIX AH. 
Work Statement: Prepare an overall plan/work permit for installing all components of the sPHENIX SC Magnet.</v>
      </c>
    </row>
    <row r="67" spans="2:5" s="8" customFormat="1" ht="72.599999999999994" thickBot="1">
      <c r="B67" s="55" t="str">
        <f>'Int &amp; Inst  Control Account'!B65</f>
        <v>S352700</v>
      </c>
      <c r="C67" s="55" t="str">
        <f>'Int &amp; Inst  Control Account'!C65</f>
        <v>Review sPHENIX SC Magnet Integration/Installation Tooling/Fixtures/Procedures Safety/Certification</v>
      </c>
      <c r="D67" s="613" t="str">
        <f>'Int &amp; Inst  Control Account'!D65</f>
        <v>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v>
      </c>
    </row>
    <row r="68" spans="2:5" s="8" customFormat="1" ht="72.599999999999994" thickBot="1">
      <c r="B68" s="55" t="str">
        <f>'Int &amp; Inst  Control Account'!B66</f>
        <v>S352800</v>
      </c>
      <c r="C68" s="55" t="str">
        <f>'Int &amp; Inst  Control Account'!C66</f>
        <v>Address Action Items from SC Magnet Integration/Installation Tooling/Fixtures/Procedures Design &amp; Safety Reviews</v>
      </c>
      <c r="D68" s="613" t="str">
        <f>'Int &amp; Inst  Control Account'!D66</f>
        <v>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v>
      </c>
    </row>
    <row r="69" spans="2:5" s="8" customFormat="1" ht="90.6" thickBot="1">
      <c r="B69" s="55" t="str">
        <f>'Int &amp; Inst  Control Account'!B67</f>
        <v>S352900</v>
      </c>
      <c r="C69" s="55" t="str">
        <f>'Int &amp; Inst  Control Account'!C67</f>
        <v>Design/Safety Reviews Complete, sPHENIX SC Magnet  Integration/Installation Tooling/Fixtures/Procedures Ready for Service</v>
      </c>
      <c r="D69" s="613" t="str">
        <f>'Int &amp; Inst  Control Account'!D67</f>
        <v>milestone</v>
      </c>
    </row>
    <row r="70" spans="2:5" s="8" customFormat="1" ht="18.600000000000001" thickBot="1">
      <c r="B70" s="55" t="str">
        <f>'Int &amp; Inst  Control Account'!B68</f>
        <v>S353000</v>
      </c>
      <c r="C70" s="55" t="str">
        <f>'Int &amp; Inst  Control Account'!C68</f>
        <v>Ready to Install SC Magnet</v>
      </c>
      <c r="D70" s="613" t="str">
        <f>'Int &amp; Inst  Control Account'!D68</f>
        <v>milestone</v>
      </c>
    </row>
    <row r="71" spans="2:5" s="8" customFormat="1" ht="72.599999999999994" thickBot="1">
      <c r="B71" s="55" t="str">
        <f>'Int &amp; Inst  Control Account'!B69</f>
        <v>S353100 / S353110 / S353200</v>
      </c>
      <c r="C71" s="55" t="str">
        <f>'Int &amp; Inst  Control Account'!C69</f>
        <v>Transport SC Magnet from 912 to AH</v>
      </c>
      <c r="D71" s="613" t="str">
        <f>'Int &amp; Inst  Control Account'!D69</f>
        <v>Technical scope: Transportation of SC Magnet from 912 to 1008 AH by BNL riggers. 
Work Statement: In accordance with work plan/permit, tooling and fixtures, transport the SC Magnet from 912 to 1008, taking care to handle the Magnet and its services with appropriate care.</v>
      </c>
    </row>
    <row r="72" spans="2:5" s="8" customFormat="1" ht="54.6" thickBot="1">
      <c r="B72" s="55" t="str">
        <f>'Int &amp; Inst  Control Account'!B70</f>
        <v>S353300 / S353310 / S353400</v>
      </c>
      <c r="C72" s="55" t="str">
        <f>'Int &amp; Inst  Control Account'!C70</f>
        <v>Install SC Magnet on cradle carriage</v>
      </c>
      <c r="D72" s="613" t="str">
        <f>'Int &amp; Inst  Control Account'!D70</f>
        <v>Technical scope: Installation of SC Magnet onto lower half of Outer HCal previously mounted to cradle carriage. 
Work Statement: In accordance with work plan/permit, tooling and fixtures, install the SC Magnet onto the cradle carriage.</v>
      </c>
    </row>
    <row r="73" spans="2:5" s="8" customFormat="1" ht="72.599999999999994" thickBot="1">
      <c r="B73" s="55" t="str">
        <f>'Int &amp; Inst  Control Account'!B71</f>
        <v>S353500 / S353510 / S353600</v>
      </c>
      <c r="C73" s="55" t="str">
        <f>'Int &amp; Inst  Control Account'!C71</f>
        <v>Align/Survey SC Magnet to cradle carriage</v>
      </c>
      <c r="D73" s="613" t="str">
        <f>'Int &amp; Inst  Control Account'!D71</f>
        <v>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v>
      </c>
    </row>
    <row r="74" spans="2:5" s="8" customFormat="1" ht="72.599999999999994" thickBot="1">
      <c r="B74" s="55" t="str">
        <f>'Int &amp; Inst  Control Account'!B72</f>
        <v>S353700 / S353710 / S353800</v>
      </c>
      <c r="C74" s="55" t="str">
        <f>'Int &amp; Inst  Control Account'!C72</f>
        <v>Prep SC Magnet for Run (Cryo)</v>
      </c>
      <c r="D74" s="613" t="str">
        <f>'Int &amp; Inst  Control Account'!D72</f>
        <v>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v>
      </c>
    </row>
    <row r="75" spans="2:5" s="8" customFormat="1" ht="90.6" thickBot="1">
      <c r="B75" s="55" t="str">
        <f>'Int &amp; Inst  Control Account'!B73</f>
        <v>s353900 / S353910 / S354000</v>
      </c>
      <c r="C75" s="55" t="str">
        <f>'Int &amp; Inst  Control Account'!C73</f>
        <v>Prep SC Magnet for Run (Electric)</v>
      </c>
      <c r="D75" s="613" t="str">
        <f>'Int &amp; Inst  Control Account'!D73</f>
        <v>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v>
      </c>
    </row>
    <row r="76" spans="2:5" s="8" customFormat="1" ht="90.6" thickBot="1">
      <c r="B76" s="55" t="str">
        <f>'Int &amp; Inst  Control Account'!B74</f>
        <v>S354100 / S354110</v>
      </c>
      <c r="C76" s="55" t="str">
        <f>'Int &amp; Inst  Control Account'!C74</f>
        <v>Review SC Magnet for Operational Readiness (ORR)</v>
      </c>
      <c r="D76" s="613" t="str">
        <f>'Int &amp; Inst  Control Account'!D74</f>
        <v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v>
      </c>
    </row>
    <row r="77" spans="2:5" s="8" customFormat="1" ht="54.6" thickBot="1">
      <c r="B77" s="55" t="str">
        <f>'Int &amp; Inst  Control Account'!B75</f>
        <v>S354200 / S354210</v>
      </c>
      <c r="C77" s="55" t="str">
        <f>'Int &amp; Inst  Control Account'!C75</f>
        <v>Address Action Items from SC Magnet ORR</v>
      </c>
      <c r="D77" s="613" t="str">
        <f>'Int &amp; Inst  Control Account'!D75</f>
        <v>Technical scope: evaluation and implementation of recommendations from SC Magnet ORR. 
Work Statement: receive action items from reviewers, evaluate action items, implement changes, modifications to plans and equipment to appropriately satisfy each action item.</v>
      </c>
    </row>
    <row r="78" spans="2:5" s="8" customFormat="1" ht="409.6" thickBot="1">
      <c r="B78" s="871" t="str">
        <f>'Int &amp; Inst  Control Account'!B76</f>
        <v>2.05.06</v>
      </c>
      <c r="C78" s="55" t="str">
        <f>'Int &amp; Inst  Control Account'!C76</f>
        <v>Inner HCal Integration/Installation</v>
      </c>
      <c r="D78" s="613" t="str">
        <f>'Int &amp; Inst  Control Account'!D76</f>
        <v xml:space="preserve">Technical Scope: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Work Statement: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(procurement, fabrication, assembly, testing and delivery to BNL of Inner HCal sectors, services and assembly end rings covered in WBS 1.04 work packages)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v>
      </c>
    </row>
    <row r="79" spans="2:5" s="8" customFormat="1" ht="126.6" thickBot="1">
      <c r="B79" s="55" t="str">
        <f>'Int &amp; Inst  Control Account'!B77</f>
        <v>S354400</v>
      </c>
      <c r="C79" s="55" t="str">
        <f>'Int &amp; Inst  Control Account'!C77</f>
        <v>Design Inner HCal  Integration/Installation Tooling/Fixtures</v>
      </c>
      <c r="D79" s="613" t="str">
        <f>'Int &amp; Inst  Control Account'!D77</f>
        <v>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v>
      </c>
    </row>
    <row r="80" spans="2:5" s="8" customFormat="1" ht="90.6" thickBot="1">
      <c r="B80" s="55" t="str">
        <f>'Int &amp; Inst  Control Account'!B78</f>
        <v>S354500 / S354600</v>
      </c>
      <c r="C80" s="55" t="str">
        <f>'Int &amp; Inst  Control Account'!C78</f>
        <v>Fabricate/Procure Inner HCal  Integration/Installation Tooling/Fixtures</v>
      </c>
      <c r="D80" s="613" t="str">
        <f>'Int &amp; Inst  Control Account'!D78</f>
        <v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v>
      </c>
    </row>
    <row r="81" spans="2:4" s="8" customFormat="1" ht="72.599999999999994" thickBot="1">
      <c r="B81" s="55" t="str">
        <f>'Int &amp; Inst  Control Account'!B79</f>
        <v>S354700</v>
      </c>
      <c r="C81" s="55" t="str">
        <f>'Int &amp; Inst  Control Account'!C79</f>
        <v>Prepare Inner HCal  Integration/Installation Tooling/Fixtures Procedures</v>
      </c>
      <c r="D81" s="613" t="str">
        <f>'Int &amp; Inst  Control Account'!D79</f>
        <v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v>
      </c>
    </row>
    <row r="82" spans="2:4" s="8" customFormat="1" ht="90.6" thickBot="1">
      <c r="B82" s="55" t="str">
        <f>'Int &amp; Inst  Control Account'!B80</f>
        <v>S354800</v>
      </c>
      <c r="C82" s="55" t="str">
        <f>'Int &amp; Inst  Control Account'!C80</f>
        <v>Review Inner HCal  Integration/Installation Tooling/Fixtures/Procedures Safety/Certification</v>
      </c>
      <c r="D82" s="613" t="str">
        <f>'Int &amp; Inst  Control Account'!D80</f>
        <v>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83" spans="2:4" s="8" customFormat="1" ht="72.599999999999994" thickBot="1">
      <c r="B83" s="55" t="str">
        <f>'Int &amp; Inst  Control Account'!B81</f>
        <v>S354900</v>
      </c>
      <c r="C83" s="55" t="str">
        <f>'Int &amp; Inst  Control Account'!C81</f>
        <v>Address Action Items from Inner Hcal Integration/Installation Tooling/Fixtures/Procedures Design &amp; Safety Reviews</v>
      </c>
      <c r="D83" s="613" t="str">
        <f>'Int &amp; Inst  Control Account'!D81</f>
        <v>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v>
      </c>
    </row>
    <row r="84" spans="2:4" s="8" customFormat="1" ht="72.599999999999994" thickBot="1">
      <c r="B84" s="55" t="str">
        <f>'Int &amp; Inst  Control Account'!B82</f>
        <v>S355000</v>
      </c>
      <c r="C84" s="55" t="str">
        <f>'Int &amp; Inst  Control Account'!C82</f>
        <v>Design/Safety Reviews Complete, Inner HCal  Integration/Installation Tooling/Fixtures/Procedures Ready for Service</v>
      </c>
      <c r="D84" s="613" t="str">
        <f>'Int &amp; Inst  Control Account'!D82</f>
        <v>milestone</v>
      </c>
    </row>
    <row r="85" spans="2:4" s="8" customFormat="1" ht="18.600000000000001" thickBot="1">
      <c r="B85" s="55" t="str">
        <f>'Int &amp; Inst  Control Account'!B83</f>
        <v>S355100</v>
      </c>
      <c r="C85" s="55" t="str">
        <f>'Int &amp; Inst  Control Account'!C83</f>
        <v>Inner HCal Sectors Ready for Installation</v>
      </c>
      <c r="D85" s="613" t="str">
        <f>'Int &amp; Inst  Control Account'!D83</f>
        <v>milestone</v>
      </c>
    </row>
    <row r="86" spans="2:4" s="8" customFormat="1" ht="72.599999999999994" thickBot="1">
      <c r="B86" s="55" t="str">
        <f>'Int &amp; Inst  Control Account'!B84</f>
        <v>S355200 / S355300</v>
      </c>
      <c r="C86" s="55" t="str">
        <f>'Int &amp; Inst  Control Account'!C84</f>
        <v>Transport assembled Inner HCal Sectors to AH</v>
      </c>
      <c r="D86" s="613" t="str">
        <f>'Int &amp; Inst  Control Account'!D84</f>
        <v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v>
      </c>
    </row>
    <row r="87" spans="2:4" s="8" customFormat="1" ht="72.599999999999994" thickBot="1">
      <c r="B87" s="55" t="str">
        <f>'Int &amp; Inst  Control Account'!B85</f>
        <v>S355400 / S355500</v>
      </c>
      <c r="C87" s="55" t="str">
        <f>'Int &amp; Inst  Control Account'!C85</f>
        <v>Install Inner HCal assembly Insertion Fixture</v>
      </c>
      <c r="D87" s="613" t="str">
        <f>'Int &amp; Inst  Control Account'!D85</f>
        <v>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v>
      </c>
    </row>
    <row r="88" spans="2:4" s="8" customFormat="1" ht="72.599999999999994" thickBot="1">
      <c r="B88" s="55" t="str">
        <f>'Int &amp; Inst  Control Account'!B86</f>
        <v>S355600 / S355700</v>
      </c>
      <c r="C88" s="55" t="str">
        <f>'Int &amp; Inst  Control Account'!C86</f>
        <v>Install Inner HCal assembly  on Insertion Fixture</v>
      </c>
      <c r="D88" s="613" t="str">
        <f>'Int &amp; Inst  Control Account'!D86</f>
        <v>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v>
      </c>
    </row>
    <row r="89" spans="2:4" s="8" customFormat="1" ht="72.599999999999994" thickBot="1">
      <c r="B89" s="55" t="str">
        <f>'Int &amp; Inst  Control Account'!B87</f>
        <v>S355800 / S355900</v>
      </c>
      <c r="C89" s="55" t="str">
        <f>'Int &amp; Inst  Control Account'!C87</f>
        <v>Install 1st Inner HCal Support Ring</v>
      </c>
      <c r="D89" s="613" t="str">
        <f>'Int &amp; Inst  Control Account'!D87</f>
        <v>Technical scope: Install first (south side) Inner HCal support ring.
Work Statement: sPHENIX technicans install the south Inner HCal support ring and align it appropriately with the sPHENIX SC Magnet in accordance with the Inner HCal installation procedure and work permit.</v>
      </c>
    </row>
    <row r="90" spans="2:4" s="8" customFormat="1" ht="72.599999999999994" thickBot="1">
      <c r="B90" s="55" t="str">
        <f>'Int &amp; Inst  Control Account'!B88</f>
        <v>S356000 / S356100</v>
      </c>
      <c r="C90" s="55" t="str">
        <f>'Int &amp; Inst  Control Account'!C88</f>
        <v>Install Inner HCal</v>
      </c>
      <c r="D90" s="613" t="str">
        <f>'Int &amp; Inst  Control Account'!D88</f>
        <v>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v>
      </c>
    </row>
    <row r="91" spans="2:4" s="8" customFormat="1" ht="72.599999999999994" thickBot="1">
      <c r="B91" s="55" t="str">
        <f>'Int &amp; Inst  Control Account'!B89</f>
        <v>S356200 / S356300</v>
      </c>
      <c r="C91" s="55" t="str">
        <f>'Int &amp; Inst  Control Account'!C89</f>
        <v>Install 2nd Inner HCal Support Ring</v>
      </c>
      <c r="D91" s="613" t="str">
        <f>'Int &amp; Inst  Control Account'!D89</f>
        <v>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v>
      </c>
    </row>
    <row r="92" spans="2:4" s="8" customFormat="1" ht="72.599999999999994" thickBot="1">
      <c r="B92" s="55" t="str">
        <f>'Int &amp; Inst  Control Account'!B90</f>
        <v>S356400 / S356410 / S356500</v>
      </c>
      <c r="C92" s="55" t="str">
        <f>'Int &amp; Inst  Control Account'!C90</f>
        <v>Align/Survey Inner HCal to SC Magnet Centerline</v>
      </c>
      <c r="D92" s="613" t="str">
        <f>'Int &amp; Inst  Control Account'!D90</f>
        <v>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v>
      </c>
    </row>
    <row r="93" spans="2:4" s="8" customFormat="1" ht="54.6" thickBot="1">
      <c r="B93" s="55" t="str">
        <f>'Int &amp; Inst  Control Account'!B91</f>
        <v>S356600 / S356700</v>
      </c>
      <c r="C93" s="55" t="str">
        <f>'Int &amp; Inst  Control Account'!C91</f>
        <v>Install Inner HCal Cables and Services</v>
      </c>
      <c r="D93" s="613" t="str">
        <f>'Int &amp; Inst  Control Account'!D91</f>
        <v>Technical scope: Install all Inner HCal services (power, control and signal cables; cooling and gas supplies) onto cradle carriage. 
Work Statement: sPHENIX technicans using appropriate custom and standard  tools install all Inner HCal services onto the  sPHENIX cradle carriage.</v>
      </c>
    </row>
    <row r="94" spans="2:4" s="8" customFormat="1" ht="90.6" thickBot="1">
      <c r="B94" s="55" t="str">
        <f>'Int &amp; Inst  Control Account'!B92</f>
        <v>S356800</v>
      </c>
      <c r="C94" s="55" t="str">
        <f>'Int &amp; Inst  Control Account'!C92</f>
        <v>Review Inner HCal for Operational Readiness (ORR)</v>
      </c>
      <c r="D94" s="613" t="str">
        <f>'Int &amp; Inst  Control Account'!D92</f>
        <v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v>
      </c>
    </row>
    <row r="95" spans="2:4" s="8" customFormat="1" ht="54.6" thickBot="1">
      <c r="B95" s="55" t="str">
        <f>'Int &amp; Inst  Control Account'!B93</f>
        <v>S356900</v>
      </c>
      <c r="C95" s="55" t="str">
        <f>'Int &amp; Inst  Control Account'!C93</f>
        <v>Address Action Items from Inner Hcal ORR</v>
      </c>
      <c r="D95" s="613" t="str">
        <f>'Int &amp; Inst  Control Account'!D93</f>
        <v>Technical scope: evaluation and implementation of recommendations from Inner HCal ORR. 
Work Statement: receive action items from reviewers, evaluate action items, implement changes, modifications to plans and equipment to appropriately satisfy each action item.</v>
      </c>
    </row>
    <row r="96" spans="2:4" s="8" customFormat="1" ht="72.599999999999994" thickBot="1">
      <c r="B96" s="55" t="str">
        <f>'Int &amp; Inst  Control Account'!B94</f>
        <v>S357000 / S257100 / S357200</v>
      </c>
      <c r="C96" s="55" t="str">
        <f>'Int &amp; Inst  Control Account'!C94</f>
        <v xml:space="preserve">Commission Inner HCal </v>
      </c>
      <c r="D96" s="613" t="str">
        <f>'Int &amp; Inst  Control Account'!D94</f>
        <v>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v>
      </c>
    </row>
    <row r="97" spans="2:4" s="8" customFormat="1" ht="409.6" thickBot="1">
      <c r="B97" s="871" t="str">
        <f>'Int &amp; Inst  Control Account'!B95</f>
        <v>2.05.07</v>
      </c>
      <c r="C97" s="55" t="str">
        <f>'Int &amp; Inst  Control Account'!C95</f>
        <v>EMCal Integration/Installation</v>
      </c>
      <c r="D97" s="613" t="str">
        <f>'Int &amp; Inst  Control Account'!D95</f>
        <v xml:space="preserve">Technical Scope: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Work Statement: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(procurement, fabrication, assembly, testing and delivery to BNL of EMCal sectors and services covered in WBS 1.03 work packages)
6.   Install EMCal Sectors
7.   Align/Survey EMCal to SC Magnet Centerline
8.   Install EMCal Cables and Services
9.   Review EMCal for Operational Readiness (ORR); address action items
10. Commission EMCall               
               </v>
      </c>
    </row>
    <row r="98" spans="2:4" s="8" customFormat="1" ht="108.6" thickBot="1">
      <c r="B98" s="55" t="str">
        <f>'Int &amp; Inst  Control Account'!B96</f>
        <v>S357400</v>
      </c>
      <c r="C98" s="55" t="str">
        <f>'Int &amp; Inst  Control Account'!C96</f>
        <v>Design EMCal  Integration/Installation Tooling/Fixtures</v>
      </c>
      <c r="D98" s="613" t="str">
        <f>'Int &amp; Inst  Control Account'!D96</f>
        <v>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v>
      </c>
    </row>
    <row r="99" spans="2:4" s="8" customFormat="1" ht="90.6" thickBot="1">
      <c r="B99" s="55" t="str">
        <f>'Int &amp; Inst  Control Account'!B97</f>
        <v>S357500 / S357600</v>
      </c>
      <c r="C99" s="55" t="str">
        <f>'Int &amp; Inst  Control Account'!C97</f>
        <v>Fabricate/Procure EMCal  Integration/Installation Tooling/Fixtures</v>
      </c>
      <c r="D99" s="613" t="str">
        <f>'Int &amp; Inst  Control Account'!D97</f>
        <v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v>
      </c>
    </row>
    <row r="100" spans="2:4" s="8" customFormat="1" ht="72.599999999999994" thickBot="1">
      <c r="B100" s="55" t="str">
        <f>'Int &amp; Inst  Control Account'!B98</f>
        <v>S357700</v>
      </c>
      <c r="C100" s="55" t="str">
        <f>'Int &amp; Inst  Control Account'!C98</f>
        <v>PrepareEMCal  Integration/Installation Tooling/Fixtures Procedures</v>
      </c>
      <c r="D100" s="613" t="str">
        <f>'Int &amp; Inst  Control Account'!D98</f>
        <v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v>
      </c>
    </row>
    <row r="101" spans="2:4" s="8" customFormat="1" ht="90.6" thickBot="1">
      <c r="B101" s="55" t="str">
        <f>'Int &amp; Inst  Control Account'!B99</f>
        <v>S357800</v>
      </c>
      <c r="C101" s="55" t="str">
        <f>'Int &amp; Inst  Control Account'!C99</f>
        <v>Review EMCal  Integration/Installation Tooling/Fixtures/Procedures Safety/Certification</v>
      </c>
      <c r="D101" s="613" t="str">
        <f>'Int &amp; Inst  Control Account'!D99</f>
        <v>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02" spans="2:4" s="8" customFormat="1" ht="72.599999999999994" thickBot="1">
      <c r="B102" s="55" t="str">
        <f>'Int &amp; Inst  Control Account'!B100</f>
        <v>S357900</v>
      </c>
      <c r="C102" s="55" t="str">
        <f>'Int &amp; Inst  Control Account'!C100</f>
        <v>Address Action Items from EMCal Integration/Installation Tooling/Fixtures/Procedures Design &amp; Safety Reviews</v>
      </c>
      <c r="D102" s="613" t="str">
        <f>'Int &amp; Inst  Control Account'!D100</f>
        <v>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v>
      </c>
    </row>
    <row r="103" spans="2:4" s="8" customFormat="1" ht="72.599999999999994" thickBot="1">
      <c r="B103" s="55" t="str">
        <f>'Int &amp; Inst  Control Account'!B101</f>
        <v>S358000</v>
      </c>
      <c r="C103" s="55" t="str">
        <f>'Int &amp; Inst  Control Account'!C101</f>
        <v>Design/Safety Reviews Complete, EMCal  Integration/Installation Tooling/Fixtures/Procedures Ready for Service</v>
      </c>
      <c r="D103" s="613" t="str">
        <f>'Int &amp; Inst  Control Account'!D101</f>
        <v>milestone</v>
      </c>
    </row>
    <row r="104" spans="2:4" s="8" customFormat="1" ht="18.600000000000001" thickBot="1">
      <c r="B104" s="55" t="str">
        <f>'Int &amp; Inst  Control Account'!B102</f>
        <v>S358100</v>
      </c>
      <c r="C104" s="55" t="str">
        <f>'Int &amp; Inst  Control Account'!C102</f>
        <v>EMCal Sectors Ready for Installation</v>
      </c>
      <c r="D104" s="613" t="str">
        <f>'Int &amp; Inst  Control Account'!D102</f>
        <v>milestone</v>
      </c>
    </row>
    <row r="105" spans="2:4" s="8" customFormat="1" ht="72.599999999999994" thickBot="1">
      <c r="B105" s="55" t="str">
        <f>'Int &amp; Inst  Control Account'!B103</f>
        <v>S358200 / S358300</v>
      </c>
      <c r="C105" s="55" t="str">
        <f>'Int &amp; Inst  Control Account'!C103</f>
        <v>Transport Assembled EMCal Sectors to AH</v>
      </c>
      <c r="D105" s="613" t="str">
        <f>'Int &amp; Inst  Control Account'!D103</f>
        <v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v>
      </c>
    </row>
    <row r="106" spans="2:4" s="8" customFormat="1" ht="90.6" thickBot="1">
      <c r="B106" s="55" t="str">
        <f>'Int &amp; Inst  Control Account'!B104</f>
        <v>S358400 / S358500</v>
      </c>
      <c r="C106" s="55" t="str">
        <f>'Int &amp; Inst  Control Account'!C104</f>
        <v>Install EMCal Sectors</v>
      </c>
      <c r="D106" s="613" t="str">
        <f>'Int &amp; Inst  Control Account'!D104</f>
        <v>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v>
      </c>
    </row>
    <row r="107" spans="2:4" s="8" customFormat="1" ht="72.599999999999994" thickBot="1">
      <c r="B107" s="55" t="str">
        <f>'Int &amp; Inst  Control Account'!B105</f>
        <v>S358600 / S358610 / S358700</v>
      </c>
      <c r="C107" s="55" t="str">
        <f>'Int &amp; Inst  Control Account'!C105</f>
        <v>Align/Survey EMCal to SC Magnet Centerline</v>
      </c>
      <c r="D107" s="613" t="str">
        <f>'Int &amp; Inst  Control Account'!D105</f>
        <v>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v>
      </c>
    </row>
    <row r="108" spans="2:4" s="8" customFormat="1" ht="54.6" thickBot="1">
      <c r="B108" s="55" t="str">
        <f>'Int &amp; Inst  Control Account'!B106</f>
        <v>S358800 / S358900</v>
      </c>
      <c r="C108" s="55" t="str">
        <f>'Int &amp; Inst  Control Account'!C106</f>
        <v>Install EMCal Cables and Services</v>
      </c>
      <c r="D108" s="613" t="str">
        <f>'Int &amp; Inst  Control Account'!D106</f>
        <v>Technical scope: Install all EMCal services (power, control and signal cables; cooling and gas supplies) onto cradle carriage. 
Work Statement: sPHENIX technicans using appropriate custom and standard  tools install all EMCal services onto the  sPHENIX cradle carriage.</v>
      </c>
    </row>
    <row r="109" spans="2:4" s="8" customFormat="1" ht="90.6" thickBot="1">
      <c r="B109" s="55" t="str">
        <f>'Int &amp; Inst  Control Account'!B107</f>
        <v>S359000</v>
      </c>
      <c r="C109" s="55" t="str">
        <f>'Int &amp; Inst  Control Account'!C107</f>
        <v>Review EMCal for Operational Readiness (ORR)</v>
      </c>
      <c r="D109" s="613" t="str">
        <f>'Int &amp; Inst  Control Account'!D107</f>
        <v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v>
      </c>
    </row>
    <row r="110" spans="2:4" s="8" customFormat="1" ht="54.6" thickBot="1">
      <c r="B110" s="55" t="str">
        <f>'Int &amp; Inst  Control Account'!B108</f>
        <v>S359100</v>
      </c>
      <c r="C110" s="55" t="str">
        <f>'Int &amp; Inst  Control Account'!C108</f>
        <v>Address Action Items from EMCal ORR</v>
      </c>
      <c r="D110" s="613" t="str">
        <f>'Int &amp; Inst  Control Account'!D108</f>
        <v>Technical scope: evaluation and implementation of recommendations from EMCal ORR. 
Work Statement: receive action items from reviewers, evaluate action items, implement changes, modifications to plans and equipment to appropriately satisfy each action item.</v>
      </c>
    </row>
    <row r="111" spans="2:4" s="8" customFormat="1" ht="72.599999999999994" thickBot="1">
      <c r="B111" s="55" t="str">
        <f>'Int &amp; Inst  Control Account'!B109</f>
        <v>S359200 / S359300 / S359400</v>
      </c>
      <c r="C111" s="55" t="str">
        <f>'Int &amp; Inst  Control Account'!C109</f>
        <v>Commission EMCal</v>
      </c>
      <c r="D111" s="613" t="str">
        <f>'Int &amp; Inst  Control Account'!D109</f>
        <v>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v>
      </c>
    </row>
    <row r="112" spans="2:4" s="8" customFormat="1" ht="409.6" thickBot="1">
      <c r="B112" s="871" t="str">
        <f>'Int &amp; Inst  Control Account'!B110</f>
        <v>2.05.08</v>
      </c>
      <c r="C112" s="55" t="str">
        <f>'Int &amp; Inst  Control Account'!C110</f>
        <v>TPC  Integration/Installation</v>
      </c>
      <c r="D112" s="613" t="str">
        <f>'Int &amp; Inst  Control Account'!D110</f>
        <v xml:space="preserve">Technical Scope: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Work Statement: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 (procurement, fabrication, assembly, testing and delivery to BNL of TPV components and services covered in WBS 1.02 work packages)
6.   Install TPC Support
7.   Install TPC (Mechanical) 
8.   Align/Survey TPC to SC Magnet Centerline
9.   Install TPC Cables and Services
10. Review TPC for Operational Readiness (ORR); address action items
11. Commission TPC 
               </v>
      </c>
    </row>
    <row r="113" spans="2:4" s="8" customFormat="1" ht="90.6" thickBot="1">
      <c r="B113" s="55" t="str">
        <f>'Int &amp; Inst  Control Account'!B111</f>
        <v>S359600</v>
      </c>
      <c r="C113" s="55" t="str">
        <f>'Int &amp; Inst  Control Account'!C111</f>
        <v>Design TPC  Integration/Installation Tooling/Fixtures</v>
      </c>
      <c r="D113" s="613" t="str">
        <f>'Int &amp; Inst  Control Account'!D111</f>
        <v>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v>
      </c>
    </row>
    <row r="114" spans="2:4" s="8" customFormat="1" ht="90.6" thickBot="1">
      <c r="B114" s="55" t="str">
        <f>'Int &amp; Inst  Control Account'!B112</f>
        <v>S359700 / S359800</v>
      </c>
      <c r="C114" s="55" t="str">
        <f>'Int &amp; Inst  Control Account'!C112</f>
        <v>Fabricate/Procure TPC  Integration/Installation Tooling/Fixtures</v>
      </c>
      <c r="D114" s="613" t="str">
        <f>'Int &amp; Inst  Control Account'!D112</f>
        <v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v>
      </c>
    </row>
    <row r="115" spans="2:4" s="8" customFormat="1" ht="72.599999999999994" thickBot="1">
      <c r="B115" s="55" t="str">
        <f>'Int &amp; Inst  Control Account'!B113</f>
        <v>S359900</v>
      </c>
      <c r="C115" s="55" t="str">
        <f>'Int &amp; Inst  Control Account'!C113</f>
        <v>Prepare TPC  Integration/Installation Tooling/Fixtures Procedures</v>
      </c>
      <c r="D115" s="613" t="str">
        <f>'Int &amp; Inst  Control Account'!D113</f>
        <v>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v>
      </c>
    </row>
    <row r="116" spans="2:4" s="8" customFormat="1" ht="90.6" thickBot="1">
      <c r="B116" s="55" t="str">
        <f>'Int &amp; Inst  Control Account'!B114</f>
        <v>S360000</v>
      </c>
      <c r="C116" s="55" t="str">
        <f>'Int &amp; Inst  Control Account'!C114</f>
        <v>Review TPC  Integration/Installation Tooling/Fixtures/Procedures Safety/Certification</v>
      </c>
      <c r="D116" s="613" t="str">
        <f>'Int &amp; Inst  Control Account'!D114</f>
        <v>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17" spans="2:4" s="8" customFormat="1" ht="72.599999999999994" thickBot="1">
      <c r="B117" s="55" t="str">
        <f>'Int &amp; Inst  Control Account'!B115</f>
        <v>S360100</v>
      </c>
      <c r="C117" s="55" t="str">
        <f>'Int &amp; Inst  Control Account'!C115</f>
        <v>Address Action Items from TPC Integration/Installation Tooling/Fixtures/Procedures Design &amp; Safety Reviews</v>
      </c>
      <c r="D117" s="613" t="str">
        <f>'Int &amp; Inst  Control Account'!D115</f>
        <v>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v>
      </c>
    </row>
    <row r="118" spans="2:4" s="8" customFormat="1" ht="72.599999999999994" thickBot="1">
      <c r="B118" s="55" t="str">
        <f>'Int &amp; Inst  Control Account'!B116</f>
        <v>S360200</v>
      </c>
      <c r="C118" s="55" t="str">
        <f>'Int &amp; Inst  Control Account'!C116</f>
        <v>Design/Safety Reviews Complete, TPC  Integration/Installation Tooling/Fixtures/Procedures Ready for Service</v>
      </c>
      <c r="D118" s="613" t="str">
        <f>'Int &amp; Inst  Control Account'!D116</f>
        <v>milestone</v>
      </c>
    </row>
    <row r="119" spans="2:4" s="8" customFormat="1" ht="18.600000000000001" thickBot="1">
      <c r="B119" s="55" t="str">
        <f>'Int &amp; Inst  Control Account'!B117</f>
        <v>S360300</v>
      </c>
      <c r="C119" s="55" t="str">
        <f>'Int &amp; Inst  Control Account'!C117</f>
        <v>TPC Ready for Installation</v>
      </c>
      <c r="D119" s="613" t="str">
        <f>'Int &amp; Inst  Control Account'!D117</f>
        <v>milestone</v>
      </c>
    </row>
    <row r="120" spans="2:4" s="8" customFormat="1" ht="54.6" thickBot="1">
      <c r="B120" s="55" t="str">
        <f>'Int &amp; Inst  Control Account'!B118</f>
        <v>S360400 / S360410 / S360500</v>
      </c>
      <c r="C120" s="55" t="str">
        <f>'Int &amp; Inst  Control Account'!C118</f>
        <v>Transport Assembled TPC Sections to AH</v>
      </c>
      <c r="D120" s="613" t="str">
        <f>'Int &amp; Inst  Control Account'!D118</f>
        <v xml:space="preserve">Technical scope: Transport TPC detector and support components from their holding area/test site at BNL to the 1008 Assembly Hall (AH). 
Work Statement: sPHENIX technicans using appropriate custom and standard handling tools move all TPC components to 1008 AH. </v>
      </c>
    </row>
    <row r="121" spans="2:4" s="8" customFormat="1" ht="90.6" thickBot="1">
      <c r="B121" s="55" t="str">
        <f>'Int &amp; Inst  Control Account'!B119</f>
        <v>S360700 / S360800</v>
      </c>
      <c r="C121" s="55" t="str">
        <f>'Int &amp; Inst  Control Account'!C119</f>
        <v>Install TPC Support</v>
      </c>
      <c r="D121" s="613" t="str">
        <f>'Int &amp; Inst  Control Account'!D119</f>
        <v>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v>
      </c>
    </row>
    <row r="122" spans="2:4" s="8" customFormat="1" ht="54.6" thickBot="1">
      <c r="B122" s="55" t="str">
        <f>'Int &amp; Inst  Control Account'!B120</f>
        <v>S360900 / S361000</v>
      </c>
      <c r="C122" s="55" t="str">
        <f>'Int &amp; Inst  Control Account'!C120</f>
        <v xml:space="preserve">Install TPC (Mechanical) </v>
      </c>
      <c r="D122" s="613" t="str">
        <f>'Int &amp; Inst  Control Account'!D120</f>
        <v>Technical scope: Install the  TPC detector assembly into the SC Magnet. 
Work Statement: sPHENIX technicans, using the TPC detector insertion fixture, install the TPC detector, in accordance with the TPC installation procedure and work permit.</v>
      </c>
    </row>
    <row r="123" spans="2:4" s="8" customFormat="1" ht="72.599999999999994" thickBot="1">
      <c r="B123" s="55" t="str">
        <f>'Int &amp; Inst  Control Account'!B121</f>
        <v>S361100 / S361110 / S361200</v>
      </c>
      <c r="C123" s="55" t="str">
        <f>'Int &amp; Inst  Control Account'!C121</f>
        <v>Align/Survey TPC to SC Magnet Centerline</v>
      </c>
      <c r="D123" s="613" t="str">
        <f>'Int &amp; Inst  Control Account'!D121</f>
        <v>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v>
      </c>
    </row>
    <row r="124" spans="2:4" s="8" customFormat="1" ht="54.6" thickBot="1">
      <c r="B124" s="55" t="str">
        <f>'Int &amp; Inst  Control Account'!B122</f>
        <v>S361300 / S361400</v>
      </c>
      <c r="C124" s="55" t="str">
        <f>'Int &amp; Inst  Control Account'!C122</f>
        <v>Install TPC Cables and Services</v>
      </c>
      <c r="D124" s="613" t="str">
        <f>'Int &amp; Inst  Control Account'!D122</f>
        <v>Technical scope: Install all TPC services (power, control and signal cables; cooling and gas supplies) onto cradle carriage. 
Work Statement: sPHENIX technicans using appropriate custom and standard  tools install all TPC services onto the  sPHENIX cradle carriage.</v>
      </c>
    </row>
    <row r="125" spans="2:4" s="8" customFormat="1" ht="90.6" thickBot="1">
      <c r="B125" s="55" t="str">
        <f>'Int &amp; Inst  Control Account'!B123</f>
        <v>S361500</v>
      </c>
      <c r="C125" s="55" t="str">
        <f>'Int &amp; Inst  Control Account'!C123</f>
        <v>Review TPC for Operational Readiness (ORR)</v>
      </c>
      <c r="D125" s="613" t="str">
        <f>'Int &amp; Inst  Control Account'!D123</f>
        <v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v>
      </c>
    </row>
    <row r="126" spans="2:4" s="8" customFormat="1" ht="54.6" thickBot="1">
      <c r="B126" s="55" t="str">
        <f>'Int &amp; Inst  Control Account'!B124</f>
        <v>S361600</v>
      </c>
      <c r="C126" s="55" t="str">
        <f>'Int &amp; Inst  Control Account'!C124</f>
        <v>Address Action Items from TPC ORR</v>
      </c>
      <c r="D126" s="613" t="str">
        <f>'Int &amp; Inst  Control Account'!D124</f>
        <v>Technical scope: evaluation and implementation of recommendations from TPC ORR. 
Work Statement: receive action items from reviewers, evaluate action items, implement changes, modifications to plans and equipment to appropriately satisfy each action item.</v>
      </c>
    </row>
    <row r="127" spans="2:4" s="8" customFormat="1" ht="72.599999999999994" thickBot="1">
      <c r="B127" s="55" t="str">
        <f>'Int &amp; Inst  Control Account'!B125</f>
        <v>S361700 / S361800 / S361900</v>
      </c>
      <c r="C127" s="55" t="str">
        <f>'Int &amp; Inst  Control Account'!C125</f>
        <v xml:space="preserve">Commission TPC </v>
      </c>
      <c r="D127" s="613" t="str">
        <f>'Int &amp; Inst  Control Account'!D125</f>
        <v>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v>
      </c>
    </row>
    <row r="128" spans="2:4" s="8" customFormat="1" ht="409.6" thickBot="1">
      <c r="B128" s="871" t="str">
        <f>'Int &amp; Inst  Control Account'!B126</f>
        <v>2.05.09</v>
      </c>
      <c r="C128" s="55" t="str">
        <f>'Int &amp; Inst  Control Account'!C126</f>
        <v>INTT  Integration/Installation</v>
      </c>
      <c r="D128" s="613" t="str">
        <f>'Int &amp; Inst  Control Account'!D126</f>
        <v xml:space="preserve">Technical Scope: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Work Statement: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(procurement, fabrication, assembly, testing and delivery to BNL of INTT components and services covered in WBS 3.11 work packages)
6.   Install INTT Support
7.   Install INTT (mechanical) 
8.   Align/Survey INTT to SC Magnet Centerline
9.   Install INTT Cables and Services
10. Review INTT for Operational Readiness (ORR); address action items from INTT ORR
11. Commission INTT </v>
      </c>
    </row>
    <row r="129" spans="2:4" s="8" customFormat="1" ht="36.6" thickBot="1">
      <c r="B129" s="55" t="str">
        <f>'Int &amp; Inst  Control Account'!B127</f>
        <v>S362000</v>
      </c>
      <c r="C129" s="55" t="str">
        <f>'Int &amp; Inst  Control Account'!C127</f>
        <v>Design INTT  Integration/Installation Tooling/Fixtures</v>
      </c>
      <c r="D129" s="613">
        <f>'Int &amp; Inst  Control Account'!D127</f>
        <v>0</v>
      </c>
    </row>
    <row r="130" spans="2:4" s="8" customFormat="1" ht="126.6" thickBot="1">
      <c r="B130" s="55" t="str">
        <f>'Int &amp; Inst  Control Account'!B128</f>
        <v>S362100 / S362200</v>
      </c>
      <c r="C130" s="55" t="str">
        <f>'Int &amp; Inst  Control Account'!C128</f>
        <v>Fabricate/Procure INTT  Integration/Installation Tooling/Fixtures</v>
      </c>
      <c r="D130" s="613" t="str">
        <f>'Int &amp; Inst  Control Account'!D128</f>
        <v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row>
    <row r="131" spans="2:4" s="8" customFormat="1" ht="72.599999999999994" thickBot="1">
      <c r="B131" s="55" t="str">
        <f>'Int &amp; Inst  Control Account'!B129</f>
        <v>S362300</v>
      </c>
      <c r="C131" s="55" t="str">
        <f>'Int &amp; Inst  Control Account'!C129</f>
        <v>Prepare INTT  Integration/Installation Tooling/Fixtures Procedures</v>
      </c>
      <c r="D131" s="613" t="str">
        <f>'Int &amp; Inst  Control Account'!D129</f>
        <v>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v>
      </c>
    </row>
    <row r="132" spans="2:4" s="8" customFormat="1" ht="90.6" thickBot="1">
      <c r="B132" s="55" t="str">
        <f>'Int &amp; Inst  Control Account'!B130</f>
        <v>S362400</v>
      </c>
      <c r="C132" s="55" t="str">
        <f>'Int &amp; Inst  Control Account'!C130</f>
        <v>Review INTT  Integration/Installation Tooling/Fixtures/Procedures Safety/Certification</v>
      </c>
      <c r="D132" s="613" t="str">
        <f>'Int &amp; Inst  Control Account'!D130</f>
        <v>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33" spans="2:4" s="8" customFormat="1" ht="54.6" thickBot="1">
      <c r="B133" s="55" t="str">
        <f>'Int &amp; Inst  Control Account'!B131</f>
        <v>S362500</v>
      </c>
      <c r="C133" s="55" t="str">
        <f>'Int &amp; Inst  Control Account'!C131</f>
        <v>Address Action Items from INTT Integration/Installation Tooling/Fixtures Design &amp; Safety Reviews</v>
      </c>
      <c r="D133" s="613" t="str">
        <f>'Int &amp; Inst  Control Account'!D131</f>
        <v>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v>
      </c>
    </row>
    <row r="134" spans="2:4" s="8" customFormat="1" ht="72.599999999999994" thickBot="1">
      <c r="B134" s="55" t="str">
        <f>'Int &amp; Inst  Control Account'!B132</f>
        <v>S362600</v>
      </c>
      <c r="C134" s="55" t="str">
        <f>'Int &amp; Inst  Control Account'!C132</f>
        <v>Design/Safety Reviews Complete, INTT  Integration/Installation Tooling/Fixtures/Procedures Ready for Service</v>
      </c>
      <c r="D134" s="613" t="str">
        <f>'Int &amp; Inst  Control Account'!D132</f>
        <v>milestone</v>
      </c>
    </row>
    <row r="135" spans="2:4" s="8" customFormat="1" ht="18.600000000000001" thickBot="1">
      <c r="B135" s="55" t="str">
        <f>'Int &amp; Inst  Control Account'!B133</f>
        <v>S362700</v>
      </c>
      <c r="C135" s="55" t="str">
        <f>'Int &amp; Inst  Control Account'!C133</f>
        <v>INTT Ready for Installation</v>
      </c>
      <c r="D135" s="613" t="str">
        <f>'Int &amp; Inst  Control Account'!D133</f>
        <v>milestone</v>
      </c>
    </row>
    <row r="136" spans="2:4" s="8" customFormat="1" ht="54.6" thickBot="1">
      <c r="B136" s="55" t="str">
        <f>'Int &amp; Inst  Control Account'!B134</f>
        <v>S362800 / S362900</v>
      </c>
      <c r="C136" s="55" t="str">
        <f>'Int &amp; Inst  Control Account'!C134</f>
        <v>Transport Assembled INTT Sections to AH</v>
      </c>
      <c r="D136" s="613" t="str">
        <f>'Int &amp; Inst  Control Account'!D134</f>
        <v xml:space="preserve">Technical scope: Transport INTT detector and support components from their holding area/test site at BNL to the 1008 Assembly Hall (AH). 
Work Statement: sPHENIX technicans using appropriate custom and standard handling tools move all INTT components to 1008 AH. </v>
      </c>
    </row>
    <row r="137" spans="2:4" s="8" customFormat="1" ht="108.6" thickBot="1">
      <c r="B137" s="55" t="str">
        <f>'Int &amp; Inst  Control Account'!B135</f>
        <v>S363000 / S363100</v>
      </c>
      <c r="C137" s="55" t="str">
        <f>'Int &amp; Inst  Control Account'!C135</f>
        <v>Install INTT Support</v>
      </c>
      <c r="D137" s="613" t="str">
        <f>'Int &amp; Inst  Control Account'!D135</f>
        <v>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row>
    <row r="138" spans="2:4" s="8" customFormat="1" ht="54.6" thickBot="1">
      <c r="B138" s="55" t="str">
        <f>'Int &amp; Inst  Control Account'!B136</f>
        <v>S363200 / S363300</v>
      </c>
      <c r="C138" s="55" t="str">
        <f>'Int &amp; Inst  Control Account'!C136</f>
        <v xml:space="preserve">Install INTT (mechanical) </v>
      </c>
      <c r="D138" s="613" t="str">
        <f>'Int &amp; Inst  Control Account'!D136</f>
        <v>Technical scope: Install the  INTT detector assembly into the SC Magnet. 
Work Statement: sPHENIX technicans install the INTT detector, in accordance with the INTT installation procedure and work permit.</v>
      </c>
    </row>
    <row r="139" spans="2:4" s="8" customFormat="1" ht="72.599999999999994" thickBot="1">
      <c r="B139" s="55" t="str">
        <f>'Int &amp; Inst  Control Account'!B137</f>
        <v>S363400 / S363410 / S363500</v>
      </c>
      <c r="C139" s="55" t="str">
        <f>'Int &amp; Inst  Control Account'!C137</f>
        <v>Align/Survey INTT to SC Magnet Centerline</v>
      </c>
      <c r="D139" s="613" t="str">
        <f>'Int &amp; Inst  Control Account'!D137</f>
        <v>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v>
      </c>
    </row>
    <row r="140" spans="2:4" s="8" customFormat="1" ht="54.6" thickBot="1">
      <c r="B140" s="55" t="str">
        <f>'Int &amp; Inst  Control Account'!B138</f>
        <v>363600 / S363700</v>
      </c>
      <c r="C140" s="55" t="str">
        <f>'Int &amp; Inst  Control Account'!C138</f>
        <v>Install INTT Cables and Services</v>
      </c>
      <c r="D140" s="613" t="str">
        <f>'Int &amp; Inst  Control Account'!D138</f>
        <v>Technical scope: Install all INTT services (power, control and signal cables; cooling and gas supplies) onto cradle carriage. 
Work Statement: sPHENIX technicans using appropriate custom and standard  tools install all INTT services onto the  sPHENIX cradle carriage.</v>
      </c>
    </row>
    <row r="141" spans="2:4" s="8" customFormat="1" ht="90.6" thickBot="1">
      <c r="B141" s="55" t="str">
        <f>'Int &amp; Inst  Control Account'!B139</f>
        <v>S363800</v>
      </c>
      <c r="C141" s="55" t="str">
        <f>'Int &amp; Inst  Control Account'!C139</f>
        <v>Review INTT for Operational Readiness (ORR)</v>
      </c>
      <c r="D141" s="613" t="str">
        <f>'Int &amp; Inst  Control Account'!D139</f>
        <v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v>
      </c>
    </row>
    <row r="142" spans="2:4" s="8" customFormat="1" ht="54.6" thickBot="1">
      <c r="B142" s="55" t="str">
        <f>'Int &amp; Inst  Control Account'!B140</f>
        <v>S363900</v>
      </c>
      <c r="C142" s="55" t="str">
        <f>'Int &amp; Inst  Control Account'!C140</f>
        <v>Address Action Items from INTT ORR</v>
      </c>
      <c r="D142" s="613" t="str">
        <f>'Int &amp; Inst  Control Account'!D140</f>
        <v>Technical scope: evaluation and implementation of recommendations from INTT ORR. 
Work Statement: receive action items from reviewers, evaluate action items, implement changes, modifications to plans and equipment to appropriately satisfy each action item.</v>
      </c>
    </row>
    <row r="143" spans="2:4" s="8" customFormat="1" ht="72.599999999999994" thickBot="1">
      <c r="B143" s="55" t="str">
        <f>'Int &amp; Inst  Control Account'!B141</f>
        <v>S364000 / S364100 / S364200</v>
      </c>
      <c r="C143" s="55" t="str">
        <f>'Int &amp; Inst  Control Account'!C141</f>
        <v xml:space="preserve">Commission INTT </v>
      </c>
      <c r="D143" s="613" t="str">
        <f>'Int &amp; Inst  Control Account'!D141</f>
        <v>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v>
      </c>
    </row>
    <row r="144" spans="2:4" s="8" customFormat="1" ht="409.6" thickBot="1">
      <c r="B144" s="871" t="str">
        <f>'Int &amp; Inst  Control Account'!B142</f>
        <v>2.05.10</v>
      </c>
      <c r="C144" s="55" t="str">
        <f>'Int &amp; Inst  Control Account'!C142</f>
        <v>MVTX  Integration/Installation</v>
      </c>
      <c r="D144" s="613" t="str">
        <f>'Int &amp; Inst  Control Account'!D142</f>
        <v xml:space="preserve">Technical Scope: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Work Statement: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(procurement, fabrication, assembly, testing and delivery to BNL of MVTX components and services covered in WBS 3.02 work packages)
6.   Install MVTX Support
7.   Install MVTX (mechanical) 
8.   Align/Survey MVTX to SC Magnet Centerline
9.   Install MVTX Cables and Services
10. Review MVTX for Operational Readiness (ORR); address action items from MVTX ORR
11. Commission MVTX </v>
      </c>
    </row>
    <row r="145" spans="2:4" s="8" customFormat="1" ht="108.6" thickBot="1">
      <c r="B145" s="55" t="str">
        <f>'Int &amp; Inst  Control Account'!B143</f>
        <v>S364300</v>
      </c>
      <c r="C145" s="55" t="str">
        <f>'Int &amp; Inst  Control Account'!C143</f>
        <v>Design MVTX  Integration/Installation Tooling/Fixtures</v>
      </c>
      <c r="D145" s="613" t="str">
        <f>'Int &amp; Inst  Control Account'!D143</f>
        <v>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v>
      </c>
    </row>
    <row r="146" spans="2:4" s="8" customFormat="1" ht="126.6" thickBot="1">
      <c r="B146" s="55" t="str">
        <f>'Int &amp; Inst  Control Account'!B144</f>
        <v>S364400 / S364500</v>
      </c>
      <c r="C146" s="55" t="str">
        <f>'Int &amp; Inst  Control Account'!C144</f>
        <v>Fabricate/Procure MVTX  Integration/Installation Tooling/Fixtures</v>
      </c>
      <c r="D146" s="613" t="str">
        <f>'Int &amp; Inst  Control Account'!D144</f>
        <v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row>
    <row r="147" spans="2:4" s="8" customFormat="1" ht="72.599999999999994" thickBot="1">
      <c r="B147" s="55" t="str">
        <f>'Int &amp; Inst  Control Account'!B145</f>
        <v>S364600</v>
      </c>
      <c r="C147" s="55" t="str">
        <f>'Int &amp; Inst  Control Account'!C145</f>
        <v>Prepare MVTX  Integration/Installation Tooling/Fixtures Procedures</v>
      </c>
      <c r="D147" s="613" t="str">
        <f>'Int &amp; Inst  Control Account'!D145</f>
        <v>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v>
      </c>
    </row>
    <row r="148" spans="2:4" s="8" customFormat="1" ht="90.6" thickBot="1">
      <c r="B148" s="55" t="str">
        <f>'Int &amp; Inst  Control Account'!B146</f>
        <v>S364700</v>
      </c>
      <c r="C148" s="55" t="str">
        <f>'Int &amp; Inst  Control Account'!C146</f>
        <v>Review MVTX  Integration/Installation Tooling/Fixtures/Procedures Safety/Certification</v>
      </c>
      <c r="D148" s="613" t="str">
        <f>'Int &amp; Inst  Control Account'!D146</f>
        <v>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49" spans="2:4" s="8" customFormat="1" ht="72.599999999999994" thickBot="1">
      <c r="B149" s="55" t="str">
        <f>'Int &amp; Inst  Control Account'!B147</f>
        <v>S364800</v>
      </c>
      <c r="C149" s="55" t="str">
        <f>'Int &amp; Inst  Control Account'!C147</f>
        <v>Address Action Items from MVTX Integration/Installation Tooling/Fixtures/Procedures Design &amp; Safety Reviews</v>
      </c>
      <c r="D149" s="613" t="str">
        <f>'Int &amp; Inst  Control Account'!D147</f>
        <v>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v>
      </c>
    </row>
    <row r="150" spans="2:4" s="8" customFormat="1" ht="72.599999999999994" thickBot="1">
      <c r="B150" s="55" t="str">
        <f>'Int &amp; Inst  Control Account'!B148</f>
        <v>S364900</v>
      </c>
      <c r="C150" s="55" t="str">
        <f>'Int &amp; Inst  Control Account'!C148</f>
        <v>Design/Safety Reviews Complete, MVTX  Integration/Installation Tooling/Fixtures/Procedures Ready for Service</v>
      </c>
      <c r="D150" s="613" t="str">
        <f>'Int &amp; Inst  Control Account'!D148</f>
        <v>milestone</v>
      </c>
    </row>
    <row r="151" spans="2:4" s="8" customFormat="1" ht="18.600000000000001" thickBot="1">
      <c r="B151" s="55" t="str">
        <f>'Int &amp; Inst  Control Account'!B149</f>
        <v>S365000</v>
      </c>
      <c r="C151" s="55" t="str">
        <f>'Int &amp; Inst  Control Account'!C149</f>
        <v>MVTX Ready for Installation</v>
      </c>
      <c r="D151" s="613" t="str">
        <f>'Int &amp; Inst  Control Account'!D149</f>
        <v>milestone</v>
      </c>
    </row>
    <row r="152" spans="2:4" s="8" customFormat="1" ht="54.6" thickBot="1">
      <c r="B152" s="55" t="str">
        <f>'Int &amp; Inst  Control Account'!B150</f>
        <v>S365300 / S365400</v>
      </c>
      <c r="C152" s="55" t="str">
        <f>'Int &amp; Inst  Control Account'!C150</f>
        <v>Transport Assembled MVTX Sections to AH</v>
      </c>
      <c r="D152" s="613" t="str">
        <f>'Int &amp; Inst  Control Account'!D150</f>
        <v xml:space="preserve">Technical scope: Transport MVTX detector and support components from their holding area/test site at BNL to the 1008 Assembly Hall (AH). 
Work Statement: sPHENIX technicans using appropriate custom and standard handling tools move all MVTX components to 1008 AH. </v>
      </c>
    </row>
    <row r="153" spans="2:4" s="8" customFormat="1" ht="108.6" thickBot="1">
      <c r="B153" s="55" t="str">
        <f>'Int &amp; Inst  Control Account'!B151</f>
        <v>S365500 / S365600</v>
      </c>
      <c r="C153" s="55" t="str">
        <f>'Int &amp; Inst  Control Account'!C151</f>
        <v>Install MVTX Support</v>
      </c>
      <c r="D153" s="613" t="str">
        <f>'Int &amp; Inst  Control Account'!D151</f>
        <v>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row>
    <row r="154" spans="2:4" s="8" customFormat="1" ht="54.6" thickBot="1">
      <c r="B154" s="55" t="str">
        <f>'Int &amp; Inst  Control Account'!B152</f>
        <v>2.05.01.10.10</v>
      </c>
      <c r="C154" s="55" t="str">
        <f>'Int &amp; Inst  Control Account'!C152</f>
        <v xml:space="preserve">Install MVTX (mechanical) </v>
      </c>
      <c r="D154" s="613" t="str">
        <f>'Int &amp; Inst  Control Account'!D152</f>
        <v>Technical scope: Install the  MVTX detector assembly into the SC Magnet. 
Work Statement: sPHENIX technicans install the MVTX detector, in accordance with the MVTX installation procedure and work permit.</v>
      </c>
    </row>
    <row r="155" spans="2:4" s="8" customFormat="1" ht="72.599999999999994" thickBot="1">
      <c r="B155" s="55" t="str">
        <f>'Int &amp; Inst  Control Account'!B153</f>
        <v>S366700 / S366710 / S366800</v>
      </c>
      <c r="C155" s="55" t="str">
        <f>'Int &amp; Inst  Control Account'!C153</f>
        <v>Align/Survey MVTX to SC Magnet Centerline</v>
      </c>
      <c r="D155" s="613" t="str">
        <f>'Int &amp; Inst  Control Account'!D153</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row>
    <row r="156" spans="2:4" s="8" customFormat="1" ht="54.6" thickBot="1">
      <c r="B156" s="55" t="str">
        <f>'Int &amp; Inst  Control Account'!B154</f>
        <v>S366900 / S367000</v>
      </c>
      <c r="C156" s="55" t="str">
        <f>'Int &amp; Inst  Control Account'!C154</f>
        <v>Install MVTX Remaining Cables and Services</v>
      </c>
      <c r="D156" s="613" t="str">
        <f>'Int &amp; Inst  Control Account'!D154</f>
        <v>Technical scope: Install all MVTX services (power, control and signal cables; cooling and gas supplies) onto cradle carriage. 
Work Statement: sPHENIX technicans using appropriate custom and standard  tools install all MVTX services onto the  sPHENIX cradle carriage.</v>
      </c>
    </row>
    <row r="157" spans="2:4" s="8" customFormat="1" ht="90.6" thickBot="1">
      <c r="B157" s="55" t="str">
        <f>'Int &amp; Inst  Control Account'!B155</f>
        <v>S367100 / S367200</v>
      </c>
      <c r="C157" s="55" t="str">
        <f>'Int &amp; Inst  Control Account'!C155</f>
        <v>Review MVTX for Operational Readiness (ORR)</v>
      </c>
      <c r="D157" s="613" t="str">
        <f>'Int &amp; Inst  Control Account'!D155</f>
        <v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v>
      </c>
    </row>
    <row r="158" spans="2:4" s="8" customFormat="1" ht="54.6" thickBot="1">
      <c r="B158" s="55" t="str">
        <f>'Int &amp; Inst  Control Account'!B156</f>
        <v>S367300 / S367400</v>
      </c>
      <c r="C158" s="55" t="str">
        <f>'Int &amp; Inst  Control Account'!C156</f>
        <v>Address Action Items from MVTX ORR</v>
      </c>
      <c r="D158" s="613" t="str">
        <f>'Int &amp; Inst  Control Account'!D156</f>
        <v>Technical scope: evaluation and implementation of recommendations from MVTX ORR. 
Work Statement: receive action items from reviewers, evaluate action items, implement changes, modifications to plans and equipment to appropriately satisfy each action item.</v>
      </c>
    </row>
    <row r="159" spans="2:4" s="8" customFormat="1" ht="72.599999999999994" thickBot="1">
      <c r="B159" s="55" t="str">
        <f>'Int &amp; Inst  Control Account'!B157</f>
        <v>S367500 / S367600</v>
      </c>
      <c r="C159" s="55" t="str">
        <f>'Int &amp; Inst  Control Account'!C157</f>
        <v xml:space="preserve">Commission MVTX </v>
      </c>
      <c r="D159" s="613" t="str">
        <f>'Int &amp; Inst  Control Account'!D157</f>
        <v>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v>
      </c>
    </row>
    <row r="160" spans="2:4" s="8" customFormat="1" ht="409.6" thickBot="1">
      <c r="B160" s="871" t="str">
        <f>'Int &amp; Inst  Control Account'!B158</f>
        <v>2.05.11</v>
      </c>
      <c r="C160" s="55" t="str">
        <f>'Int &amp; Inst  Control Account'!C158</f>
        <v>Min Bias Integration/Installation</v>
      </c>
      <c r="D160" s="613" t="str">
        <f>'Int &amp; Inst  Control Account'!D158</f>
        <v>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v>
      </c>
    </row>
    <row r="161" spans="2:4" s="8" customFormat="1" ht="108.6" thickBot="1">
      <c r="B161" s="55" t="str">
        <f>'Int &amp; Inst  Control Account'!B159</f>
        <v>S367700</v>
      </c>
      <c r="C161" s="55" t="str">
        <f>'Int &amp; Inst  Control Account'!C159</f>
        <v>Design Min Bias  Integration/Installation Tooling/Fixtures</v>
      </c>
      <c r="D161" s="613" t="str">
        <f>'Int &amp; Inst  Control Account'!D159</f>
        <v>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v>
      </c>
    </row>
    <row r="162" spans="2:4" s="8" customFormat="1" ht="72.599999999999994" thickBot="1">
      <c r="B162" s="55" t="str">
        <f>'Int &amp; Inst  Control Account'!B160</f>
        <v>S367800 / S367900</v>
      </c>
      <c r="C162" s="55" t="str">
        <f>'Int &amp; Inst  Control Account'!C160</f>
        <v>Fabricate/Procure Min Bias  Integration/Installation Tooling/Fixtures</v>
      </c>
      <c r="D162" s="613" t="str">
        <f>'Int &amp; Inst  Control Account'!D160</f>
        <v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v>
      </c>
    </row>
    <row r="163" spans="2:4" s="8" customFormat="1" ht="72.599999999999994" thickBot="1">
      <c r="B163" s="55" t="str">
        <f>'Int &amp; Inst  Control Account'!B161</f>
        <v>S368000</v>
      </c>
      <c r="C163" s="55" t="str">
        <f>'Int &amp; Inst  Control Account'!C161</f>
        <v>Prepare Min Bias  Integration/Installation Tooling/Fixtures Procedures</v>
      </c>
      <c r="D163" s="613" t="str">
        <f>'Int &amp; Inst  Control Account'!D161</f>
        <v>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v>
      </c>
    </row>
    <row r="164" spans="2:4" s="8" customFormat="1" ht="90.6" thickBot="1">
      <c r="B164" s="55" t="str">
        <f>'Int &amp; Inst  Control Account'!B162</f>
        <v>S368100</v>
      </c>
      <c r="C164" s="55" t="str">
        <f>'Int &amp; Inst  Control Account'!C162</f>
        <v>Review Min Bias  Integration/Installation Tooling/Fixtures/Procedures Safety/Certification</v>
      </c>
      <c r="D164" s="613" t="str">
        <f>'Int &amp; Inst  Control Account'!D162</f>
        <v>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row>
    <row r="165" spans="2:4" s="8" customFormat="1" ht="72.599999999999994" thickBot="1">
      <c r="B165" s="55" t="str">
        <f>'Int &amp; Inst  Control Account'!B163</f>
        <v>S368200</v>
      </c>
      <c r="C165" s="55" t="str">
        <f>'Int &amp; Inst  Control Account'!C163</f>
        <v>Address Action Items from Min Bias Integration/Installation Tooling/Fixtures/Procedures Design &amp; Safety Reviews</v>
      </c>
      <c r="D165" s="613" t="str">
        <f>'Int &amp; Inst  Control Account'!D163</f>
        <v>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v>
      </c>
    </row>
    <row r="166" spans="2:4" s="8" customFormat="1" ht="72.599999999999994" thickBot="1">
      <c r="B166" s="55" t="str">
        <f>'Int &amp; Inst  Control Account'!B164</f>
        <v>S368300</v>
      </c>
      <c r="C166" s="55" t="str">
        <f>'Int &amp; Inst  Control Account'!C164</f>
        <v>Design/Safety Reviews Complete, Min Bias  Integration/Installation Tooling/Fixtures/Procedures Ready for Service</v>
      </c>
      <c r="D166" s="613" t="str">
        <f>'Int &amp; Inst  Control Account'!D164</f>
        <v>milestone</v>
      </c>
    </row>
    <row r="167" spans="2:4" s="8" customFormat="1" ht="18.600000000000001" thickBot="1">
      <c r="B167" s="55" t="str">
        <f>'Int &amp; Inst  Control Account'!B165</f>
        <v>S368400</v>
      </c>
      <c r="C167" s="55" t="str">
        <f>'Int &amp; Inst  Control Account'!C165</f>
        <v>Min Bias Ready for Installation</v>
      </c>
      <c r="D167" s="613" t="str">
        <f>'Int &amp; Inst  Control Account'!D165</f>
        <v>milestone</v>
      </c>
    </row>
    <row r="168" spans="2:4" s="8" customFormat="1" ht="54.6" thickBot="1">
      <c r="B168" s="55" t="str">
        <f>'Int &amp; Inst  Control Account'!B166</f>
        <v>S368500 / S368600</v>
      </c>
      <c r="C168" s="55" t="str">
        <f>'Int &amp; Inst  Control Account'!C166</f>
        <v>Transport Assembled Min Bias Sections to AH</v>
      </c>
      <c r="D168" s="613" t="str">
        <f>'Int &amp; Inst  Control Account'!D166</f>
        <v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v>
      </c>
    </row>
    <row r="169" spans="2:4" s="8" customFormat="1" ht="54.6" thickBot="1">
      <c r="B169" s="55" t="str">
        <f>'Int &amp; Inst  Control Account'!B167</f>
        <v>S368700 / S368800</v>
      </c>
      <c r="C169" s="55" t="str">
        <f>'Int &amp; Inst  Control Account'!C167</f>
        <v>Install Min Bias Support</v>
      </c>
      <c r="D169" s="613" t="str">
        <f>'Int &amp; Inst  Control Account'!D167</f>
        <v xml:space="preserve">Technical scope: Install the  Min Bias detector assembly structural support into the SC Magnet. 
Work Statement: sPHENIX technicans install the Min Bias detector structural supports, in accordance with the Min Bias installation procedure and work permit. </v>
      </c>
    </row>
    <row r="170" spans="2:4" s="8" customFormat="1" ht="54.6" thickBot="1">
      <c r="B170" s="55" t="str">
        <f>'Int &amp; Inst  Control Account'!B168</f>
        <v>S368900 / S369000</v>
      </c>
      <c r="C170" s="55" t="str">
        <f>'Int &amp; Inst  Control Account'!C168</f>
        <v xml:space="preserve">Install Min Bias (mechanical) </v>
      </c>
      <c r="D170" s="613" t="str">
        <f>'Int &amp; Inst  Control Account'!D168</f>
        <v>Technical scope: Install the  Min Bias detector assembly into the SC Magnet. 
Work Statement: sPHENIX technicans install the Min Bias detector, in accordance with the Min Bias installation procedure and work permit.</v>
      </c>
    </row>
    <row r="171" spans="2:4" s="8" customFormat="1" ht="72.599999999999994" thickBot="1">
      <c r="B171" s="55" t="str">
        <f>'Int &amp; Inst  Control Account'!B169</f>
        <v>S369100 / S369110 / S369200</v>
      </c>
      <c r="C171" s="55" t="str">
        <f>'Int &amp; Inst  Control Account'!C169</f>
        <v>Align/Survey Min Bias to SC Magnet Centerline</v>
      </c>
      <c r="D171" s="613" t="str">
        <f>'Int &amp; Inst  Control Account'!D169</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row>
    <row r="172" spans="2:4" s="8" customFormat="1" ht="54.6" thickBot="1">
      <c r="B172" s="55" t="str">
        <f>'Int &amp; Inst  Control Account'!B170</f>
        <v>S369300 / S369400</v>
      </c>
      <c r="C172" s="55" t="str">
        <f>'Int &amp; Inst  Control Account'!C170</f>
        <v>Install Min Bias Cables and Services</v>
      </c>
      <c r="D172" s="613" t="str">
        <f>'Int &amp; Inst  Control Account'!D170</f>
        <v>Technical scope: Install all Min Bias services (power, control and signal cables; cooling and gas supplies) onto cradle carriage. 
Work Statement: sPHENIX technicans using appropriate custom and standard  tools install all Min Bias services onto the  sPHENIX cradle carriage.</v>
      </c>
    </row>
    <row r="173" spans="2:4" s="8" customFormat="1" ht="90.6" thickBot="1">
      <c r="B173" s="55" t="str">
        <f>'Int &amp; Inst  Control Account'!B171</f>
        <v>S269500</v>
      </c>
      <c r="C173" s="55" t="str">
        <f>'Int &amp; Inst  Control Account'!C171</f>
        <v>Review Min Bias for Operational Readiness (ORR)</v>
      </c>
      <c r="D173" s="613" t="str">
        <f>'Int &amp; Inst  Control Account'!D171</f>
        <v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v>
      </c>
    </row>
    <row r="174" spans="2:4" s="8" customFormat="1" ht="54.6" thickBot="1">
      <c r="B174" s="55" t="str">
        <f>'Int &amp; Inst  Control Account'!B172</f>
        <v>S269600</v>
      </c>
      <c r="C174" s="55" t="str">
        <f>'Int &amp; Inst  Control Account'!C172</f>
        <v>Address Action Items from Min Bias ORR</v>
      </c>
      <c r="D174" s="613" t="str">
        <f>'Int &amp; Inst  Control Account'!D172</f>
        <v>Technical scope: evaluation and implementation of recommendations from Min Bias ORR. 
Work Statement: receive action items from reviewers, evaluate action items, implement changes, modifications to plans and equipment to appropriately satisfy each action item.</v>
      </c>
    </row>
    <row r="175" spans="2:4" s="8" customFormat="1" ht="72.599999999999994" thickBot="1">
      <c r="B175" s="55" t="str">
        <f>'Int &amp; Inst  Control Account'!B173</f>
        <v>S369700 / S369800 / S369900</v>
      </c>
      <c r="C175" s="55" t="str">
        <f>'Int &amp; Inst  Control Account'!C173</f>
        <v xml:space="preserve">Commission Min Bias </v>
      </c>
      <c r="D175" s="613" t="str">
        <f>'Int &amp; Inst  Control Account'!D173</f>
        <v>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v>
      </c>
    </row>
    <row r="176" spans="2:4" s="8" customFormat="1" ht="252.6" thickBot="1">
      <c r="B176" s="871" t="str">
        <f>'Int &amp; Inst  Control Account'!B174</f>
        <v>2.05.12</v>
      </c>
      <c r="C176" s="55" t="str">
        <f>'Int &amp; Inst  Control Account'!C174</f>
        <v>sPHENIX Full Detector Installation</v>
      </c>
      <c r="D176" s="613" t="str">
        <f>'Int &amp; Inst  Control Account'!D174</f>
        <v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v>
      </c>
    </row>
    <row r="177" spans="2:7" ht="126.6" thickBot="1">
      <c r="B177" s="55" t="str">
        <f>'Int &amp; Inst  Control Account'!B175</f>
        <v>S370000 / S370100</v>
      </c>
      <c r="C177" s="55" t="str">
        <f>'Int &amp; Inst  Control Account'!C175</f>
        <v>Move Full sPHENIX to IR</v>
      </c>
      <c r="D177" s="613" t="str">
        <f>'Int &amp; Inst  Control Account'!D175</f>
        <v>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v>
      </c>
      <c r="E177" s="8"/>
      <c r="F177" s="8"/>
      <c r="G177" s="8"/>
    </row>
    <row r="178" spans="2:7" ht="72.599999999999994" thickBot="1">
      <c r="B178" s="55" t="str">
        <f>'Int &amp; Inst  Control Account'!B176</f>
        <v>S370200 / S370210 / S370300</v>
      </c>
      <c r="C178" s="55" t="str">
        <f>'Int &amp; Inst  Control Account'!C176</f>
        <v>Align Full sPHENIX to Nominal Beamline and  IP</v>
      </c>
      <c r="D178" s="613" t="str">
        <f>'Int &amp; Inst  Control Account'!D176</f>
        <v>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v>
      </c>
      <c r="E178" s="8"/>
      <c r="F178" s="8"/>
      <c r="G178" s="8"/>
    </row>
    <row r="179" spans="2:7" ht="18.600000000000001" thickBot="1">
      <c r="B179" s="55" t="str">
        <f>'Int &amp; Inst  Control Account'!B177</f>
        <v>S370400</v>
      </c>
      <c r="C179" s="55" t="str">
        <f>'Int &amp; Inst  Control Account'!C177</f>
        <v>sPHENIX Installation Complete (MIE)</v>
      </c>
      <c r="D179" s="613" t="str">
        <f>'Int &amp; Inst  Control Account'!D177</f>
        <v>milestone</v>
      </c>
      <c r="E179" s="8"/>
      <c r="F179" s="8"/>
      <c r="G179" s="8"/>
    </row>
    <row r="180" spans="2:7" ht="72.599999999999994" thickBot="1">
      <c r="B180" s="55" t="e">
        <f>'Int &amp; Inst  Control Account'!B178</f>
        <v>#REF!</v>
      </c>
      <c r="C180" s="55" t="str">
        <f>'Int &amp; Inst  Control Account'!C178</f>
        <v>Full System Commissioning (MIE + INTT + MVTX)</v>
      </c>
      <c r="D180" s="613" t="str">
        <f>'Int &amp; Inst  Control Account'!D178</f>
        <v>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v>
      </c>
      <c r="E180" s="8"/>
      <c r="F180" s="8"/>
      <c r="G180" s="8"/>
    </row>
    <row r="181" spans="2:7" ht="90.6" thickBot="1">
      <c r="B181" s="55" t="str">
        <f>'Int &amp; Inst  Control Account'!B179</f>
        <v>S370600</v>
      </c>
      <c r="C181" s="55" t="str">
        <f>'Int &amp; Inst  Control Account'!C179</f>
        <v>Full sPHENIX Detector Operational Readiness (ORR)</v>
      </c>
      <c r="D181" s="613" t="str">
        <f>'Int &amp; Inst  Control Account'!D179</f>
        <v>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v>
      </c>
      <c r="E181" s="8"/>
      <c r="F181" s="8"/>
      <c r="G181" s="8"/>
    </row>
    <row r="182" spans="2:7" ht="54.6" thickBot="1">
      <c r="B182" s="55" t="str">
        <f>'Int &amp; Inst  Control Account'!B180</f>
        <v>S370700</v>
      </c>
      <c r="C182" s="55" t="str">
        <f>'Int &amp; Inst  Control Account'!C180</f>
        <v>Address Action Items from Full sPHENIX Detector ORR</v>
      </c>
      <c r="D182" s="613" t="str">
        <f>'Int &amp; Inst  Control Account'!D180</f>
        <v>Technical scope: evaluation and implementation of recommendations from Min Bias ORR. 
Work Statement: receive action items from reviewers, evaluate action items, implement changes, modifications to plans and equipment to appropriately satisfy each action item.</v>
      </c>
      <c r="E182" s="8"/>
      <c r="F182" s="8"/>
      <c r="G182" s="8"/>
    </row>
    <row r="183" spans="2:7" ht="36.6" thickBot="1">
      <c r="B183" s="55" t="str">
        <f>'Int &amp; Inst  Control Account'!B181</f>
        <v>S370800</v>
      </c>
      <c r="C183" s="55" t="str">
        <f>'Int &amp; Inst  Control Account'!C181</f>
        <v>All Design/Safety/Readiness Reviews Complete, sPHENIX Ready for Operations</v>
      </c>
      <c r="D183" s="613" t="str">
        <f>'Int &amp; Inst  Control Account'!D181</f>
        <v>milestone</v>
      </c>
      <c r="E183" s="8"/>
      <c r="F183" s="8"/>
      <c r="G183" s="8"/>
    </row>
    <row r="184" spans="2:7" ht="162.6" thickBot="1">
      <c r="B184" s="836" t="s">
        <v>604</v>
      </c>
      <c r="C184" s="55" t="s">
        <v>538</v>
      </c>
      <c r="D184" s="835" t="s">
        <v>605</v>
      </c>
      <c r="E184" s="8"/>
      <c r="F184" s="8"/>
      <c r="G184" s="8"/>
    </row>
    <row r="253" spans="3:7">
      <c r="C253" s="8"/>
      <c r="E253" s="8"/>
      <c r="F253" s="8"/>
      <c r="G253" s="8"/>
    </row>
    <row r="254" spans="3:7">
      <c r="C254" s="8"/>
      <c r="E254" s="8"/>
      <c r="F254" s="8"/>
      <c r="G254" s="8"/>
    </row>
    <row r="255" spans="3:7">
      <c r="C255" s="8"/>
      <c r="E255" s="8"/>
      <c r="F255" s="8"/>
      <c r="G255" s="8"/>
    </row>
    <row r="256" spans="3:7">
      <c r="C256" s="8"/>
      <c r="E256" s="8"/>
      <c r="F256" s="8"/>
      <c r="G256" s="8"/>
    </row>
    <row r="257" spans="2:7" ht="15.6">
      <c r="B257" s="8"/>
      <c r="C257" s="8"/>
      <c r="E257" s="8"/>
      <c r="F257" s="8"/>
      <c r="G257" s="8"/>
    </row>
    <row r="258" spans="2:7" ht="15.6">
      <c r="B258" s="8"/>
      <c r="C258" s="8"/>
      <c r="E258" s="8"/>
      <c r="F258" s="8"/>
      <c r="G258" s="8"/>
    </row>
    <row r="259" spans="2:7" ht="15.6">
      <c r="B259" s="8"/>
      <c r="C259" s="8"/>
      <c r="E259" s="8"/>
      <c r="F259" s="8"/>
      <c r="G259" s="8"/>
    </row>
    <row r="260" spans="2:7" ht="15.6">
      <c r="B260" s="8"/>
      <c r="C260" s="8"/>
      <c r="E260" s="8"/>
      <c r="F260" s="8"/>
      <c r="G260" s="8"/>
    </row>
    <row r="261" spans="2:7" ht="15.6">
      <c r="B261" s="8"/>
      <c r="C261" s="8"/>
      <c r="E261" s="8"/>
      <c r="F261" s="8"/>
      <c r="G261" s="8"/>
    </row>
    <row r="262" spans="2:7" ht="15.6">
      <c r="B262" s="8"/>
      <c r="C262" s="8"/>
      <c r="E262" s="8"/>
      <c r="F262" s="8"/>
      <c r="G262" s="8"/>
    </row>
    <row r="263" spans="2:7" ht="15.6">
      <c r="B263" s="8"/>
      <c r="C263" s="8"/>
      <c r="E263" s="8"/>
      <c r="F263" s="8"/>
      <c r="G263" s="8"/>
    </row>
    <row r="264" spans="2:7" ht="15.6">
      <c r="B264" s="8"/>
      <c r="C264" s="8"/>
      <c r="E264" s="8"/>
      <c r="F264" s="8"/>
      <c r="G264" s="8"/>
    </row>
    <row r="265" spans="2:7" ht="15.6">
      <c r="B265" s="8"/>
      <c r="C265" s="8"/>
      <c r="E265" s="8"/>
      <c r="F265" s="8"/>
      <c r="G265" s="8"/>
    </row>
    <row r="266" spans="2:7" ht="15.6">
      <c r="B266" s="8"/>
      <c r="C266" s="8"/>
      <c r="E266" s="8"/>
      <c r="F266" s="8"/>
      <c r="G266" s="8"/>
    </row>
    <row r="267" spans="2:7" ht="15.6">
      <c r="B267" s="8"/>
      <c r="C267" s="8"/>
      <c r="E267" s="8"/>
      <c r="F267" s="8"/>
      <c r="G267" s="8"/>
    </row>
    <row r="268" spans="2:7" ht="15.6">
      <c r="B268" s="8"/>
      <c r="C268" s="8"/>
      <c r="E268" s="8"/>
      <c r="F268" s="8"/>
      <c r="G268" s="8"/>
    </row>
    <row r="269" spans="2:7" ht="15.6">
      <c r="B269" s="8"/>
      <c r="C269" s="8"/>
      <c r="E269" s="8"/>
      <c r="F269" s="8"/>
      <c r="G269" s="8"/>
    </row>
    <row r="270" spans="2:7" ht="15.6">
      <c r="B270" s="8"/>
      <c r="C270" s="8"/>
      <c r="E270" s="8"/>
      <c r="F270" s="8"/>
      <c r="G270" s="8"/>
    </row>
    <row r="271" spans="2:7" ht="15.6">
      <c r="B271" s="8"/>
      <c r="C271" s="8"/>
      <c r="E271" s="8"/>
      <c r="F271" s="8"/>
      <c r="G271" s="8"/>
    </row>
  </sheetData>
  <mergeCells count="4">
    <mergeCell ref="C2:D2"/>
    <mergeCell ref="D6:D8"/>
    <mergeCell ref="B4:C4"/>
    <mergeCell ref="B6:B8"/>
  </mergeCells>
  <hyperlinks>
    <hyperlink ref="B4" location="Navigation!A1" display="Return to Naigation Page" xr:uid="{00000000-0004-0000-0400-000000000000}"/>
    <hyperlink ref="F4" location="Navigation!A1" display="Navigation!A1" xr:uid="{00000000-0004-0000-0400-000001000000}"/>
    <hyperlink ref="B9" location="'Int &amp; Inst  Control Account'!A1" display="'Int &amp; Inst  Control Account'!A1" xr:uid="{00000000-0004-0000-0400-000002000000}"/>
    <hyperlink ref="B10" location="'Int &amp; Inst Plans Work Package'!A1" display="'Int &amp; Inst Plans Work Package'!A1" xr:uid="{00000000-0004-0000-0400-000003000000}"/>
    <hyperlink ref="B22" location="'Infra Inst Work Package'!A1" display="'Infra Inst Work Package'!A1" xr:uid="{00000000-0004-0000-0400-000004000000}"/>
    <hyperlink ref="B33" location="'Cradle Inst Work Package'!A1" display="'Cradle Inst Work Package'!A1" xr:uid="{00000000-0004-0000-0400-000005000000}"/>
    <hyperlink ref="B63" location="'Magnet Inst Work Package'!A1" display="'Magnet Inst Work Package'!A1" xr:uid="{00000000-0004-0000-0400-000006000000}"/>
    <hyperlink ref="B46" location="'Outer HCal Inst Work Package'!A1" display="'Outer HCal Inst Work Package'!A1" xr:uid="{00000000-0004-0000-0400-000007000000}"/>
    <hyperlink ref="B78" location="'Inner HCal Inst Work Package'!A1" display="'Inner HCal Inst Work Package'!A1" xr:uid="{00000000-0004-0000-0400-000008000000}"/>
    <hyperlink ref="B97" location="'EMCal Inst Work Package'!A1" display="'EMCal Inst Work Package'!A1" xr:uid="{00000000-0004-0000-0400-000009000000}"/>
    <hyperlink ref="B112" location="'TPC Inst Work Package'!A1" display="'TPC Inst Work Package'!A1" xr:uid="{00000000-0004-0000-0400-00000A000000}"/>
    <hyperlink ref="B128" location="'INTT Inst Work Package'!A1" display="'INTT Inst Work Package'!A1" xr:uid="{00000000-0004-0000-0400-00000B000000}"/>
    <hyperlink ref="B144" location="'MVTX Inst Work Package'!A1" display="'MVTX Inst Work Package'!A1" xr:uid="{00000000-0004-0000-0400-00000C000000}"/>
    <hyperlink ref="B160" location="'MBD Inst Work Package'!A1" display="'MBD Inst Work Package'!A1" xr:uid="{00000000-0004-0000-0400-00000D000000}"/>
    <hyperlink ref="B176" location="'Full Detector Inst Work Package'!A1" display="'Full Detector Inst Work Package'!A1" xr:uid="{00000000-0004-0000-0400-00000E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4"/>
  <dimension ref="B1:AB118"/>
  <sheetViews>
    <sheetView topLeftCell="A66" zoomScale="60" zoomScaleNormal="60" zoomScaleSheetLayoutView="40" workbookViewId="0">
      <selection activeCell="C83" sqref="C83:D83"/>
    </sheetView>
  </sheetViews>
  <sheetFormatPr defaultColWidth="10.796875" defaultRowHeight="15.6"/>
  <cols>
    <col min="1" max="1" width="3.5" style="255" customWidth="1"/>
    <col min="2" max="2" width="5" style="255" customWidth="1"/>
    <col min="3" max="3" width="13.69921875" style="255" customWidth="1"/>
    <col min="4" max="4" width="12.19921875" style="255" customWidth="1"/>
    <col min="5" max="9" width="10.796875" style="255"/>
    <col min="10" max="10" width="11.296875" style="255" bestFit="1" customWidth="1"/>
    <col min="11" max="12" width="10.796875" style="255"/>
    <col min="13" max="13" width="16" style="255" customWidth="1"/>
    <col min="14" max="18" width="10.796875" style="255"/>
    <col min="19" max="19" width="41.296875" style="255" customWidth="1"/>
    <col min="20" max="16384" width="10.796875" style="255"/>
  </cols>
  <sheetData>
    <row r="1" spans="2:28" ht="16.2" thickBot="1"/>
    <row r="2" spans="2:28" ht="25.95" customHeight="1">
      <c r="B2" s="256"/>
      <c r="C2" s="257"/>
      <c r="D2" s="257"/>
      <c r="E2" s="257"/>
      <c r="F2" s="1114" t="s">
        <v>42</v>
      </c>
      <c r="G2" s="1115"/>
      <c r="H2" s="1115"/>
      <c r="I2" s="1115"/>
      <c r="J2" s="1115"/>
      <c r="K2" s="1115"/>
      <c r="L2" s="1116"/>
      <c r="M2" s="1121" t="s">
        <v>20</v>
      </c>
      <c r="N2" s="1123">
        <v>42813</v>
      </c>
      <c r="O2" s="1124"/>
      <c r="P2" s="1124"/>
      <c r="Q2" s="1125"/>
    </row>
    <row r="3" spans="2:28" ht="16.05" customHeight="1" thickBot="1">
      <c r="B3" s="258"/>
      <c r="C3" s="259"/>
      <c r="D3" s="259"/>
      <c r="E3" s="259"/>
      <c r="F3" s="1117"/>
      <c r="G3" s="1118"/>
      <c r="H3" s="1118"/>
      <c r="I3" s="1118"/>
      <c r="J3" s="1118"/>
      <c r="K3" s="1118"/>
      <c r="L3" s="1119"/>
      <c r="M3" s="1122"/>
      <c r="N3" s="1126"/>
      <c r="O3" s="1126"/>
      <c r="P3" s="1126"/>
      <c r="Q3" s="1127"/>
    </row>
    <row r="4" spans="2:28" ht="18" customHeight="1">
      <c r="B4" s="258"/>
      <c r="C4" s="259"/>
      <c r="D4" s="259"/>
      <c r="E4" s="259"/>
      <c r="F4" s="1117"/>
      <c r="G4" s="1118"/>
      <c r="H4" s="1118"/>
      <c r="I4" s="1118"/>
      <c r="J4" s="1118"/>
      <c r="K4" s="1118"/>
      <c r="L4" s="1119"/>
      <c r="M4" s="1121" t="s">
        <v>21</v>
      </c>
      <c r="N4" s="1124" t="s">
        <v>278</v>
      </c>
      <c r="O4" s="1124"/>
      <c r="P4" s="1124"/>
      <c r="Q4" s="1125"/>
    </row>
    <row r="5" spans="2:28" ht="16.2" thickBot="1">
      <c r="B5" s="258"/>
      <c r="C5" s="259"/>
      <c r="D5" s="259"/>
      <c r="E5" s="259"/>
      <c r="F5" s="1117"/>
      <c r="G5" s="1118"/>
      <c r="H5" s="1118"/>
      <c r="I5" s="1118"/>
      <c r="J5" s="1118"/>
      <c r="K5" s="1118"/>
      <c r="L5" s="1119"/>
      <c r="M5" s="1128"/>
      <c r="N5" s="1126"/>
      <c r="O5" s="1126"/>
      <c r="P5" s="1126"/>
      <c r="Q5" s="1127"/>
    </row>
    <row r="6" spans="2:28" ht="21" customHeight="1">
      <c r="B6" s="258"/>
      <c r="C6" s="259"/>
      <c r="D6" s="259"/>
      <c r="E6" s="259"/>
      <c r="F6" s="1117"/>
      <c r="G6" s="1118"/>
      <c r="H6" s="1118"/>
      <c r="I6" s="1118"/>
      <c r="J6" s="1118"/>
      <c r="K6" s="1118"/>
      <c r="L6" s="1118"/>
      <c r="M6" s="1129" t="s">
        <v>22</v>
      </c>
      <c r="N6" s="1131"/>
      <c r="O6" s="1131"/>
      <c r="P6" s="1131"/>
      <c r="Q6" s="1132"/>
    </row>
    <row r="7" spans="2:28" ht="16.2" thickBot="1">
      <c r="B7" s="258"/>
      <c r="C7" s="259"/>
      <c r="D7" s="259"/>
      <c r="E7" s="259"/>
      <c r="F7" s="1117"/>
      <c r="G7" s="1120"/>
      <c r="H7" s="1120"/>
      <c r="I7" s="1120"/>
      <c r="J7" s="1120"/>
      <c r="K7" s="1120"/>
      <c r="L7" s="1120"/>
      <c r="M7" s="1130"/>
      <c r="N7" s="1133"/>
      <c r="O7" s="1133"/>
      <c r="P7" s="1133"/>
      <c r="Q7" s="1134"/>
    </row>
    <row r="8" spans="2:28" s="260" customFormat="1" ht="27" customHeight="1">
      <c r="B8" s="1073" t="s">
        <v>24</v>
      </c>
      <c r="C8" s="1074"/>
      <c r="D8" s="1074"/>
      <c r="E8" s="1074"/>
      <c r="F8" s="1075"/>
      <c r="G8" s="1073" t="s">
        <v>23</v>
      </c>
      <c r="H8" s="1074"/>
      <c r="I8" s="1074"/>
      <c r="J8" s="1074"/>
      <c r="K8" s="1074"/>
      <c r="L8" s="1074"/>
      <c r="M8" s="1096"/>
      <c r="N8" s="1097" t="s">
        <v>25</v>
      </c>
      <c r="O8" s="1098"/>
      <c r="P8" s="1098"/>
      <c r="Q8" s="1096"/>
    </row>
    <row r="9" spans="2:28" ht="15" customHeight="1">
      <c r="B9" s="1099" t="str">
        <f>'Int &amp; Inst  Control Account'!C7</f>
        <v>Integration Documentation, Technical Coordination, Installation Tooling and Fixtures and Subsystem Installation</v>
      </c>
      <c r="C9" s="1100"/>
      <c r="D9" s="1100"/>
      <c r="E9" s="1100"/>
      <c r="F9" s="1101"/>
      <c r="G9" s="1097" t="str">
        <f>'Int &amp; Inst  Control Account'!B7</f>
        <v>2.05.01</v>
      </c>
      <c r="H9" s="1098"/>
      <c r="I9" s="1098"/>
      <c r="J9" s="1098"/>
      <c r="K9" s="1098"/>
      <c r="L9" s="1098"/>
      <c r="M9" s="1096"/>
      <c r="N9" s="1108" t="s">
        <v>41</v>
      </c>
      <c r="O9" s="1109"/>
      <c r="P9" s="1109"/>
      <c r="Q9" s="1110"/>
      <c r="S9" s="566"/>
      <c r="T9" s="567"/>
      <c r="U9" s="567"/>
      <c r="V9" s="567"/>
      <c r="W9" s="567"/>
      <c r="X9" s="567"/>
      <c r="Y9" s="567"/>
      <c r="Z9" s="567"/>
      <c r="AA9" s="567"/>
      <c r="AB9" s="567"/>
    </row>
    <row r="10" spans="2:28" ht="49.05" customHeight="1" thickBot="1">
      <c r="B10" s="1102"/>
      <c r="C10" s="1103"/>
      <c r="D10" s="1103"/>
      <c r="E10" s="1103"/>
      <c r="F10" s="1104"/>
      <c r="G10" s="1105"/>
      <c r="H10" s="1106"/>
      <c r="I10" s="1106"/>
      <c r="J10" s="1106"/>
      <c r="K10" s="1106"/>
      <c r="L10" s="1106"/>
      <c r="M10" s="1107"/>
      <c r="N10" s="1111"/>
      <c r="O10" s="1112"/>
      <c r="P10" s="1112"/>
      <c r="Q10" s="1113"/>
      <c r="S10" s="567"/>
      <c r="T10" s="567"/>
      <c r="U10" s="567"/>
      <c r="V10" s="567"/>
      <c r="W10" s="567"/>
      <c r="X10" s="567"/>
      <c r="Y10" s="567"/>
      <c r="Z10" s="567"/>
      <c r="AA10" s="567"/>
      <c r="AB10" s="567"/>
    </row>
    <row r="11" spans="2:28" s="260" customFormat="1" ht="33" customHeight="1">
      <c r="B11" s="1070" t="s">
        <v>26</v>
      </c>
      <c r="C11" s="1071"/>
      <c r="D11" s="1071"/>
      <c r="E11" s="1071"/>
      <c r="F11" s="1071"/>
      <c r="G11" s="1071"/>
      <c r="H11" s="1071"/>
      <c r="I11" s="1071"/>
      <c r="J11" s="1071"/>
      <c r="K11" s="1071"/>
      <c r="L11" s="1071"/>
      <c r="M11" s="1071"/>
      <c r="N11" s="1071"/>
      <c r="O11" s="1071"/>
      <c r="P11" s="1071"/>
      <c r="Q11" s="1072"/>
      <c r="S11" s="567"/>
      <c r="T11" s="567"/>
      <c r="U11" s="567"/>
      <c r="V11" s="567"/>
      <c r="W11" s="567"/>
      <c r="X11" s="567"/>
      <c r="Y11" s="567"/>
      <c r="Z11" s="567"/>
      <c r="AA11" s="567"/>
      <c r="AB11" s="567"/>
    </row>
    <row r="12" spans="2:28" ht="33" customHeight="1">
      <c r="B12" s="1090" t="s">
        <v>614</v>
      </c>
      <c r="C12" s="1091"/>
      <c r="D12" s="1091"/>
      <c r="E12" s="1091"/>
      <c r="F12" s="1091"/>
      <c r="G12" s="1091"/>
      <c r="H12" s="1091"/>
      <c r="I12" s="1091"/>
      <c r="J12" s="1091"/>
      <c r="K12" s="1091"/>
      <c r="L12" s="1091"/>
      <c r="M12" s="1091"/>
      <c r="N12" s="1091"/>
      <c r="O12" s="1091"/>
      <c r="P12" s="1091"/>
      <c r="Q12" s="1092"/>
      <c r="S12" s="567"/>
      <c r="T12" s="567"/>
      <c r="U12" s="567"/>
      <c r="V12" s="567"/>
      <c r="W12" s="567"/>
      <c r="X12" s="567"/>
      <c r="Y12" s="567"/>
      <c r="Z12" s="567"/>
      <c r="AA12" s="567"/>
      <c r="AB12" s="567"/>
    </row>
    <row r="13" spans="2:28" ht="33" customHeight="1">
      <c r="B13" s="1090"/>
      <c r="C13" s="1091"/>
      <c r="D13" s="1091"/>
      <c r="E13" s="1091"/>
      <c r="F13" s="1091"/>
      <c r="G13" s="1091"/>
      <c r="H13" s="1091"/>
      <c r="I13" s="1091"/>
      <c r="J13" s="1091"/>
      <c r="K13" s="1091"/>
      <c r="L13" s="1091"/>
      <c r="M13" s="1091"/>
      <c r="N13" s="1091"/>
      <c r="O13" s="1091"/>
      <c r="P13" s="1091"/>
      <c r="Q13" s="1092"/>
      <c r="S13" s="567"/>
      <c r="T13" s="567"/>
      <c r="U13" s="567"/>
      <c r="V13" s="567"/>
      <c r="W13" s="567"/>
      <c r="X13" s="567"/>
      <c r="Y13" s="567"/>
      <c r="Z13" s="567"/>
      <c r="AA13" s="567"/>
      <c r="AB13" s="567"/>
    </row>
    <row r="14" spans="2:28" ht="33" customHeight="1">
      <c r="B14" s="1090"/>
      <c r="C14" s="1091"/>
      <c r="D14" s="1091"/>
      <c r="E14" s="1091"/>
      <c r="F14" s="1091"/>
      <c r="G14" s="1091"/>
      <c r="H14" s="1091"/>
      <c r="I14" s="1091"/>
      <c r="J14" s="1091"/>
      <c r="K14" s="1091"/>
      <c r="L14" s="1091"/>
      <c r="M14" s="1091"/>
      <c r="N14" s="1091"/>
      <c r="O14" s="1091"/>
      <c r="P14" s="1091"/>
      <c r="Q14" s="1092"/>
      <c r="S14" s="567"/>
      <c r="T14" s="567"/>
      <c r="U14" s="567"/>
      <c r="V14" s="567"/>
      <c r="W14" s="567"/>
      <c r="X14" s="567"/>
      <c r="Y14" s="567"/>
      <c r="Z14" s="567"/>
      <c r="AA14" s="567"/>
      <c r="AB14" s="567"/>
    </row>
    <row r="15" spans="2:28" ht="33" customHeight="1">
      <c r="B15" s="1090"/>
      <c r="C15" s="1091"/>
      <c r="D15" s="1091"/>
      <c r="E15" s="1091"/>
      <c r="F15" s="1091"/>
      <c r="G15" s="1091"/>
      <c r="H15" s="1091"/>
      <c r="I15" s="1091"/>
      <c r="J15" s="1091"/>
      <c r="K15" s="1091"/>
      <c r="L15" s="1091"/>
      <c r="M15" s="1091"/>
      <c r="N15" s="1091"/>
      <c r="O15" s="1091"/>
      <c r="P15" s="1091"/>
      <c r="Q15" s="1092"/>
      <c r="S15" s="567"/>
      <c r="T15" s="567"/>
      <c r="U15" s="567"/>
      <c r="V15" s="567"/>
      <c r="W15" s="567"/>
      <c r="X15" s="567"/>
      <c r="Y15" s="567"/>
      <c r="Z15" s="567"/>
      <c r="AA15" s="567"/>
      <c r="AB15" s="567"/>
    </row>
    <row r="16" spans="2:28" ht="33" customHeight="1">
      <c r="B16" s="1090"/>
      <c r="C16" s="1091"/>
      <c r="D16" s="1091"/>
      <c r="E16" s="1091"/>
      <c r="F16" s="1091"/>
      <c r="G16" s="1091"/>
      <c r="H16" s="1091"/>
      <c r="I16" s="1091"/>
      <c r="J16" s="1091"/>
      <c r="K16" s="1091"/>
      <c r="L16" s="1091"/>
      <c r="M16" s="1091"/>
      <c r="N16" s="1091"/>
      <c r="O16" s="1091"/>
      <c r="P16" s="1091"/>
      <c r="Q16" s="1092"/>
      <c r="S16" s="567"/>
      <c r="T16" s="567"/>
      <c r="U16" s="567"/>
      <c r="V16" s="567"/>
      <c r="W16" s="567"/>
      <c r="X16" s="567"/>
      <c r="Y16" s="567"/>
      <c r="Z16" s="567"/>
      <c r="AA16" s="567"/>
      <c r="AB16" s="567"/>
    </row>
    <row r="17" spans="2:28" ht="33" customHeight="1">
      <c r="B17" s="1090"/>
      <c r="C17" s="1091"/>
      <c r="D17" s="1091"/>
      <c r="E17" s="1091"/>
      <c r="F17" s="1091"/>
      <c r="G17" s="1091"/>
      <c r="H17" s="1091"/>
      <c r="I17" s="1091"/>
      <c r="J17" s="1091"/>
      <c r="K17" s="1091"/>
      <c r="L17" s="1091"/>
      <c r="M17" s="1091"/>
      <c r="N17" s="1091"/>
      <c r="O17" s="1091"/>
      <c r="P17" s="1091"/>
      <c r="Q17" s="1092"/>
      <c r="S17" s="567"/>
      <c r="T17" s="567"/>
      <c r="U17" s="567"/>
      <c r="V17" s="567"/>
      <c r="W17" s="567"/>
      <c r="X17" s="567"/>
      <c r="Y17" s="567"/>
      <c r="Z17" s="567"/>
      <c r="AA17" s="567"/>
      <c r="AB17" s="567"/>
    </row>
    <row r="18" spans="2:28" ht="33" customHeight="1">
      <c r="B18" s="1090"/>
      <c r="C18" s="1091"/>
      <c r="D18" s="1091"/>
      <c r="E18" s="1091"/>
      <c r="F18" s="1091"/>
      <c r="G18" s="1091"/>
      <c r="H18" s="1091"/>
      <c r="I18" s="1091"/>
      <c r="J18" s="1091"/>
      <c r="K18" s="1091"/>
      <c r="L18" s="1091"/>
      <c r="M18" s="1091"/>
      <c r="N18" s="1091"/>
      <c r="O18" s="1091"/>
      <c r="P18" s="1091"/>
      <c r="Q18" s="1092"/>
      <c r="S18" s="567"/>
      <c r="T18" s="567"/>
      <c r="U18" s="567"/>
      <c r="V18" s="567"/>
      <c r="W18" s="567"/>
      <c r="X18" s="567"/>
      <c r="Y18" s="567"/>
      <c r="Z18" s="567"/>
      <c r="AA18" s="567"/>
      <c r="AB18" s="567"/>
    </row>
    <row r="19" spans="2:28" ht="33" customHeight="1" thickBot="1">
      <c r="B19" s="1093"/>
      <c r="C19" s="1094"/>
      <c r="D19" s="1094"/>
      <c r="E19" s="1094"/>
      <c r="F19" s="1094"/>
      <c r="G19" s="1094"/>
      <c r="H19" s="1094"/>
      <c r="I19" s="1094"/>
      <c r="J19" s="1094"/>
      <c r="K19" s="1094"/>
      <c r="L19" s="1094"/>
      <c r="M19" s="1094"/>
      <c r="N19" s="1094"/>
      <c r="O19" s="1094"/>
      <c r="P19" s="1094"/>
      <c r="Q19" s="1095"/>
      <c r="S19" s="567"/>
      <c r="T19" s="567"/>
      <c r="U19" s="567"/>
      <c r="V19" s="567"/>
      <c r="W19" s="567"/>
      <c r="X19" s="567"/>
      <c r="Y19" s="567"/>
      <c r="Z19" s="567"/>
      <c r="AA19" s="567"/>
      <c r="AB19" s="567"/>
    </row>
    <row r="20" spans="2:28" ht="33" customHeight="1" thickBot="1">
      <c r="B20" s="1088" t="s">
        <v>281</v>
      </c>
      <c r="C20" s="1089"/>
      <c r="D20" s="1089"/>
      <c r="E20" s="1089"/>
      <c r="F20" s="1089"/>
      <c r="G20" s="479"/>
      <c r="H20" s="479"/>
      <c r="I20" s="479"/>
      <c r="J20" s="479"/>
      <c r="K20" s="479"/>
      <c r="L20" s="479"/>
      <c r="M20" s="479"/>
      <c r="N20" s="479"/>
      <c r="O20" s="479"/>
      <c r="P20" s="479"/>
      <c r="Q20" s="480"/>
      <c r="S20" s="567"/>
      <c r="T20" s="567"/>
      <c r="U20" s="567"/>
      <c r="V20" s="567"/>
      <c r="W20" s="567"/>
      <c r="X20" s="567"/>
      <c r="Y20" s="567"/>
      <c r="Z20" s="567"/>
      <c r="AA20" s="567"/>
      <c r="AB20" s="567"/>
    </row>
    <row r="21" spans="2:28" s="260" customFormat="1" ht="27" customHeight="1">
      <c r="B21" s="1073" t="s">
        <v>27</v>
      </c>
      <c r="C21" s="1074"/>
      <c r="D21" s="1074"/>
      <c r="E21" s="1074"/>
      <c r="F21" s="1074"/>
      <c r="G21" s="1074"/>
      <c r="H21" s="1074"/>
      <c r="I21" s="1074"/>
      <c r="J21" s="1074"/>
      <c r="K21" s="1074"/>
      <c r="L21" s="1074"/>
      <c r="M21" s="1074"/>
      <c r="N21" s="1074"/>
      <c r="O21" s="1074"/>
      <c r="P21" s="1074"/>
      <c r="Q21" s="1075"/>
      <c r="S21" s="567"/>
      <c r="T21" s="567"/>
      <c r="U21" s="567"/>
      <c r="V21" s="567"/>
      <c r="W21" s="567"/>
      <c r="X21" s="567"/>
      <c r="Y21" s="567"/>
      <c r="Z21" s="567"/>
      <c r="AA21" s="567"/>
      <c r="AB21" s="567"/>
    </row>
    <row r="22" spans="2:28" ht="15" customHeight="1">
      <c r="B22" s="261"/>
      <c r="Q22" s="262"/>
      <c r="S22" s="567"/>
      <c r="T22" s="567"/>
      <c r="U22" s="567"/>
      <c r="V22" s="567"/>
      <c r="W22" s="567"/>
      <c r="X22" s="567"/>
      <c r="Y22" s="567"/>
      <c r="Z22" s="567"/>
      <c r="AA22" s="567"/>
      <c r="AB22" s="567"/>
    </row>
    <row r="23" spans="2:28" ht="15" customHeight="1">
      <c r="B23" s="261"/>
      <c r="Q23" s="262"/>
      <c r="S23" s="567"/>
      <c r="T23" s="567"/>
      <c r="U23" s="567"/>
      <c r="V23" s="567"/>
      <c r="W23" s="567"/>
      <c r="X23" s="567"/>
      <c r="Y23" s="567"/>
      <c r="Z23" s="567"/>
      <c r="AA23" s="567"/>
      <c r="AB23" s="567"/>
    </row>
    <row r="24" spans="2:28" ht="19.05" customHeight="1" thickBot="1">
      <c r="B24" s="261"/>
      <c r="C24" s="22"/>
      <c r="D24" s="264" t="s">
        <v>28</v>
      </c>
      <c r="Q24" s="262"/>
      <c r="S24" s="567"/>
      <c r="T24" s="567"/>
      <c r="U24" s="567"/>
      <c r="V24" s="567"/>
      <c r="W24" s="567"/>
      <c r="X24" s="567"/>
      <c r="Y24" s="567"/>
      <c r="Z24" s="567"/>
      <c r="AA24" s="567"/>
      <c r="AB24" s="567"/>
    </row>
    <row r="25" spans="2:28" ht="19.05" customHeight="1" thickBot="1">
      <c r="B25" s="261"/>
      <c r="C25" s="22"/>
      <c r="D25" s="264" t="s">
        <v>29</v>
      </c>
      <c r="Q25" s="262"/>
      <c r="S25" s="567"/>
      <c r="T25" s="567"/>
      <c r="U25" s="567"/>
      <c r="V25" s="567"/>
      <c r="W25" s="567"/>
      <c r="X25" s="567"/>
      <c r="Y25" s="567"/>
      <c r="Z25" s="567"/>
      <c r="AA25" s="567"/>
      <c r="AB25" s="567"/>
    </row>
    <row r="26" spans="2:28" ht="19.05" customHeight="1" thickBot="1">
      <c r="B26" s="261"/>
      <c r="C26" s="22"/>
      <c r="D26" s="264" t="s">
        <v>30</v>
      </c>
      <c r="Q26" s="262"/>
      <c r="S26" s="567"/>
      <c r="T26" s="567"/>
      <c r="U26" s="567"/>
      <c r="V26" s="567"/>
      <c r="W26" s="567"/>
      <c r="X26" s="567"/>
      <c r="Y26" s="567"/>
      <c r="Z26" s="567"/>
      <c r="AA26" s="567"/>
      <c r="AB26" s="567"/>
    </row>
    <row r="27" spans="2:28" ht="19.05" customHeight="1" thickBot="1">
      <c r="B27" s="261"/>
      <c r="C27" s="22"/>
      <c r="D27" s="264" t="s">
        <v>31</v>
      </c>
      <c r="Q27" s="262"/>
      <c r="R27" s="255" t="s">
        <v>549</v>
      </c>
      <c r="S27" s="567"/>
      <c r="T27" s="567"/>
      <c r="U27" s="567"/>
      <c r="V27" s="567"/>
      <c r="W27" s="567"/>
      <c r="X27" s="567"/>
      <c r="Y27" s="567"/>
      <c r="Z27" s="567"/>
      <c r="AA27" s="567"/>
      <c r="AB27" s="567"/>
    </row>
    <row r="28" spans="2:28" ht="19.05" customHeight="1" thickBot="1">
      <c r="B28" s="261"/>
      <c r="C28" s="22"/>
      <c r="D28" s="264" t="s">
        <v>32</v>
      </c>
      <c r="Q28" s="262"/>
      <c r="S28" s="567"/>
      <c r="T28" s="567"/>
      <c r="U28" s="567"/>
      <c r="V28" s="567"/>
      <c r="W28" s="567"/>
      <c r="X28" s="567"/>
      <c r="Y28" s="567"/>
      <c r="Z28" s="567"/>
      <c r="AA28" s="567"/>
      <c r="AB28" s="567"/>
    </row>
    <row r="29" spans="2:28" ht="18.600000000000001" thickBot="1">
      <c r="B29" s="261"/>
      <c r="C29" s="22" t="s">
        <v>40</v>
      </c>
      <c r="D29" s="264" t="s">
        <v>33</v>
      </c>
      <c r="Q29" s="262"/>
    </row>
    <row r="30" spans="2:28" ht="18.600000000000001" thickBot="1">
      <c r="B30" s="261"/>
      <c r="C30" s="22" t="s">
        <v>40</v>
      </c>
      <c r="D30" s="264" t="s">
        <v>34</v>
      </c>
      <c r="Q30" s="262"/>
    </row>
    <row r="31" spans="2:28" ht="18.600000000000001" thickBot="1">
      <c r="B31" s="261"/>
      <c r="C31" s="22"/>
      <c r="D31" s="264" t="s">
        <v>35</v>
      </c>
      <c r="Q31" s="262"/>
    </row>
    <row r="32" spans="2:28">
      <c r="B32" s="261"/>
      <c r="Q32" s="262"/>
    </row>
    <row r="33" spans="2:17" ht="16.2" thickBot="1">
      <c r="B33" s="265"/>
      <c r="C33" s="263"/>
      <c r="D33" s="263"/>
      <c r="E33" s="263"/>
      <c r="F33" s="263"/>
      <c r="G33" s="263"/>
      <c r="H33" s="263"/>
      <c r="I33" s="263"/>
      <c r="J33" s="263"/>
      <c r="K33" s="263"/>
      <c r="L33" s="263"/>
      <c r="M33" s="263"/>
      <c r="N33" s="263"/>
      <c r="O33" s="263"/>
      <c r="P33" s="263"/>
      <c r="Q33" s="266"/>
    </row>
    <row r="34" spans="2:17" s="260" customFormat="1" ht="25.95" customHeight="1">
      <c r="B34" s="1073" t="s">
        <v>36</v>
      </c>
      <c r="C34" s="1074"/>
      <c r="D34" s="1074"/>
      <c r="E34" s="1074"/>
      <c r="F34" s="1074"/>
      <c r="G34" s="1074"/>
      <c r="H34" s="1074"/>
      <c r="I34" s="1074"/>
      <c r="J34" s="1074"/>
      <c r="K34" s="1074"/>
      <c r="L34" s="1074"/>
      <c r="M34" s="1074"/>
      <c r="N34" s="1074"/>
      <c r="O34" s="1074"/>
      <c r="P34" s="1074"/>
      <c r="Q34" s="1075"/>
    </row>
    <row r="35" spans="2:17" ht="15" customHeight="1">
      <c r="B35" s="1082" t="s">
        <v>279</v>
      </c>
      <c r="C35" s="1083"/>
      <c r="D35" s="1083"/>
      <c r="E35" s="1083"/>
      <c r="F35" s="1083"/>
      <c r="G35" s="1083"/>
      <c r="H35" s="1083"/>
      <c r="I35" s="1083"/>
      <c r="J35" s="1083"/>
      <c r="K35" s="1083"/>
      <c r="L35" s="1083"/>
      <c r="M35" s="1083"/>
      <c r="N35" s="1083"/>
      <c r="O35" s="1083"/>
      <c r="P35" s="1083"/>
      <c r="Q35" s="1084"/>
    </row>
    <row r="36" spans="2:17" ht="15" customHeight="1">
      <c r="B36" s="1082"/>
      <c r="C36" s="1083"/>
      <c r="D36" s="1083"/>
      <c r="E36" s="1083"/>
      <c r="F36" s="1083"/>
      <c r="G36" s="1083"/>
      <c r="H36" s="1083"/>
      <c r="I36" s="1083"/>
      <c r="J36" s="1083"/>
      <c r="K36" s="1083"/>
      <c r="L36" s="1083"/>
      <c r="M36" s="1083"/>
      <c r="N36" s="1083"/>
      <c r="O36" s="1083"/>
      <c r="P36" s="1083"/>
      <c r="Q36" s="1084"/>
    </row>
    <row r="37" spans="2:17" ht="15" customHeight="1">
      <c r="B37" s="1082"/>
      <c r="C37" s="1083"/>
      <c r="D37" s="1083"/>
      <c r="E37" s="1083"/>
      <c r="F37" s="1083"/>
      <c r="G37" s="1083"/>
      <c r="H37" s="1083"/>
      <c r="I37" s="1083"/>
      <c r="J37" s="1083"/>
      <c r="K37" s="1083"/>
      <c r="L37" s="1083"/>
      <c r="M37" s="1083"/>
      <c r="N37" s="1083"/>
      <c r="O37" s="1083"/>
      <c r="P37" s="1083"/>
      <c r="Q37" s="1084"/>
    </row>
    <row r="38" spans="2:17" ht="15" customHeight="1">
      <c r="B38" s="1082"/>
      <c r="C38" s="1083"/>
      <c r="D38" s="1083"/>
      <c r="E38" s="1083"/>
      <c r="F38" s="1083"/>
      <c r="G38" s="1083"/>
      <c r="H38" s="1083"/>
      <c r="I38" s="1083"/>
      <c r="J38" s="1083"/>
      <c r="K38" s="1083"/>
      <c r="L38" s="1083"/>
      <c r="M38" s="1083"/>
      <c r="N38" s="1083"/>
      <c r="O38" s="1083"/>
      <c r="P38" s="1083"/>
      <c r="Q38" s="1084"/>
    </row>
    <row r="39" spans="2:17" ht="15" customHeight="1">
      <c r="B39" s="1082"/>
      <c r="C39" s="1083"/>
      <c r="D39" s="1083"/>
      <c r="E39" s="1083"/>
      <c r="F39" s="1083"/>
      <c r="G39" s="1083"/>
      <c r="H39" s="1083"/>
      <c r="I39" s="1083"/>
      <c r="J39" s="1083"/>
      <c r="K39" s="1083"/>
      <c r="L39" s="1083"/>
      <c r="M39" s="1083"/>
      <c r="N39" s="1083"/>
      <c r="O39" s="1083"/>
      <c r="P39" s="1083"/>
      <c r="Q39" s="1084"/>
    </row>
    <row r="40" spans="2:17" ht="15" customHeight="1">
      <c r="B40" s="1082"/>
      <c r="C40" s="1083"/>
      <c r="D40" s="1083"/>
      <c r="E40" s="1083"/>
      <c r="F40" s="1083"/>
      <c r="G40" s="1083"/>
      <c r="H40" s="1083"/>
      <c r="I40" s="1083"/>
      <c r="J40" s="1083"/>
      <c r="K40" s="1083"/>
      <c r="L40" s="1083"/>
      <c r="M40" s="1083"/>
      <c r="N40" s="1083"/>
      <c r="O40" s="1083"/>
      <c r="P40" s="1083"/>
      <c r="Q40" s="1084"/>
    </row>
    <row r="41" spans="2:17" ht="15" customHeight="1">
      <c r="B41" s="1082"/>
      <c r="C41" s="1083"/>
      <c r="D41" s="1083"/>
      <c r="E41" s="1083"/>
      <c r="F41" s="1083"/>
      <c r="G41" s="1083"/>
      <c r="H41" s="1083"/>
      <c r="I41" s="1083"/>
      <c r="J41" s="1083"/>
      <c r="K41" s="1083"/>
      <c r="L41" s="1083"/>
      <c r="M41" s="1083"/>
      <c r="N41" s="1083"/>
      <c r="O41" s="1083"/>
      <c r="P41" s="1083"/>
      <c r="Q41" s="1084"/>
    </row>
    <row r="42" spans="2:17" ht="15" customHeight="1">
      <c r="B42" s="1082"/>
      <c r="C42" s="1083"/>
      <c r="D42" s="1083"/>
      <c r="E42" s="1083"/>
      <c r="F42" s="1083"/>
      <c r="G42" s="1083"/>
      <c r="H42" s="1083"/>
      <c r="I42" s="1083"/>
      <c r="J42" s="1083"/>
      <c r="K42" s="1083"/>
      <c r="L42" s="1083"/>
      <c r="M42" s="1083"/>
      <c r="N42" s="1083"/>
      <c r="O42" s="1083"/>
      <c r="P42" s="1083"/>
      <c r="Q42" s="1084"/>
    </row>
    <row r="43" spans="2:17" ht="15" customHeight="1">
      <c r="B43" s="1082"/>
      <c r="C43" s="1083"/>
      <c r="D43" s="1083"/>
      <c r="E43" s="1083"/>
      <c r="F43" s="1083"/>
      <c r="G43" s="1083"/>
      <c r="H43" s="1083"/>
      <c r="I43" s="1083"/>
      <c r="J43" s="1083"/>
      <c r="K43" s="1083"/>
      <c r="L43" s="1083"/>
      <c r="M43" s="1083"/>
      <c r="N43" s="1083"/>
      <c r="O43" s="1083"/>
      <c r="P43" s="1083"/>
      <c r="Q43" s="1084"/>
    </row>
    <row r="44" spans="2:17" ht="15" customHeight="1">
      <c r="B44" s="1082"/>
      <c r="C44" s="1083"/>
      <c r="D44" s="1083"/>
      <c r="E44" s="1083"/>
      <c r="F44" s="1083"/>
      <c r="G44" s="1083"/>
      <c r="H44" s="1083"/>
      <c r="I44" s="1083"/>
      <c r="J44" s="1083"/>
      <c r="K44" s="1083"/>
      <c r="L44" s="1083"/>
      <c r="M44" s="1083"/>
      <c r="N44" s="1083"/>
      <c r="O44" s="1083"/>
      <c r="P44" s="1083"/>
      <c r="Q44" s="1084"/>
    </row>
    <row r="45" spans="2:17" ht="15" customHeight="1">
      <c r="B45" s="1082"/>
      <c r="C45" s="1083"/>
      <c r="D45" s="1083"/>
      <c r="E45" s="1083"/>
      <c r="F45" s="1083"/>
      <c r="G45" s="1083"/>
      <c r="H45" s="1083"/>
      <c r="I45" s="1083"/>
      <c r="J45" s="1083"/>
      <c r="K45" s="1083"/>
      <c r="L45" s="1083"/>
      <c r="M45" s="1083"/>
      <c r="N45" s="1083"/>
      <c r="O45" s="1083"/>
      <c r="P45" s="1083"/>
      <c r="Q45" s="1084"/>
    </row>
    <row r="46" spans="2:17" ht="16.05" customHeight="1" thickBot="1">
      <c r="B46" s="1085"/>
      <c r="C46" s="1086"/>
      <c r="D46" s="1086"/>
      <c r="E46" s="1086"/>
      <c r="F46" s="1086"/>
      <c r="G46" s="1086"/>
      <c r="H46" s="1086"/>
      <c r="I46" s="1086"/>
      <c r="J46" s="1086"/>
      <c r="K46" s="1086"/>
      <c r="L46" s="1086"/>
      <c r="M46" s="1086"/>
      <c r="N46" s="1086"/>
      <c r="O46" s="1086"/>
      <c r="P46" s="1086"/>
      <c r="Q46" s="1087"/>
    </row>
    <row r="47" spans="2:17">
      <c r="B47" s="1076" t="s">
        <v>37</v>
      </c>
      <c r="C47" s="1077"/>
      <c r="D47" s="1077"/>
      <c r="E47" s="1077"/>
      <c r="F47" s="1077"/>
      <c r="G47" s="1077"/>
      <c r="H47" s="1077"/>
      <c r="I47" s="1077"/>
      <c r="J47" s="1077"/>
      <c r="K47" s="1077"/>
      <c r="L47" s="1077"/>
      <c r="M47" s="1077"/>
      <c r="N47" s="1077"/>
      <c r="O47" s="1077"/>
      <c r="P47" s="1077"/>
      <c r="Q47" s="1078"/>
    </row>
    <row r="48" spans="2:17">
      <c r="B48" s="1079"/>
      <c r="C48" s="1080"/>
      <c r="D48" s="1080"/>
      <c r="E48" s="1080"/>
      <c r="F48" s="1080"/>
      <c r="G48" s="1080"/>
      <c r="H48" s="1080"/>
      <c r="I48" s="1080"/>
      <c r="J48" s="1080"/>
      <c r="K48" s="1080"/>
      <c r="L48" s="1080"/>
      <c r="M48" s="1080"/>
      <c r="N48" s="1080"/>
      <c r="O48" s="1080"/>
      <c r="P48" s="1080"/>
      <c r="Q48" s="1081"/>
    </row>
    <row r="49" spans="2:17">
      <c r="B49" s="1055" t="s">
        <v>615</v>
      </c>
      <c r="C49" s="1056"/>
      <c r="D49" s="1056"/>
      <c r="E49" s="1056"/>
      <c r="F49" s="1056"/>
      <c r="G49" s="1056"/>
      <c r="H49" s="1056"/>
      <c r="I49" s="1056"/>
      <c r="J49" s="1056"/>
      <c r="K49" s="1056"/>
      <c r="L49" s="1056"/>
      <c r="M49" s="1056"/>
      <c r="N49" s="1056"/>
      <c r="O49" s="1056"/>
      <c r="P49" s="1056"/>
      <c r="Q49" s="1057"/>
    </row>
    <row r="50" spans="2:17">
      <c r="B50" s="1055"/>
      <c r="C50" s="1056"/>
      <c r="D50" s="1056"/>
      <c r="E50" s="1056"/>
      <c r="F50" s="1056"/>
      <c r="G50" s="1056"/>
      <c r="H50" s="1056"/>
      <c r="I50" s="1056"/>
      <c r="J50" s="1056"/>
      <c r="K50" s="1056"/>
      <c r="L50" s="1056"/>
      <c r="M50" s="1056"/>
      <c r="N50" s="1056"/>
      <c r="O50" s="1056"/>
      <c r="P50" s="1056"/>
      <c r="Q50" s="1057"/>
    </row>
    <row r="51" spans="2:17">
      <c r="B51" s="1055"/>
      <c r="C51" s="1056"/>
      <c r="D51" s="1056"/>
      <c r="E51" s="1056"/>
      <c r="F51" s="1056"/>
      <c r="G51" s="1056"/>
      <c r="H51" s="1056"/>
      <c r="I51" s="1056"/>
      <c r="J51" s="1056"/>
      <c r="K51" s="1056"/>
      <c r="L51" s="1056"/>
      <c r="M51" s="1056"/>
      <c r="N51" s="1056"/>
      <c r="O51" s="1056"/>
      <c r="P51" s="1056"/>
      <c r="Q51" s="1057"/>
    </row>
    <row r="52" spans="2:17">
      <c r="B52" s="1055"/>
      <c r="C52" s="1056"/>
      <c r="D52" s="1056"/>
      <c r="E52" s="1056"/>
      <c r="F52" s="1056"/>
      <c r="G52" s="1056"/>
      <c r="H52" s="1056"/>
      <c r="I52" s="1056"/>
      <c r="J52" s="1056"/>
      <c r="K52" s="1056"/>
      <c r="L52" s="1056"/>
      <c r="M52" s="1056"/>
      <c r="N52" s="1056"/>
      <c r="O52" s="1056"/>
      <c r="P52" s="1056"/>
      <c r="Q52" s="1057"/>
    </row>
    <row r="53" spans="2:17">
      <c r="B53" s="1055"/>
      <c r="C53" s="1056"/>
      <c r="D53" s="1056"/>
      <c r="E53" s="1056"/>
      <c r="F53" s="1056"/>
      <c r="G53" s="1056"/>
      <c r="H53" s="1056"/>
      <c r="I53" s="1056"/>
      <c r="J53" s="1056"/>
      <c r="K53" s="1056"/>
      <c r="L53" s="1056"/>
      <c r="M53" s="1056"/>
      <c r="N53" s="1056"/>
      <c r="O53" s="1056"/>
      <c r="P53" s="1056"/>
      <c r="Q53" s="1057"/>
    </row>
    <row r="54" spans="2:17">
      <c r="B54" s="1055"/>
      <c r="C54" s="1056"/>
      <c r="D54" s="1056"/>
      <c r="E54" s="1056"/>
      <c r="F54" s="1056"/>
      <c r="G54" s="1056"/>
      <c r="H54" s="1056"/>
      <c r="I54" s="1056"/>
      <c r="J54" s="1056"/>
      <c r="K54" s="1056"/>
      <c r="L54" s="1056"/>
      <c r="M54" s="1056"/>
      <c r="N54" s="1056"/>
      <c r="O54" s="1056"/>
      <c r="P54" s="1056"/>
      <c r="Q54" s="1057"/>
    </row>
    <row r="55" spans="2:17">
      <c r="B55" s="1055"/>
      <c r="C55" s="1056"/>
      <c r="D55" s="1056"/>
      <c r="E55" s="1056"/>
      <c r="F55" s="1056"/>
      <c r="G55" s="1056"/>
      <c r="H55" s="1056"/>
      <c r="I55" s="1056"/>
      <c r="J55" s="1056"/>
      <c r="K55" s="1056"/>
      <c r="L55" s="1056"/>
      <c r="M55" s="1056"/>
      <c r="N55" s="1056"/>
      <c r="O55" s="1056"/>
      <c r="P55" s="1056"/>
      <c r="Q55" s="1057"/>
    </row>
    <row r="56" spans="2:17">
      <c r="B56" s="1055"/>
      <c r="C56" s="1056"/>
      <c r="D56" s="1056"/>
      <c r="E56" s="1056"/>
      <c r="F56" s="1056"/>
      <c r="G56" s="1056"/>
      <c r="H56" s="1056"/>
      <c r="I56" s="1056"/>
      <c r="J56" s="1056"/>
      <c r="K56" s="1056"/>
      <c r="L56" s="1056"/>
      <c r="M56" s="1056"/>
      <c r="N56" s="1056"/>
      <c r="O56" s="1056"/>
      <c r="P56" s="1056"/>
      <c r="Q56" s="1057"/>
    </row>
    <row r="57" spans="2:17">
      <c r="B57" s="1055"/>
      <c r="C57" s="1056"/>
      <c r="D57" s="1056"/>
      <c r="E57" s="1056"/>
      <c r="F57" s="1056"/>
      <c r="G57" s="1056"/>
      <c r="H57" s="1056"/>
      <c r="I57" s="1056"/>
      <c r="J57" s="1056"/>
      <c r="K57" s="1056"/>
      <c r="L57" s="1056"/>
      <c r="M57" s="1056"/>
      <c r="N57" s="1056"/>
      <c r="O57" s="1056"/>
      <c r="P57" s="1056"/>
      <c r="Q57" s="1057"/>
    </row>
    <row r="58" spans="2:17">
      <c r="B58" s="1055"/>
      <c r="C58" s="1056"/>
      <c r="D58" s="1056"/>
      <c r="E58" s="1056"/>
      <c r="F58" s="1056"/>
      <c r="G58" s="1056"/>
      <c r="H58" s="1056"/>
      <c r="I58" s="1056"/>
      <c r="J58" s="1056"/>
      <c r="K58" s="1056"/>
      <c r="L58" s="1056"/>
      <c r="M58" s="1056"/>
      <c r="N58" s="1056"/>
      <c r="O58" s="1056"/>
      <c r="P58" s="1056"/>
      <c r="Q58" s="1057"/>
    </row>
    <row r="59" spans="2:17">
      <c r="B59" s="1055"/>
      <c r="C59" s="1056"/>
      <c r="D59" s="1056"/>
      <c r="E59" s="1056"/>
      <c r="F59" s="1056"/>
      <c r="G59" s="1056"/>
      <c r="H59" s="1056"/>
      <c r="I59" s="1056"/>
      <c r="J59" s="1056"/>
      <c r="K59" s="1056"/>
      <c r="L59" s="1056"/>
      <c r="M59" s="1056"/>
      <c r="N59" s="1056"/>
      <c r="O59" s="1056"/>
      <c r="P59" s="1056"/>
      <c r="Q59" s="1057"/>
    </row>
    <row r="60" spans="2:17">
      <c r="B60" s="1055"/>
      <c r="C60" s="1056"/>
      <c r="D60" s="1056"/>
      <c r="E60" s="1056"/>
      <c r="F60" s="1056"/>
      <c r="G60" s="1056"/>
      <c r="H60" s="1056"/>
      <c r="I60" s="1056"/>
      <c r="J60" s="1056"/>
      <c r="K60" s="1056"/>
      <c r="L60" s="1056"/>
      <c r="M60" s="1056"/>
      <c r="N60" s="1056"/>
      <c r="O60" s="1056"/>
      <c r="P60" s="1056"/>
      <c r="Q60" s="1057"/>
    </row>
    <row r="61" spans="2:17">
      <c r="B61" s="1055"/>
      <c r="C61" s="1056"/>
      <c r="D61" s="1056"/>
      <c r="E61" s="1056"/>
      <c r="F61" s="1056"/>
      <c r="G61" s="1056"/>
      <c r="H61" s="1056"/>
      <c r="I61" s="1056"/>
      <c r="J61" s="1056"/>
      <c r="K61" s="1056"/>
      <c r="L61" s="1056"/>
      <c r="M61" s="1056"/>
      <c r="N61" s="1056"/>
      <c r="O61" s="1056"/>
      <c r="P61" s="1056"/>
      <c r="Q61" s="1057"/>
    </row>
    <row r="62" spans="2:17">
      <c r="B62" s="1055"/>
      <c r="C62" s="1056"/>
      <c r="D62" s="1056"/>
      <c r="E62" s="1056"/>
      <c r="F62" s="1056"/>
      <c r="G62" s="1056"/>
      <c r="H62" s="1056"/>
      <c r="I62" s="1056"/>
      <c r="J62" s="1056"/>
      <c r="K62" s="1056"/>
      <c r="L62" s="1056"/>
      <c r="M62" s="1056"/>
      <c r="N62" s="1056"/>
      <c r="O62" s="1056"/>
      <c r="P62" s="1056"/>
      <c r="Q62" s="1057"/>
    </row>
    <row r="63" spans="2:17">
      <c r="B63" s="1055"/>
      <c r="C63" s="1056"/>
      <c r="D63" s="1056"/>
      <c r="E63" s="1056"/>
      <c r="F63" s="1056"/>
      <c r="G63" s="1056"/>
      <c r="H63" s="1056"/>
      <c r="I63" s="1056"/>
      <c r="J63" s="1056"/>
      <c r="K63" s="1056"/>
      <c r="L63" s="1056"/>
      <c r="M63" s="1056"/>
      <c r="N63" s="1056"/>
      <c r="O63" s="1056"/>
      <c r="P63" s="1056"/>
      <c r="Q63" s="1057"/>
    </row>
    <row r="64" spans="2:17" ht="16.2" thickBot="1">
      <c r="B64" s="1058"/>
      <c r="C64" s="1059"/>
      <c r="D64" s="1059"/>
      <c r="E64" s="1059"/>
      <c r="F64" s="1059"/>
      <c r="G64" s="1059"/>
      <c r="H64" s="1059"/>
      <c r="I64" s="1059"/>
      <c r="J64" s="1059"/>
      <c r="K64" s="1059"/>
      <c r="L64" s="1059"/>
      <c r="M64" s="1059"/>
      <c r="N64" s="1059"/>
      <c r="O64" s="1059"/>
      <c r="P64" s="1059"/>
      <c r="Q64" s="1060"/>
    </row>
    <row r="65" spans="2:17">
      <c r="B65" s="1035" t="s">
        <v>38</v>
      </c>
      <c r="C65" s="1036"/>
      <c r="D65" s="1036"/>
      <c r="E65" s="1036"/>
      <c r="F65" s="1036"/>
      <c r="G65" s="1036"/>
      <c r="H65" s="1036"/>
      <c r="I65" s="1036"/>
      <c r="J65" s="1036"/>
      <c r="K65" s="1036"/>
      <c r="L65" s="1036"/>
      <c r="M65" s="1036"/>
      <c r="N65" s="1036"/>
      <c r="O65" s="1036"/>
      <c r="P65" s="1036"/>
      <c r="Q65" s="1037"/>
    </row>
    <row r="66" spans="2:17">
      <c r="B66" s="1038"/>
      <c r="C66" s="1039"/>
      <c r="D66" s="1039"/>
      <c r="E66" s="1039"/>
      <c r="F66" s="1039"/>
      <c r="G66" s="1039"/>
      <c r="H66" s="1039"/>
      <c r="I66" s="1039"/>
      <c r="J66" s="1039"/>
      <c r="K66" s="1039"/>
      <c r="L66" s="1039"/>
      <c r="M66" s="1039"/>
      <c r="N66" s="1039"/>
      <c r="O66" s="1039"/>
      <c r="P66" s="1039"/>
      <c r="Q66" s="1040"/>
    </row>
    <row r="67" spans="2:17" ht="25.05" customHeight="1">
      <c r="B67" s="1055" t="s">
        <v>280</v>
      </c>
      <c r="C67" s="1061"/>
      <c r="D67" s="1061"/>
      <c r="E67" s="1061"/>
      <c r="F67" s="1061"/>
      <c r="G67" s="1061"/>
      <c r="H67" s="1061"/>
      <c r="I67" s="1061"/>
      <c r="J67" s="1061"/>
      <c r="K67" s="1061"/>
      <c r="L67" s="1061"/>
      <c r="M67" s="1061"/>
      <c r="N67" s="1061"/>
      <c r="O67" s="1061"/>
      <c r="P67" s="1061"/>
      <c r="Q67" s="1062"/>
    </row>
    <row r="68" spans="2:17">
      <c r="B68" s="1063"/>
      <c r="C68" s="1061"/>
      <c r="D68" s="1061"/>
      <c r="E68" s="1061"/>
      <c r="F68" s="1061"/>
      <c r="G68" s="1061"/>
      <c r="H68" s="1061"/>
      <c r="I68" s="1061"/>
      <c r="J68" s="1061"/>
      <c r="K68" s="1061"/>
      <c r="L68" s="1061"/>
      <c r="M68" s="1061"/>
      <c r="N68" s="1061"/>
      <c r="O68" s="1061"/>
      <c r="P68" s="1061"/>
      <c r="Q68" s="1062"/>
    </row>
    <row r="69" spans="2:17">
      <c r="B69" s="1063"/>
      <c r="C69" s="1061"/>
      <c r="D69" s="1061"/>
      <c r="E69" s="1061"/>
      <c r="F69" s="1061"/>
      <c r="G69" s="1061"/>
      <c r="H69" s="1061"/>
      <c r="I69" s="1061"/>
      <c r="J69" s="1061"/>
      <c r="K69" s="1061"/>
      <c r="L69" s="1061"/>
      <c r="M69" s="1061"/>
      <c r="N69" s="1061"/>
      <c r="O69" s="1061"/>
      <c r="P69" s="1061"/>
      <c r="Q69" s="1062"/>
    </row>
    <row r="70" spans="2:17">
      <c r="B70" s="1063"/>
      <c r="C70" s="1061"/>
      <c r="D70" s="1061"/>
      <c r="E70" s="1061"/>
      <c r="F70" s="1061"/>
      <c r="G70" s="1061"/>
      <c r="H70" s="1061"/>
      <c r="I70" s="1061"/>
      <c r="J70" s="1061"/>
      <c r="K70" s="1061"/>
      <c r="L70" s="1061"/>
      <c r="M70" s="1061"/>
      <c r="N70" s="1061"/>
      <c r="O70" s="1061"/>
      <c r="P70" s="1061"/>
      <c r="Q70" s="1062"/>
    </row>
    <row r="71" spans="2:17">
      <c r="B71" s="1063"/>
      <c r="C71" s="1061"/>
      <c r="D71" s="1061"/>
      <c r="E71" s="1061"/>
      <c r="F71" s="1061"/>
      <c r="G71" s="1061"/>
      <c r="H71" s="1061"/>
      <c r="I71" s="1061"/>
      <c r="J71" s="1061"/>
      <c r="K71" s="1061"/>
      <c r="L71" s="1061"/>
      <c r="M71" s="1061"/>
      <c r="N71" s="1061"/>
      <c r="O71" s="1061"/>
      <c r="P71" s="1061"/>
      <c r="Q71" s="1062"/>
    </row>
    <row r="72" spans="2:17">
      <c r="B72" s="1063"/>
      <c r="C72" s="1061"/>
      <c r="D72" s="1061"/>
      <c r="E72" s="1061"/>
      <c r="F72" s="1061"/>
      <c r="G72" s="1061"/>
      <c r="H72" s="1061"/>
      <c r="I72" s="1061"/>
      <c r="J72" s="1061"/>
      <c r="K72" s="1061"/>
      <c r="L72" s="1061"/>
      <c r="M72" s="1061"/>
      <c r="N72" s="1061"/>
      <c r="O72" s="1061"/>
      <c r="P72" s="1061"/>
      <c r="Q72" s="1062"/>
    </row>
    <row r="73" spans="2:17">
      <c r="B73" s="1063"/>
      <c r="C73" s="1061"/>
      <c r="D73" s="1061"/>
      <c r="E73" s="1061"/>
      <c r="F73" s="1061"/>
      <c r="G73" s="1061"/>
      <c r="H73" s="1061"/>
      <c r="I73" s="1061"/>
      <c r="J73" s="1061"/>
      <c r="K73" s="1061"/>
      <c r="L73" s="1061"/>
      <c r="M73" s="1061"/>
      <c r="N73" s="1061"/>
      <c r="O73" s="1061"/>
      <c r="P73" s="1061"/>
      <c r="Q73" s="1062"/>
    </row>
    <row r="74" spans="2:17">
      <c r="B74" s="1063"/>
      <c r="C74" s="1061"/>
      <c r="D74" s="1061"/>
      <c r="E74" s="1061"/>
      <c r="F74" s="1061"/>
      <c r="G74" s="1061"/>
      <c r="H74" s="1061"/>
      <c r="I74" s="1061"/>
      <c r="J74" s="1061"/>
      <c r="K74" s="1061"/>
      <c r="L74" s="1061"/>
      <c r="M74" s="1061"/>
      <c r="N74" s="1061"/>
      <c r="O74" s="1061"/>
      <c r="P74" s="1061"/>
      <c r="Q74" s="1062"/>
    </row>
    <row r="75" spans="2:17">
      <c r="B75" s="1063"/>
      <c r="C75" s="1061"/>
      <c r="D75" s="1061"/>
      <c r="E75" s="1061"/>
      <c r="F75" s="1061"/>
      <c r="G75" s="1061"/>
      <c r="H75" s="1061"/>
      <c r="I75" s="1061"/>
      <c r="J75" s="1061"/>
      <c r="K75" s="1061"/>
      <c r="L75" s="1061"/>
      <c r="M75" s="1061"/>
      <c r="N75" s="1061"/>
      <c r="O75" s="1061"/>
      <c r="P75" s="1061"/>
      <c r="Q75" s="1062"/>
    </row>
    <row r="76" spans="2:17">
      <c r="B76" s="1063"/>
      <c r="C76" s="1061"/>
      <c r="D76" s="1061"/>
      <c r="E76" s="1061"/>
      <c r="F76" s="1061"/>
      <c r="G76" s="1061"/>
      <c r="H76" s="1061"/>
      <c r="I76" s="1061"/>
      <c r="J76" s="1061"/>
      <c r="K76" s="1061"/>
      <c r="L76" s="1061"/>
      <c r="M76" s="1061"/>
      <c r="N76" s="1061"/>
      <c r="O76" s="1061"/>
      <c r="P76" s="1061"/>
      <c r="Q76" s="1062"/>
    </row>
    <row r="77" spans="2:17">
      <c r="B77" s="1063"/>
      <c r="C77" s="1061"/>
      <c r="D77" s="1061"/>
      <c r="E77" s="1061"/>
      <c r="F77" s="1061"/>
      <c r="G77" s="1061"/>
      <c r="H77" s="1061"/>
      <c r="I77" s="1061"/>
      <c r="J77" s="1061"/>
      <c r="K77" s="1061"/>
      <c r="L77" s="1061"/>
      <c r="M77" s="1061"/>
      <c r="N77" s="1061"/>
      <c r="O77" s="1061"/>
      <c r="P77" s="1061"/>
      <c r="Q77" s="1062"/>
    </row>
    <row r="78" spans="2:17" ht="16.2" thickBot="1">
      <c r="B78" s="1064"/>
      <c r="C78" s="1065"/>
      <c r="D78" s="1065"/>
      <c r="E78" s="1065"/>
      <c r="F78" s="1065"/>
      <c r="G78" s="1065"/>
      <c r="H78" s="1065"/>
      <c r="I78" s="1065"/>
      <c r="J78" s="1065"/>
      <c r="K78" s="1065"/>
      <c r="L78" s="1065"/>
      <c r="M78" s="1065"/>
      <c r="N78" s="1065"/>
      <c r="O78" s="1065"/>
      <c r="P78" s="1065"/>
      <c r="Q78" s="1066"/>
    </row>
    <row r="79" spans="2:17">
      <c r="B79" s="1035" t="s">
        <v>39</v>
      </c>
      <c r="C79" s="1036"/>
      <c r="D79" s="1036"/>
      <c r="E79" s="1036"/>
      <c r="F79" s="1036"/>
      <c r="G79" s="1036"/>
      <c r="H79" s="1036"/>
      <c r="I79" s="1036"/>
      <c r="J79" s="1036"/>
      <c r="K79" s="1036"/>
      <c r="L79" s="1036"/>
      <c r="M79" s="1036"/>
      <c r="N79" s="1036"/>
      <c r="O79" s="1036"/>
      <c r="P79" s="1036"/>
      <c r="Q79" s="1037"/>
    </row>
    <row r="80" spans="2:17" ht="25.05" customHeight="1" thickBot="1">
      <c r="B80" s="1038"/>
      <c r="C80" s="1039"/>
      <c r="D80" s="1039"/>
      <c r="E80" s="1039"/>
      <c r="F80" s="1039"/>
      <c r="G80" s="1039"/>
      <c r="H80" s="1039"/>
      <c r="I80" s="1039"/>
      <c r="J80" s="1039"/>
      <c r="K80" s="1039"/>
      <c r="L80" s="1039"/>
      <c r="M80" s="1039"/>
      <c r="N80" s="1039"/>
      <c r="O80" s="1039"/>
      <c r="P80" s="1039"/>
      <c r="Q80" s="1040"/>
    </row>
    <row r="81" spans="2:17" ht="25.05" customHeight="1">
      <c r="B81" s="261"/>
      <c r="C81" s="818" t="s">
        <v>9</v>
      </c>
      <c r="D81" s="819"/>
      <c r="E81" s="1069" t="s">
        <v>517</v>
      </c>
      <c r="F81" s="1069"/>
      <c r="G81" s="1069"/>
      <c r="H81" s="819"/>
      <c r="I81" s="1067" t="s">
        <v>518</v>
      </c>
      <c r="J81" s="1067"/>
      <c r="K81" s="1068"/>
      <c r="Q81" s="262"/>
    </row>
    <row r="82" spans="2:17" ht="25.05" customHeight="1">
      <c r="B82" s="261"/>
      <c r="C82" s="820"/>
      <c r="D82" s="656"/>
      <c r="E82" s="683"/>
      <c r="F82" s="683"/>
      <c r="G82" s="683"/>
      <c r="H82" s="656"/>
      <c r="I82" s="873"/>
      <c r="J82" s="873"/>
      <c r="K82" s="821"/>
      <c r="Q82" s="262"/>
    </row>
    <row r="83" spans="2:17" ht="34.049999999999997" customHeight="1">
      <c r="B83" s="261"/>
      <c r="C83" s="1050" t="str">
        <f>'Int &amp; Inst  Control Account'!B8</f>
        <v>2.05.01</v>
      </c>
      <c r="D83" s="1051"/>
      <c r="E83" s="1052" t="str">
        <f>'Int &amp; Inst  Control Account'!C8</f>
        <v>Subsystem Interface &amp; Integration Plan</v>
      </c>
      <c r="F83" s="1052"/>
      <c r="G83" s="1052"/>
      <c r="H83" s="657"/>
      <c r="I83" s="1053">
        <f>'Int &amp; Inst  Control Account'!AZ8</f>
        <v>0</v>
      </c>
      <c r="J83" s="1053"/>
      <c r="K83" s="1054"/>
      <c r="Q83" s="262"/>
    </row>
    <row r="84" spans="2:17" ht="34.049999999999997" customHeight="1">
      <c r="B84" s="261"/>
      <c r="C84" s="1050" t="str">
        <f>'Int &amp; Inst  Control Account'!B20</f>
        <v>2.05.02</v>
      </c>
      <c r="D84" s="1051"/>
      <c r="E84" s="1052" t="str">
        <f>'Int &amp; Inst  Control Account'!C20</f>
        <v>Infrastructure Installation</v>
      </c>
      <c r="F84" s="1052"/>
      <c r="G84" s="1052"/>
      <c r="H84" s="657"/>
      <c r="I84" s="1053">
        <f>'Int &amp; Inst  Control Account'!AZ20</f>
        <v>5000</v>
      </c>
      <c r="J84" s="1053"/>
      <c r="K84" s="1054"/>
      <c r="Q84" s="262"/>
    </row>
    <row r="85" spans="2:17" ht="34.049999999999997" customHeight="1">
      <c r="B85" s="261"/>
      <c r="C85" s="1050" t="str">
        <f>'Int &amp; Inst  Control Account'!B31</f>
        <v>2.05.03</v>
      </c>
      <c r="D85" s="1051"/>
      <c r="E85" s="1052" t="str">
        <f>'Int &amp; Inst  Control Account'!C31</f>
        <v xml:space="preserve">Cradle Carriage Integration/Installation </v>
      </c>
      <c r="F85" s="1052"/>
      <c r="G85" s="1052"/>
      <c r="H85" s="657"/>
      <c r="I85" s="1053">
        <f>'Int &amp; Inst  Control Account'!AZ31</f>
        <v>52500</v>
      </c>
      <c r="J85" s="1053"/>
      <c r="K85" s="1054"/>
      <c r="M85"/>
      <c r="Q85" s="262"/>
    </row>
    <row r="86" spans="2:17" ht="34.049999999999997" customHeight="1">
      <c r="B86" s="261"/>
      <c r="C86" s="1050" t="str">
        <f>'Int &amp; Inst  Control Account'!B61</f>
        <v>2.05.05</v>
      </c>
      <c r="D86" s="1051"/>
      <c r="E86" s="1052" t="str">
        <f>'Int &amp; Inst  Control Account'!C61</f>
        <v xml:space="preserve"> sPHENIX SC Magnet Installation</v>
      </c>
      <c r="F86" s="1052"/>
      <c r="G86" s="1052"/>
      <c r="H86" s="657"/>
      <c r="I86" s="1053">
        <f>'Int &amp; Inst  Control Account'!AZ61</f>
        <v>43500</v>
      </c>
      <c r="J86" s="1053"/>
      <c r="K86" s="1054"/>
      <c r="Q86" s="262"/>
    </row>
    <row r="87" spans="2:17" ht="34.049999999999997" customHeight="1">
      <c r="B87" s="261"/>
      <c r="C87" s="1050" t="str">
        <f>'Int &amp; Inst  Control Account'!B44</f>
        <v>2.05.04</v>
      </c>
      <c r="D87" s="1051"/>
      <c r="E87" s="1052" t="str">
        <f>'Int &amp; Inst  Control Account'!C44</f>
        <v xml:space="preserve"> Outer HCal  Integration/Installation</v>
      </c>
      <c r="F87" s="1052"/>
      <c r="G87" s="1052"/>
      <c r="H87" s="657"/>
      <c r="I87" s="1053">
        <f>'Int &amp; Inst  Control Account'!AZ44</f>
        <v>63500</v>
      </c>
      <c r="J87" s="1053"/>
      <c r="K87" s="1054"/>
      <c r="Q87" s="262"/>
    </row>
    <row r="88" spans="2:17" ht="34.049999999999997" customHeight="1">
      <c r="B88" s="261"/>
      <c r="C88" s="1050" t="str">
        <f>'Int &amp; Inst  Control Account'!B76</f>
        <v>2.05.06</v>
      </c>
      <c r="D88" s="1051"/>
      <c r="E88" s="1052" t="str">
        <f>'Int &amp; Inst  Control Account'!C76</f>
        <v>Inner HCal Integration/Installation</v>
      </c>
      <c r="F88" s="1052"/>
      <c r="G88" s="1052"/>
      <c r="H88" s="657"/>
      <c r="I88" s="1053">
        <f>'Int &amp; Inst  Control Account'!AZ76</f>
        <v>84500</v>
      </c>
      <c r="J88" s="1053"/>
      <c r="K88" s="1054"/>
      <c r="Q88" s="262"/>
    </row>
    <row r="89" spans="2:17" ht="34.049999999999997" customHeight="1">
      <c r="B89" s="261"/>
      <c r="C89" s="1050" t="str">
        <f>'Int &amp; Inst  Control Account'!B95</f>
        <v>2.05.07</v>
      </c>
      <c r="D89" s="1051"/>
      <c r="E89" s="1052" t="str">
        <f>'Int &amp; Inst  Control Account'!C95</f>
        <v>EMCal Integration/Installation</v>
      </c>
      <c r="F89" s="1052"/>
      <c r="G89" s="1052"/>
      <c r="H89" s="657"/>
      <c r="I89" s="1053">
        <f>'Int &amp; Inst  Control Account'!AZ95</f>
        <v>32500</v>
      </c>
      <c r="J89" s="1053"/>
      <c r="K89" s="1054"/>
      <c r="Q89" s="262"/>
    </row>
    <row r="90" spans="2:17" ht="34.049999999999997" customHeight="1">
      <c r="B90" s="261"/>
      <c r="C90" s="1050" t="str">
        <f>'Int &amp; Inst  Control Account'!B110</f>
        <v>2.05.08</v>
      </c>
      <c r="D90" s="1051"/>
      <c r="E90" s="1052" t="str">
        <f>'Int &amp; Inst  Control Account'!C110</f>
        <v>TPC  Integration/Installation</v>
      </c>
      <c r="F90" s="1052"/>
      <c r="G90" s="1052"/>
      <c r="H90" s="657"/>
      <c r="I90" s="1053">
        <f>'Int &amp; Inst  Control Account'!AZ110</f>
        <v>33000</v>
      </c>
      <c r="J90" s="1053"/>
      <c r="K90" s="1054"/>
      <c r="Q90" s="262"/>
    </row>
    <row r="91" spans="2:17" ht="34.049999999999997" customHeight="1">
      <c r="B91" s="261"/>
      <c r="C91" s="1050" t="str">
        <f>'Int &amp; Inst  Control Account'!B126</f>
        <v>2.05.09</v>
      </c>
      <c r="D91" s="1051"/>
      <c r="E91" s="1052" t="str">
        <f>'Int &amp; Inst  Control Account'!C126</f>
        <v>INTT  Integration/Installation</v>
      </c>
      <c r="F91" s="1052"/>
      <c r="G91" s="1052"/>
      <c r="H91" s="657"/>
      <c r="I91" s="1053">
        <f>'Int &amp; Inst  Control Account'!AZ126</f>
        <v>33000</v>
      </c>
      <c r="J91" s="1053"/>
      <c r="K91" s="1054"/>
      <c r="Q91" s="262"/>
    </row>
    <row r="92" spans="2:17" ht="34.049999999999997" customHeight="1">
      <c r="B92" s="261"/>
      <c r="C92" s="1050" t="str">
        <f>'Int &amp; Inst  Control Account'!B142</f>
        <v>2.05.10</v>
      </c>
      <c r="D92" s="1051"/>
      <c r="E92" s="1052" t="str">
        <f>'Int &amp; Inst  Control Account'!C142</f>
        <v>MVTX  Integration/Installation</v>
      </c>
      <c r="F92" s="1052"/>
      <c r="G92" s="1052"/>
      <c r="H92" s="657"/>
      <c r="I92" s="1053">
        <f>'Int &amp; Inst  Control Account'!AZ142</f>
        <v>32500</v>
      </c>
      <c r="J92" s="1053"/>
      <c r="K92" s="1054"/>
      <c r="Q92" s="262"/>
    </row>
    <row r="93" spans="2:17" ht="34.049999999999997" customHeight="1">
      <c r="B93" s="261"/>
      <c r="C93" s="1050" t="str">
        <f>'Int &amp; Inst  Control Account'!B158</f>
        <v>2.05.11</v>
      </c>
      <c r="D93" s="1051"/>
      <c r="E93" s="1052" t="str">
        <f>'Int &amp; Inst  Control Account'!C158</f>
        <v>Min Bias Integration/Installation</v>
      </c>
      <c r="F93" s="1052"/>
      <c r="G93" s="1052"/>
      <c r="H93" s="657"/>
      <c r="I93" s="1053">
        <f>'Int &amp; Inst  Control Account'!AZ158</f>
        <v>13000</v>
      </c>
      <c r="J93" s="1053"/>
      <c r="K93" s="1054"/>
      <c r="Q93" s="262"/>
    </row>
    <row r="94" spans="2:17" ht="34.049999999999997" customHeight="1">
      <c r="B94" s="261"/>
      <c r="C94" s="1050" t="str">
        <f>'Int &amp; Inst  Control Account'!B174</f>
        <v>2.05.12</v>
      </c>
      <c r="D94" s="1051"/>
      <c r="E94" s="1052" t="str">
        <f>'Int &amp; Inst  Control Account'!C174</f>
        <v>sPHENIX Full Detector Installation</v>
      </c>
      <c r="F94" s="1052"/>
      <c r="G94" s="1052"/>
      <c r="H94" s="657"/>
      <c r="I94" s="1053">
        <f>'Int &amp; Inst  Control Account'!AZ174</f>
        <v>2000</v>
      </c>
      <c r="J94" s="1053"/>
      <c r="K94" s="1054"/>
      <c r="Q94" s="262"/>
    </row>
    <row r="95" spans="2:17" ht="34.049999999999997" customHeight="1">
      <c r="B95" s="261"/>
      <c r="C95" s="874"/>
      <c r="D95" s="875"/>
      <c r="E95" s="876"/>
      <c r="F95" s="876"/>
      <c r="G95" s="876"/>
      <c r="H95" s="657"/>
      <c r="I95" s="877"/>
      <c r="J95" s="877"/>
      <c r="K95" s="878"/>
      <c r="Q95" s="262"/>
    </row>
    <row r="96" spans="2:17" ht="34.049999999999997" customHeight="1">
      <c r="B96" s="261"/>
      <c r="C96" s="1050"/>
      <c r="D96" s="1051"/>
      <c r="E96" s="1034" t="s">
        <v>616</v>
      </c>
      <c r="F96" s="1034"/>
      <c r="G96" s="1034"/>
      <c r="H96" s="1034"/>
      <c r="I96" s="656"/>
      <c r="J96" s="658">
        <f>SUM(I83:K94)</f>
        <v>395000</v>
      </c>
      <c r="K96" s="822"/>
      <c r="Q96" s="262"/>
    </row>
    <row r="97" spans="2:17" ht="15" customHeight="1" thickBot="1">
      <c r="B97" s="261"/>
      <c r="C97" s="823"/>
      <c r="D97" s="824"/>
      <c r="E97" s="824"/>
      <c r="F97" s="824"/>
      <c r="G97" s="824"/>
      <c r="H97" s="824"/>
      <c r="I97" s="824"/>
      <c r="J97" s="824"/>
      <c r="K97" s="825"/>
      <c r="Q97" s="262"/>
    </row>
    <row r="98" spans="2:17" ht="15" customHeight="1" thickBot="1">
      <c r="B98" s="261"/>
      <c r="Q98" s="262"/>
    </row>
    <row r="99" spans="2:17" s="260" customFormat="1" ht="22.95" customHeight="1" thickBot="1">
      <c r="B99" s="885"/>
      <c r="C99" s="888" t="s">
        <v>551</v>
      </c>
      <c r="D99" s="889"/>
      <c r="E99" s="889"/>
      <c r="F99" s="889"/>
      <c r="G99" s="889"/>
      <c r="H99" s="889"/>
      <c r="I99" s="890"/>
      <c r="Q99" s="886"/>
    </row>
    <row r="100" spans="2:17" ht="15" customHeight="1">
      <c r="B100" s="261"/>
      <c r="C100" s="880" t="str">
        <f>'Int &amp; Inst  Control Account'!BJ184</f>
        <v>Administrators</v>
      </c>
      <c r="D100" s="881" t="str">
        <f>'Int &amp; Inst  Control Account'!BK184</f>
        <v>Scientists</v>
      </c>
      <c r="E100" s="881" t="str">
        <f>'Int &amp; Inst  Control Account'!BL184</f>
        <v>Engineers</v>
      </c>
      <c r="F100" s="881" t="str">
        <f>'Int &amp; Inst  Control Account'!BM184</f>
        <v>Designers</v>
      </c>
      <c r="G100" s="881" t="str">
        <f>'Int &amp; Inst  Control Account'!BN184</f>
        <v>Technicians</v>
      </c>
      <c r="H100" s="881" t="str">
        <f>'Int &amp; Inst  Control Account'!BO184</f>
        <v>Trades</v>
      </c>
      <c r="I100" s="882" t="str">
        <f>'Int &amp; Inst  Control Account'!BP184</f>
        <v>Students</v>
      </c>
      <c r="Q100" s="262"/>
    </row>
    <row r="101" spans="2:17" ht="15" customHeight="1" thickBot="1">
      <c r="B101" s="261"/>
      <c r="C101" s="823" t="s">
        <v>550</v>
      </c>
      <c r="D101" s="824" t="s">
        <v>550</v>
      </c>
      <c r="E101" s="824" t="s">
        <v>550</v>
      </c>
      <c r="F101" s="824" t="s">
        <v>550</v>
      </c>
      <c r="G101" s="824" t="s">
        <v>550</v>
      </c>
      <c r="H101" s="824" t="s">
        <v>550</v>
      </c>
      <c r="I101" s="825" t="s">
        <v>550</v>
      </c>
      <c r="Q101" s="262"/>
    </row>
    <row r="102" spans="2:17" ht="15" customHeight="1">
      <c r="B102" s="261"/>
      <c r="C102" s="879"/>
      <c r="D102" s="657"/>
      <c r="E102" s="657"/>
      <c r="F102" s="657"/>
      <c r="G102" s="657"/>
      <c r="H102" s="657"/>
      <c r="I102" s="822"/>
      <c r="Q102" s="262"/>
    </row>
    <row r="103" spans="2:17" ht="15" customHeight="1">
      <c r="B103" s="261"/>
      <c r="C103" s="883">
        <f>'Int &amp; Inst  Control Account'!BJ186*8</f>
        <v>0</v>
      </c>
      <c r="D103" s="884">
        <f>'Int &amp; Inst  Control Account'!BK186*8</f>
        <v>23696</v>
      </c>
      <c r="E103" s="884">
        <f>'Int &amp; Inst  Control Account'!BL186*8</f>
        <v>51696</v>
      </c>
      <c r="F103" s="884">
        <f>'Int &amp; Inst  Control Account'!BM186*8</f>
        <v>24248</v>
      </c>
      <c r="G103" s="884">
        <f>'Int &amp; Inst  Control Account'!BN186*8</f>
        <v>107752</v>
      </c>
      <c r="H103" s="884">
        <f>'Int &amp; Inst  Control Account'!BO186*8</f>
        <v>34144</v>
      </c>
      <c r="I103" s="887">
        <f>'Int &amp; Inst  Control Account'!BP186*8</f>
        <v>78400</v>
      </c>
      <c r="Q103" s="262"/>
    </row>
    <row r="104" spans="2:17" ht="15" customHeight="1" thickBot="1">
      <c r="B104" s="261"/>
      <c r="C104" s="823"/>
      <c r="D104" s="824"/>
      <c r="E104" s="824"/>
      <c r="F104" s="824"/>
      <c r="G104" s="824"/>
      <c r="H104" s="824"/>
      <c r="I104" s="825"/>
      <c r="Q104" s="262"/>
    </row>
    <row r="105" spans="2:17" ht="16.05" customHeight="1" thickBot="1">
      <c r="B105" s="265"/>
      <c r="C105" s="263"/>
      <c r="D105" s="263"/>
      <c r="E105" s="263"/>
      <c r="F105" s="263"/>
      <c r="G105" s="263"/>
      <c r="H105" s="263"/>
      <c r="I105" s="263"/>
      <c r="J105" s="263"/>
      <c r="K105" s="263"/>
      <c r="L105" s="263"/>
      <c r="M105" s="263"/>
      <c r="N105" s="263"/>
      <c r="O105" s="263"/>
      <c r="P105" s="263"/>
      <c r="Q105" s="266"/>
    </row>
    <row r="106" spans="2:17">
      <c r="B106" s="1035" t="s">
        <v>588</v>
      </c>
      <c r="C106" s="1036"/>
      <c r="D106" s="1036"/>
      <c r="E106" s="1036"/>
      <c r="F106" s="1036"/>
      <c r="G106" s="1036"/>
      <c r="H106" s="1036"/>
      <c r="I106" s="1036"/>
      <c r="J106" s="1036"/>
      <c r="K106" s="1036"/>
      <c r="L106" s="1036"/>
      <c r="M106" s="1036"/>
      <c r="N106" s="1036"/>
      <c r="O106" s="1036"/>
      <c r="P106" s="1036"/>
      <c r="Q106" s="1037"/>
    </row>
    <row r="107" spans="2:17">
      <c r="B107" s="1038"/>
      <c r="C107" s="1039"/>
      <c r="D107" s="1039"/>
      <c r="E107" s="1039"/>
      <c r="F107" s="1039"/>
      <c r="G107" s="1039"/>
      <c r="H107" s="1039"/>
      <c r="I107" s="1039"/>
      <c r="J107" s="1039"/>
      <c r="K107" s="1039"/>
      <c r="L107" s="1039"/>
      <c r="M107" s="1039"/>
      <c r="N107" s="1039"/>
      <c r="O107" s="1039"/>
      <c r="P107" s="1039"/>
      <c r="Q107" s="1040"/>
    </row>
    <row r="108" spans="2:17">
      <c r="B108" s="1041" t="s">
        <v>593</v>
      </c>
      <c r="C108" s="1042"/>
      <c r="D108" s="1042"/>
      <c r="E108" s="1042"/>
      <c r="F108" s="1042"/>
      <c r="G108" s="1042"/>
      <c r="H108" s="1042"/>
      <c r="I108" s="1042"/>
      <c r="J108" s="1042"/>
      <c r="K108" s="1042"/>
      <c r="L108" s="1042"/>
      <c r="M108" s="1042"/>
      <c r="N108" s="1042"/>
      <c r="O108" s="1042"/>
      <c r="P108" s="1042"/>
      <c r="Q108" s="1043"/>
    </row>
    <row r="109" spans="2:17">
      <c r="B109" s="1041"/>
      <c r="C109" s="1042"/>
      <c r="D109" s="1042"/>
      <c r="E109" s="1042"/>
      <c r="F109" s="1042"/>
      <c r="G109" s="1042"/>
      <c r="H109" s="1042"/>
      <c r="I109" s="1042"/>
      <c r="J109" s="1042"/>
      <c r="K109" s="1042"/>
      <c r="L109" s="1042"/>
      <c r="M109" s="1042"/>
      <c r="N109" s="1042"/>
      <c r="O109" s="1042"/>
      <c r="P109" s="1042"/>
      <c r="Q109" s="1043"/>
    </row>
    <row r="110" spans="2:17">
      <c r="B110" s="1041"/>
      <c r="C110" s="1042"/>
      <c r="D110" s="1042"/>
      <c r="E110" s="1042"/>
      <c r="F110" s="1042"/>
      <c r="G110" s="1042"/>
      <c r="H110" s="1042"/>
      <c r="I110" s="1042"/>
      <c r="J110" s="1042"/>
      <c r="K110" s="1042"/>
      <c r="L110" s="1042"/>
      <c r="M110" s="1042"/>
      <c r="N110" s="1042"/>
      <c r="O110" s="1042"/>
      <c r="P110" s="1042"/>
      <c r="Q110" s="1043"/>
    </row>
    <row r="111" spans="2:17">
      <c r="B111" s="1041"/>
      <c r="C111" s="1042"/>
      <c r="D111" s="1042"/>
      <c r="E111" s="1042"/>
      <c r="F111" s="1042"/>
      <c r="G111" s="1042"/>
      <c r="H111" s="1042"/>
      <c r="I111" s="1042"/>
      <c r="J111" s="1042"/>
      <c r="K111" s="1042"/>
      <c r="L111" s="1042"/>
      <c r="M111" s="1042"/>
      <c r="N111" s="1042"/>
      <c r="O111" s="1042"/>
      <c r="P111" s="1042"/>
      <c r="Q111" s="1043"/>
    </row>
    <row r="112" spans="2:17">
      <c r="B112" s="1041"/>
      <c r="C112" s="1042"/>
      <c r="D112" s="1042"/>
      <c r="E112" s="1042"/>
      <c r="F112" s="1042"/>
      <c r="G112" s="1042"/>
      <c r="H112" s="1042"/>
      <c r="I112" s="1042"/>
      <c r="J112" s="1042"/>
      <c r="K112" s="1042"/>
      <c r="L112" s="1042"/>
      <c r="M112" s="1042"/>
      <c r="N112" s="1042"/>
      <c r="O112" s="1042"/>
      <c r="P112" s="1042"/>
      <c r="Q112" s="1043"/>
    </row>
    <row r="113" spans="2:17">
      <c r="B113" s="1041"/>
      <c r="C113" s="1042"/>
      <c r="D113" s="1042"/>
      <c r="E113" s="1042"/>
      <c r="F113" s="1042"/>
      <c r="G113" s="1042"/>
      <c r="H113" s="1042"/>
      <c r="I113" s="1042"/>
      <c r="J113" s="1042"/>
      <c r="K113" s="1042"/>
      <c r="L113" s="1042"/>
      <c r="M113" s="1042"/>
      <c r="N113" s="1042"/>
      <c r="O113" s="1042"/>
      <c r="P113" s="1042"/>
      <c r="Q113" s="1043"/>
    </row>
    <row r="114" spans="2:17" ht="16.2" thickBot="1">
      <c r="B114" s="1041"/>
      <c r="C114" s="1042"/>
      <c r="D114" s="1042"/>
      <c r="E114" s="1042"/>
      <c r="F114" s="1042"/>
      <c r="G114" s="1042"/>
      <c r="H114" s="1042"/>
      <c r="I114" s="1042"/>
      <c r="J114" s="1042"/>
      <c r="K114" s="1042"/>
      <c r="L114" s="1042"/>
      <c r="M114" s="1042"/>
      <c r="N114" s="1042"/>
      <c r="O114" s="1042"/>
      <c r="P114" s="1042"/>
      <c r="Q114" s="1043"/>
    </row>
    <row r="115" spans="2:17" ht="18">
      <c r="B115" s="666"/>
      <c r="C115" s="1044" t="str">
        <f>"Bottoms Up Composite Labor estimate uncertainty for WBS #"  &amp; 'Int &amp; Inst  Control Account'!B7 &amp; ": " &amp;'Int &amp; Inst  Control Account'!C7 &amp; " Control Account"</f>
        <v>Bottoms Up Composite Labor estimate uncertainty for WBS #2.05.01: Integration Documentation, Technical Coordination, Installation Tooling and Fixtures and Subsystem Installation Control Account</v>
      </c>
      <c r="D115" s="1045"/>
      <c r="E115" s="1045"/>
      <c r="F115" s="1045"/>
      <c r="G115" s="1045"/>
      <c r="H115" s="1045"/>
      <c r="I115" s="667"/>
      <c r="J115" s="1045" t="s">
        <v>589</v>
      </c>
      <c r="K115" s="1045"/>
      <c r="L115" s="668">
        <f>'Int &amp; Inst  Control Account'!CD7</f>
        <v>0.24999999999999981</v>
      </c>
      <c r="M115" s="669"/>
      <c r="N115" s="669"/>
      <c r="O115" s="669"/>
      <c r="P115" s="669"/>
      <c r="Q115" s="670"/>
    </row>
    <row r="116" spans="2:17" ht="18">
      <c r="B116" s="666"/>
      <c r="C116" s="1046"/>
      <c r="D116" s="1047"/>
      <c r="E116" s="1047"/>
      <c r="F116" s="1047"/>
      <c r="G116" s="1047"/>
      <c r="H116" s="1047"/>
      <c r="I116" s="837"/>
      <c r="J116" s="610"/>
      <c r="K116" s="610"/>
      <c r="L116" s="838"/>
      <c r="M116" s="669"/>
      <c r="N116" s="669"/>
      <c r="O116" s="669"/>
      <c r="P116" s="669"/>
      <c r="Q116" s="670"/>
    </row>
    <row r="117" spans="2:17" ht="18.600000000000001" thickBot="1">
      <c r="B117" s="666"/>
      <c r="C117" s="1048"/>
      <c r="D117" s="1049"/>
      <c r="E117" s="1049"/>
      <c r="F117" s="1049"/>
      <c r="G117" s="1049"/>
      <c r="H117" s="1049"/>
      <c r="I117" s="671"/>
      <c r="J117" s="1049" t="s">
        <v>590</v>
      </c>
      <c r="K117" s="1049"/>
      <c r="L117" s="672">
        <f>'Int &amp; Inst  Control Account'!CE7</f>
        <v>0.36424050632911392</v>
      </c>
      <c r="M117" s="669"/>
      <c r="N117" s="669"/>
      <c r="O117" s="669"/>
      <c r="P117" s="669"/>
      <c r="Q117" s="670"/>
    </row>
    <row r="118" spans="2:17" ht="18.600000000000001" thickBot="1">
      <c r="B118" s="673"/>
      <c r="C118" s="674"/>
      <c r="D118" s="674"/>
      <c r="E118" s="674"/>
      <c r="F118" s="674"/>
      <c r="G118" s="674"/>
      <c r="H118" s="674"/>
      <c r="I118" s="674"/>
      <c r="J118" s="674"/>
      <c r="K118" s="674"/>
      <c r="L118" s="674"/>
      <c r="M118" s="674"/>
      <c r="N118" s="674"/>
      <c r="O118" s="674"/>
      <c r="P118" s="674"/>
      <c r="Q118" s="675"/>
    </row>
  </sheetData>
  <mergeCells count="69">
    <mergeCell ref="F2:L7"/>
    <mergeCell ref="M2:M3"/>
    <mergeCell ref="N2:Q3"/>
    <mergeCell ref="M4:M5"/>
    <mergeCell ref="N4:Q5"/>
    <mergeCell ref="M6:M7"/>
    <mergeCell ref="N6:Q7"/>
    <mergeCell ref="B8:F8"/>
    <mergeCell ref="G8:M8"/>
    <mergeCell ref="N8:Q8"/>
    <mergeCell ref="B9:F10"/>
    <mergeCell ref="G9:M10"/>
    <mergeCell ref="N9:Q10"/>
    <mergeCell ref="B11:Q11"/>
    <mergeCell ref="B21:Q21"/>
    <mergeCell ref="B34:Q34"/>
    <mergeCell ref="B47:Q48"/>
    <mergeCell ref="B35:Q46"/>
    <mergeCell ref="B20:F20"/>
    <mergeCell ref="B12:Q19"/>
    <mergeCell ref="C83:D83"/>
    <mergeCell ref="E81:G81"/>
    <mergeCell ref="E83:G83"/>
    <mergeCell ref="E84:G84"/>
    <mergeCell ref="E85:G85"/>
    <mergeCell ref="B49:Q64"/>
    <mergeCell ref="B65:Q66"/>
    <mergeCell ref="B67:Q78"/>
    <mergeCell ref="B79:Q80"/>
    <mergeCell ref="I94:K94"/>
    <mergeCell ref="I81:K81"/>
    <mergeCell ref="I83:K83"/>
    <mergeCell ref="I84:K84"/>
    <mergeCell ref="I85:K85"/>
    <mergeCell ref="I86:K86"/>
    <mergeCell ref="I87:K87"/>
    <mergeCell ref="I88:K88"/>
    <mergeCell ref="I89:K89"/>
    <mergeCell ref="I90:K90"/>
    <mergeCell ref="I91:K91"/>
    <mergeCell ref="I92:K92"/>
    <mergeCell ref="I93:K93"/>
    <mergeCell ref="C84:D84"/>
    <mergeCell ref="C85:D85"/>
    <mergeCell ref="C86:D86"/>
    <mergeCell ref="E86:G86"/>
    <mergeCell ref="E92:G92"/>
    <mergeCell ref="C94:D94"/>
    <mergeCell ref="E93:G93"/>
    <mergeCell ref="C96:D96"/>
    <mergeCell ref="C87:D87"/>
    <mergeCell ref="E87:G87"/>
    <mergeCell ref="C88:D88"/>
    <mergeCell ref="E88:G88"/>
    <mergeCell ref="C89:D89"/>
    <mergeCell ref="E89:G89"/>
    <mergeCell ref="C90:D90"/>
    <mergeCell ref="E90:G90"/>
    <mergeCell ref="C91:D91"/>
    <mergeCell ref="E91:G91"/>
    <mergeCell ref="C92:D92"/>
    <mergeCell ref="C93:D93"/>
    <mergeCell ref="E94:G94"/>
    <mergeCell ref="E96:H96"/>
    <mergeCell ref="B106:Q107"/>
    <mergeCell ref="B108:Q114"/>
    <mergeCell ref="C115:H117"/>
    <mergeCell ref="J115:K115"/>
    <mergeCell ref="J117:K117"/>
  </mergeCells>
  <hyperlinks>
    <hyperlink ref="B35" location="'Int &amp; Inst  Control Account'!A1" display="All supporting documents are provided or linked to in this workbook. This page refers to the control account and links to the summary information for all of the work packages that comprise this control account. The summary page for this control account wh" xr:uid="{00000000-0004-0000-0500-000000000000}"/>
    <hyperlink ref="C35" location="'Int &amp; Inst  Control Account'!A1" display="'Int &amp; Inst  Control Account'!A1" xr:uid="{00000000-0004-0000-0500-000001000000}"/>
    <hyperlink ref="D35" location="'Int &amp; Inst  Control Account'!A1" display="'Int &amp; Inst  Control Account'!A1" xr:uid="{00000000-0004-0000-0500-000002000000}"/>
    <hyperlink ref="E35" location="'Int &amp; Inst  Control Account'!A1" display="'Int &amp; Inst  Control Account'!A1" xr:uid="{00000000-0004-0000-0500-000003000000}"/>
    <hyperlink ref="F35" location="'Int &amp; Inst  Control Account'!A1" display="'Int &amp; Inst  Control Account'!A1" xr:uid="{00000000-0004-0000-0500-000004000000}"/>
    <hyperlink ref="G35" location="'Int &amp; Inst  Control Account'!A1" display="'Int &amp; Inst  Control Account'!A1" xr:uid="{00000000-0004-0000-0500-000005000000}"/>
    <hyperlink ref="H35" location="'Int &amp; Inst  Control Account'!A1" display="'Int &amp; Inst  Control Account'!A1" xr:uid="{00000000-0004-0000-0500-000006000000}"/>
    <hyperlink ref="I35" location="'Int &amp; Inst  Control Account'!A1" display="'Int &amp; Inst  Control Account'!A1" xr:uid="{00000000-0004-0000-0500-000007000000}"/>
    <hyperlink ref="J35" location="'Int &amp; Inst  Control Account'!A1" display="'Int &amp; Inst  Control Account'!A1" xr:uid="{00000000-0004-0000-0500-000008000000}"/>
    <hyperlink ref="K35" location="'Int &amp; Inst  Control Account'!A1" display="'Int &amp; Inst  Control Account'!A1" xr:uid="{00000000-0004-0000-0500-000009000000}"/>
    <hyperlink ref="L35" location="'Int &amp; Inst  Control Account'!A1" display="'Int &amp; Inst  Control Account'!A1" xr:uid="{00000000-0004-0000-0500-00000A000000}"/>
    <hyperlink ref="M35" location="'Int &amp; Inst  Control Account'!A1" display="'Int &amp; Inst  Control Account'!A1" xr:uid="{00000000-0004-0000-0500-00000B000000}"/>
    <hyperlink ref="N35" location="'Int &amp; Inst  Control Account'!A1" display="'Int &amp; Inst  Control Account'!A1" xr:uid="{00000000-0004-0000-0500-00000C000000}"/>
    <hyperlink ref="O35" location="'Int &amp; Inst  Control Account'!A1" display="'Int &amp; Inst  Control Account'!A1" xr:uid="{00000000-0004-0000-0500-00000D000000}"/>
    <hyperlink ref="P35" location="'Int &amp; Inst  Control Account'!A1" display="'Int &amp; Inst  Control Account'!A1" xr:uid="{00000000-0004-0000-0500-00000E000000}"/>
    <hyperlink ref="Q35" location="'Int &amp; Inst  Control Account'!A1" display="'Int &amp; Inst  Control Account'!A1" xr:uid="{00000000-0004-0000-0500-00000F000000}"/>
    <hyperlink ref="B36" location="'Int &amp; Inst  Control Account'!A1" display="'Int &amp; Inst  Control Account'!A1" xr:uid="{00000000-0004-0000-0500-000010000000}"/>
    <hyperlink ref="C36" location="'Int &amp; Inst  Control Account'!A1" display="'Int &amp; Inst  Control Account'!A1" xr:uid="{00000000-0004-0000-0500-000011000000}"/>
    <hyperlink ref="D36" location="'Int &amp; Inst  Control Account'!A1" display="'Int &amp; Inst  Control Account'!A1" xr:uid="{00000000-0004-0000-0500-000012000000}"/>
    <hyperlink ref="E36" location="'Int &amp; Inst  Control Account'!A1" display="'Int &amp; Inst  Control Account'!A1" xr:uid="{00000000-0004-0000-0500-000013000000}"/>
    <hyperlink ref="F36" location="'Int &amp; Inst  Control Account'!A1" display="'Int &amp; Inst  Control Account'!A1" xr:uid="{00000000-0004-0000-0500-000014000000}"/>
    <hyperlink ref="G36" location="'Int &amp; Inst  Control Account'!A1" display="'Int &amp; Inst  Control Account'!A1" xr:uid="{00000000-0004-0000-0500-000015000000}"/>
    <hyperlink ref="H36" location="'Int &amp; Inst  Control Account'!A1" display="'Int &amp; Inst  Control Account'!A1" xr:uid="{00000000-0004-0000-0500-000016000000}"/>
    <hyperlink ref="I36" location="'Int &amp; Inst  Control Account'!A1" display="'Int &amp; Inst  Control Account'!A1" xr:uid="{00000000-0004-0000-0500-000017000000}"/>
    <hyperlink ref="J36" location="'Int &amp; Inst  Control Account'!A1" display="'Int &amp; Inst  Control Account'!A1" xr:uid="{00000000-0004-0000-0500-000018000000}"/>
    <hyperlink ref="K36" location="'Int &amp; Inst  Control Account'!A1" display="'Int &amp; Inst  Control Account'!A1" xr:uid="{00000000-0004-0000-0500-000019000000}"/>
    <hyperlink ref="L36" location="'Int &amp; Inst  Control Account'!A1" display="'Int &amp; Inst  Control Account'!A1" xr:uid="{00000000-0004-0000-0500-00001A000000}"/>
    <hyperlink ref="M36" location="'Int &amp; Inst  Control Account'!A1" display="'Int &amp; Inst  Control Account'!A1" xr:uid="{00000000-0004-0000-0500-00001B000000}"/>
    <hyperlink ref="N36" location="'Int &amp; Inst  Control Account'!A1" display="'Int &amp; Inst  Control Account'!A1" xr:uid="{00000000-0004-0000-0500-00001C000000}"/>
    <hyperlink ref="O36" location="'Int &amp; Inst  Control Account'!A1" display="'Int &amp; Inst  Control Account'!A1" xr:uid="{00000000-0004-0000-0500-00001D000000}"/>
    <hyperlink ref="P36" location="'Int &amp; Inst  Control Account'!A1" display="'Int &amp; Inst  Control Account'!A1" xr:uid="{00000000-0004-0000-0500-00001E000000}"/>
    <hyperlink ref="Q36" location="'Int &amp; Inst  Control Account'!A1" display="'Int &amp; Inst  Control Account'!A1" xr:uid="{00000000-0004-0000-0500-00001F000000}"/>
    <hyperlink ref="B37" location="'Int &amp; Inst  Control Account'!A1" display="'Int &amp; Inst  Control Account'!A1" xr:uid="{00000000-0004-0000-0500-000020000000}"/>
    <hyperlink ref="C37" location="'Int &amp; Inst  Control Account'!A1" display="'Int &amp; Inst  Control Account'!A1" xr:uid="{00000000-0004-0000-0500-000021000000}"/>
    <hyperlink ref="D37" location="'Int &amp; Inst  Control Account'!A1" display="'Int &amp; Inst  Control Account'!A1" xr:uid="{00000000-0004-0000-0500-000022000000}"/>
    <hyperlink ref="E37" location="'Int &amp; Inst  Control Account'!A1" display="'Int &amp; Inst  Control Account'!A1" xr:uid="{00000000-0004-0000-0500-000023000000}"/>
    <hyperlink ref="F37" location="'Int &amp; Inst  Control Account'!A1" display="'Int &amp; Inst  Control Account'!A1" xr:uid="{00000000-0004-0000-0500-000024000000}"/>
    <hyperlink ref="G37" location="'Int &amp; Inst  Control Account'!A1" display="'Int &amp; Inst  Control Account'!A1" xr:uid="{00000000-0004-0000-0500-000025000000}"/>
    <hyperlink ref="H37" location="'Int &amp; Inst  Control Account'!A1" display="'Int &amp; Inst  Control Account'!A1" xr:uid="{00000000-0004-0000-0500-000026000000}"/>
    <hyperlink ref="I37" location="'Int &amp; Inst  Control Account'!A1" display="'Int &amp; Inst  Control Account'!A1" xr:uid="{00000000-0004-0000-0500-000027000000}"/>
    <hyperlink ref="J37" location="'Int &amp; Inst  Control Account'!A1" display="'Int &amp; Inst  Control Account'!A1" xr:uid="{00000000-0004-0000-0500-000028000000}"/>
    <hyperlink ref="K37" location="'Int &amp; Inst  Control Account'!A1" display="'Int &amp; Inst  Control Account'!A1" xr:uid="{00000000-0004-0000-0500-000029000000}"/>
    <hyperlink ref="L37" location="'Int &amp; Inst  Control Account'!A1" display="'Int &amp; Inst  Control Account'!A1" xr:uid="{00000000-0004-0000-0500-00002A000000}"/>
    <hyperlink ref="M37" location="'Int &amp; Inst  Control Account'!A1" display="'Int &amp; Inst  Control Account'!A1" xr:uid="{00000000-0004-0000-0500-00002B000000}"/>
    <hyperlink ref="N37" location="'Int &amp; Inst  Control Account'!A1" display="'Int &amp; Inst  Control Account'!A1" xr:uid="{00000000-0004-0000-0500-00002C000000}"/>
    <hyperlink ref="O37" location="'Int &amp; Inst  Control Account'!A1" display="'Int &amp; Inst  Control Account'!A1" xr:uid="{00000000-0004-0000-0500-00002D000000}"/>
    <hyperlink ref="P37" location="'Int &amp; Inst  Control Account'!A1" display="'Int &amp; Inst  Control Account'!A1" xr:uid="{00000000-0004-0000-0500-00002E000000}"/>
    <hyperlink ref="Q37" location="'Int &amp; Inst  Control Account'!A1" display="'Int &amp; Inst  Control Account'!A1" xr:uid="{00000000-0004-0000-0500-00002F000000}"/>
    <hyperlink ref="B38" location="'Int &amp; Inst  Control Account'!A1" display="'Int &amp; Inst  Control Account'!A1" xr:uid="{00000000-0004-0000-0500-000030000000}"/>
    <hyperlink ref="C38" location="'Int &amp; Inst  Control Account'!A1" display="'Int &amp; Inst  Control Account'!A1" xr:uid="{00000000-0004-0000-0500-000031000000}"/>
    <hyperlink ref="D38" location="'Int &amp; Inst  Control Account'!A1" display="'Int &amp; Inst  Control Account'!A1" xr:uid="{00000000-0004-0000-0500-000032000000}"/>
    <hyperlink ref="E38" location="'Int &amp; Inst  Control Account'!A1" display="'Int &amp; Inst  Control Account'!A1" xr:uid="{00000000-0004-0000-0500-000033000000}"/>
    <hyperlink ref="F38" location="'Int &amp; Inst  Control Account'!A1" display="'Int &amp; Inst  Control Account'!A1" xr:uid="{00000000-0004-0000-0500-000034000000}"/>
    <hyperlink ref="G38" location="'Int &amp; Inst  Control Account'!A1" display="'Int &amp; Inst  Control Account'!A1" xr:uid="{00000000-0004-0000-0500-000035000000}"/>
    <hyperlink ref="H38" location="'Int &amp; Inst  Control Account'!A1" display="'Int &amp; Inst  Control Account'!A1" xr:uid="{00000000-0004-0000-0500-000036000000}"/>
    <hyperlink ref="I38" location="'Int &amp; Inst  Control Account'!A1" display="'Int &amp; Inst  Control Account'!A1" xr:uid="{00000000-0004-0000-0500-000037000000}"/>
    <hyperlink ref="J38" location="'Int &amp; Inst  Control Account'!A1" display="'Int &amp; Inst  Control Account'!A1" xr:uid="{00000000-0004-0000-0500-000038000000}"/>
    <hyperlink ref="K38" location="'Int &amp; Inst  Control Account'!A1" display="'Int &amp; Inst  Control Account'!A1" xr:uid="{00000000-0004-0000-0500-000039000000}"/>
    <hyperlink ref="L38" location="'Int &amp; Inst  Control Account'!A1" display="'Int &amp; Inst  Control Account'!A1" xr:uid="{00000000-0004-0000-0500-00003A000000}"/>
    <hyperlink ref="M38" location="'Int &amp; Inst  Control Account'!A1" display="'Int &amp; Inst  Control Account'!A1" xr:uid="{00000000-0004-0000-0500-00003B000000}"/>
    <hyperlink ref="N38" location="'Int &amp; Inst  Control Account'!A1" display="'Int &amp; Inst  Control Account'!A1" xr:uid="{00000000-0004-0000-0500-00003C000000}"/>
    <hyperlink ref="O38" location="'Int &amp; Inst  Control Account'!A1" display="'Int &amp; Inst  Control Account'!A1" xr:uid="{00000000-0004-0000-0500-00003D000000}"/>
    <hyperlink ref="P38" location="'Int &amp; Inst  Control Account'!A1" display="'Int &amp; Inst  Control Account'!A1" xr:uid="{00000000-0004-0000-0500-00003E000000}"/>
    <hyperlink ref="Q38" location="'Int &amp; Inst  Control Account'!A1" display="'Int &amp; Inst  Control Account'!A1" xr:uid="{00000000-0004-0000-0500-00003F000000}"/>
    <hyperlink ref="B39" location="'Int &amp; Inst  Control Account'!A1" display="'Int &amp; Inst  Control Account'!A1" xr:uid="{00000000-0004-0000-0500-000040000000}"/>
    <hyperlink ref="C39" location="'Int &amp; Inst  Control Account'!A1" display="'Int &amp; Inst  Control Account'!A1" xr:uid="{00000000-0004-0000-0500-000041000000}"/>
    <hyperlink ref="D39" location="'Int &amp; Inst  Control Account'!A1" display="'Int &amp; Inst  Control Account'!A1" xr:uid="{00000000-0004-0000-0500-000042000000}"/>
    <hyperlink ref="E39" location="'Int &amp; Inst  Control Account'!A1" display="'Int &amp; Inst  Control Account'!A1" xr:uid="{00000000-0004-0000-0500-000043000000}"/>
    <hyperlink ref="F39" location="'Int &amp; Inst  Control Account'!A1" display="'Int &amp; Inst  Control Account'!A1" xr:uid="{00000000-0004-0000-0500-000044000000}"/>
    <hyperlink ref="G39" location="'Int &amp; Inst  Control Account'!A1" display="'Int &amp; Inst  Control Account'!A1" xr:uid="{00000000-0004-0000-0500-000045000000}"/>
    <hyperlink ref="H39" location="'Int &amp; Inst  Control Account'!A1" display="'Int &amp; Inst  Control Account'!A1" xr:uid="{00000000-0004-0000-0500-000046000000}"/>
    <hyperlink ref="I39" location="'Int &amp; Inst  Control Account'!A1" display="'Int &amp; Inst  Control Account'!A1" xr:uid="{00000000-0004-0000-0500-000047000000}"/>
    <hyperlink ref="J39" location="'Int &amp; Inst  Control Account'!A1" display="'Int &amp; Inst  Control Account'!A1" xr:uid="{00000000-0004-0000-0500-000048000000}"/>
    <hyperlink ref="K39" location="'Int &amp; Inst  Control Account'!A1" display="'Int &amp; Inst  Control Account'!A1" xr:uid="{00000000-0004-0000-0500-000049000000}"/>
    <hyperlink ref="L39" location="'Int &amp; Inst  Control Account'!A1" display="'Int &amp; Inst  Control Account'!A1" xr:uid="{00000000-0004-0000-0500-00004A000000}"/>
    <hyperlink ref="M39" location="'Int &amp; Inst  Control Account'!A1" display="'Int &amp; Inst  Control Account'!A1" xr:uid="{00000000-0004-0000-0500-00004B000000}"/>
    <hyperlink ref="N39" location="'Int &amp; Inst  Control Account'!A1" display="'Int &amp; Inst  Control Account'!A1" xr:uid="{00000000-0004-0000-0500-00004C000000}"/>
    <hyperlink ref="O39" location="'Int &amp; Inst  Control Account'!A1" display="'Int &amp; Inst  Control Account'!A1" xr:uid="{00000000-0004-0000-0500-00004D000000}"/>
    <hyperlink ref="P39" location="'Int &amp; Inst  Control Account'!A1" display="'Int &amp; Inst  Control Account'!A1" xr:uid="{00000000-0004-0000-0500-00004E000000}"/>
    <hyperlink ref="Q39" location="'Int &amp; Inst  Control Account'!A1" display="'Int &amp; Inst  Control Account'!A1" xr:uid="{00000000-0004-0000-0500-00004F000000}"/>
    <hyperlink ref="B40" location="'Int &amp; Inst  Control Account'!A1" display="'Int &amp; Inst  Control Account'!A1" xr:uid="{00000000-0004-0000-0500-000050000000}"/>
    <hyperlink ref="C40" location="'Int &amp; Inst  Control Account'!A1" display="'Int &amp; Inst  Control Account'!A1" xr:uid="{00000000-0004-0000-0500-000051000000}"/>
    <hyperlink ref="D40" location="'Int &amp; Inst  Control Account'!A1" display="'Int &amp; Inst  Control Account'!A1" xr:uid="{00000000-0004-0000-0500-000052000000}"/>
    <hyperlink ref="E40" location="'Int &amp; Inst  Control Account'!A1" display="'Int &amp; Inst  Control Account'!A1" xr:uid="{00000000-0004-0000-0500-000053000000}"/>
    <hyperlink ref="F40" location="'Int &amp; Inst  Control Account'!A1" display="'Int &amp; Inst  Control Account'!A1" xr:uid="{00000000-0004-0000-0500-000054000000}"/>
    <hyperlink ref="G40" location="'Int &amp; Inst  Control Account'!A1" display="'Int &amp; Inst  Control Account'!A1" xr:uid="{00000000-0004-0000-0500-000055000000}"/>
    <hyperlink ref="H40" location="'Int &amp; Inst  Control Account'!A1" display="'Int &amp; Inst  Control Account'!A1" xr:uid="{00000000-0004-0000-0500-000056000000}"/>
    <hyperlink ref="I40" location="'Int &amp; Inst  Control Account'!A1" display="'Int &amp; Inst  Control Account'!A1" xr:uid="{00000000-0004-0000-0500-000057000000}"/>
    <hyperlink ref="J40" location="'Int &amp; Inst  Control Account'!A1" display="'Int &amp; Inst  Control Account'!A1" xr:uid="{00000000-0004-0000-0500-000058000000}"/>
    <hyperlink ref="K40" location="'Int &amp; Inst  Control Account'!A1" display="'Int &amp; Inst  Control Account'!A1" xr:uid="{00000000-0004-0000-0500-000059000000}"/>
    <hyperlink ref="L40" location="'Int &amp; Inst  Control Account'!A1" display="'Int &amp; Inst  Control Account'!A1" xr:uid="{00000000-0004-0000-0500-00005A000000}"/>
    <hyperlink ref="M40" location="'Int &amp; Inst  Control Account'!A1" display="'Int &amp; Inst  Control Account'!A1" xr:uid="{00000000-0004-0000-0500-00005B000000}"/>
    <hyperlink ref="N40" location="'Int &amp; Inst  Control Account'!A1" display="'Int &amp; Inst  Control Account'!A1" xr:uid="{00000000-0004-0000-0500-00005C000000}"/>
    <hyperlink ref="O40" location="'Int &amp; Inst  Control Account'!A1" display="'Int &amp; Inst  Control Account'!A1" xr:uid="{00000000-0004-0000-0500-00005D000000}"/>
    <hyperlink ref="P40" location="'Int &amp; Inst  Control Account'!A1" display="'Int &amp; Inst  Control Account'!A1" xr:uid="{00000000-0004-0000-0500-00005E000000}"/>
    <hyperlink ref="Q40" location="'Int &amp; Inst  Control Account'!A1" display="'Int &amp; Inst  Control Account'!A1" xr:uid="{00000000-0004-0000-0500-00005F000000}"/>
    <hyperlink ref="B41" location="'Int &amp; Inst  Control Account'!A1" display="'Int &amp; Inst  Control Account'!A1" xr:uid="{00000000-0004-0000-0500-000060000000}"/>
    <hyperlink ref="C41" location="'Int &amp; Inst  Control Account'!A1" display="'Int &amp; Inst  Control Account'!A1" xr:uid="{00000000-0004-0000-0500-000061000000}"/>
    <hyperlink ref="D41" location="'Int &amp; Inst  Control Account'!A1" display="'Int &amp; Inst  Control Account'!A1" xr:uid="{00000000-0004-0000-0500-000062000000}"/>
    <hyperlink ref="E41" location="'Int &amp; Inst  Control Account'!A1" display="'Int &amp; Inst  Control Account'!A1" xr:uid="{00000000-0004-0000-0500-000063000000}"/>
    <hyperlink ref="F41" location="'Int &amp; Inst  Control Account'!A1" display="'Int &amp; Inst  Control Account'!A1" xr:uid="{00000000-0004-0000-0500-000064000000}"/>
    <hyperlink ref="G41" location="'Int &amp; Inst  Control Account'!A1" display="'Int &amp; Inst  Control Account'!A1" xr:uid="{00000000-0004-0000-0500-000065000000}"/>
    <hyperlink ref="H41" location="'Int &amp; Inst  Control Account'!A1" display="'Int &amp; Inst  Control Account'!A1" xr:uid="{00000000-0004-0000-0500-000066000000}"/>
    <hyperlink ref="I41" location="'Int &amp; Inst  Control Account'!A1" display="'Int &amp; Inst  Control Account'!A1" xr:uid="{00000000-0004-0000-0500-000067000000}"/>
    <hyperlink ref="J41" location="'Int &amp; Inst  Control Account'!A1" display="'Int &amp; Inst  Control Account'!A1" xr:uid="{00000000-0004-0000-0500-000068000000}"/>
    <hyperlink ref="K41" location="'Int &amp; Inst  Control Account'!A1" display="'Int &amp; Inst  Control Account'!A1" xr:uid="{00000000-0004-0000-0500-000069000000}"/>
    <hyperlink ref="L41" location="'Int &amp; Inst  Control Account'!A1" display="'Int &amp; Inst  Control Account'!A1" xr:uid="{00000000-0004-0000-0500-00006A000000}"/>
    <hyperlink ref="M41" location="'Int &amp; Inst  Control Account'!A1" display="'Int &amp; Inst  Control Account'!A1" xr:uid="{00000000-0004-0000-0500-00006B000000}"/>
    <hyperlink ref="N41" location="'Int &amp; Inst  Control Account'!A1" display="'Int &amp; Inst  Control Account'!A1" xr:uid="{00000000-0004-0000-0500-00006C000000}"/>
    <hyperlink ref="O41" location="'Int &amp; Inst  Control Account'!A1" display="'Int &amp; Inst  Control Account'!A1" xr:uid="{00000000-0004-0000-0500-00006D000000}"/>
    <hyperlink ref="P41" location="'Int &amp; Inst  Control Account'!A1" display="'Int &amp; Inst  Control Account'!A1" xr:uid="{00000000-0004-0000-0500-00006E000000}"/>
    <hyperlink ref="Q41" location="'Int &amp; Inst  Control Account'!A1" display="'Int &amp; Inst  Control Account'!A1" xr:uid="{00000000-0004-0000-0500-00006F000000}"/>
    <hyperlink ref="B42" location="'Int &amp; Inst  Control Account'!A1" display="'Int &amp; Inst  Control Account'!A1" xr:uid="{00000000-0004-0000-0500-000070000000}"/>
    <hyperlink ref="C42" location="'Int &amp; Inst  Control Account'!A1" display="'Int &amp; Inst  Control Account'!A1" xr:uid="{00000000-0004-0000-0500-000071000000}"/>
    <hyperlink ref="D42" location="'Int &amp; Inst  Control Account'!A1" display="'Int &amp; Inst  Control Account'!A1" xr:uid="{00000000-0004-0000-0500-000072000000}"/>
    <hyperlink ref="E42" location="'Int &amp; Inst  Control Account'!A1" display="'Int &amp; Inst  Control Account'!A1" xr:uid="{00000000-0004-0000-0500-000073000000}"/>
    <hyperlink ref="F42" location="'Int &amp; Inst  Control Account'!A1" display="'Int &amp; Inst  Control Account'!A1" xr:uid="{00000000-0004-0000-0500-000074000000}"/>
    <hyperlink ref="G42" location="'Int &amp; Inst  Control Account'!A1" display="'Int &amp; Inst  Control Account'!A1" xr:uid="{00000000-0004-0000-0500-000075000000}"/>
    <hyperlink ref="H42" location="'Int &amp; Inst  Control Account'!A1" display="'Int &amp; Inst  Control Account'!A1" xr:uid="{00000000-0004-0000-0500-000076000000}"/>
    <hyperlink ref="I42" location="'Int &amp; Inst  Control Account'!A1" display="'Int &amp; Inst  Control Account'!A1" xr:uid="{00000000-0004-0000-0500-000077000000}"/>
    <hyperlink ref="J42" location="'Int &amp; Inst  Control Account'!A1" display="'Int &amp; Inst  Control Account'!A1" xr:uid="{00000000-0004-0000-0500-000078000000}"/>
    <hyperlink ref="K42" location="'Int &amp; Inst  Control Account'!A1" display="'Int &amp; Inst  Control Account'!A1" xr:uid="{00000000-0004-0000-0500-000079000000}"/>
    <hyperlink ref="L42" location="'Int &amp; Inst  Control Account'!A1" display="'Int &amp; Inst  Control Account'!A1" xr:uid="{00000000-0004-0000-0500-00007A000000}"/>
    <hyperlink ref="M42" location="'Int &amp; Inst  Control Account'!A1" display="'Int &amp; Inst  Control Account'!A1" xr:uid="{00000000-0004-0000-0500-00007B000000}"/>
    <hyperlink ref="N42" location="'Int &amp; Inst  Control Account'!A1" display="'Int &amp; Inst  Control Account'!A1" xr:uid="{00000000-0004-0000-0500-00007C000000}"/>
    <hyperlink ref="O42" location="'Int &amp; Inst  Control Account'!A1" display="'Int &amp; Inst  Control Account'!A1" xr:uid="{00000000-0004-0000-0500-00007D000000}"/>
    <hyperlink ref="P42" location="'Int &amp; Inst  Control Account'!A1" display="'Int &amp; Inst  Control Account'!A1" xr:uid="{00000000-0004-0000-0500-00007E000000}"/>
    <hyperlink ref="Q42" location="'Int &amp; Inst  Control Account'!A1" display="'Int &amp; Inst  Control Account'!A1" xr:uid="{00000000-0004-0000-0500-00007F000000}"/>
    <hyperlink ref="B43" location="'Int &amp; Inst  Control Account'!A1" display="'Int &amp; Inst  Control Account'!A1" xr:uid="{00000000-0004-0000-0500-000080000000}"/>
    <hyperlink ref="C43" location="'Int &amp; Inst  Control Account'!A1" display="'Int &amp; Inst  Control Account'!A1" xr:uid="{00000000-0004-0000-0500-000081000000}"/>
    <hyperlink ref="D43" location="'Int &amp; Inst  Control Account'!A1" display="'Int &amp; Inst  Control Account'!A1" xr:uid="{00000000-0004-0000-0500-000082000000}"/>
    <hyperlink ref="E43" location="'Int &amp; Inst  Control Account'!A1" display="'Int &amp; Inst  Control Account'!A1" xr:uid="{00000000-0004-0000-0500-000083000000}"/>
    <hyperlink ref="F43" location="'Int &amp; Inst  Control Account'!A1" display="'Int &amp; Inst  Control Account'!A1" xr:uid="{00000000-0004-0000-0500-000084000000}"/>
    <hyperlink ref="G43" location="'Int &amp; Inst  Control Account'!A1" display="'Int &amp; Inst  Control Account'!A1" xr:uid="{00000000-0004-0000-0500-000085000000}"/>
    <hyperlink ref="H43" location="'Int &amp; Inst  Control Account'!A1" display="'Int &amp; Inst  Control Account'!A1" xr:uid="{00000000-0004-0000-0500-000086000000}"/>
    <hyperlink ref="I43" location="'Int &amp; Inst  Control Account'!A1" display="'Int &amp; Inst  Control Account'!A1" xr:uid="{00000000-0004-0000-0500-000087000000}"/>
    <hyperlink ref="J43" location="'Int &amp; Inst  Control Account'!A1" display="'Int &amp; Inst  Control Account'!A1" xr:uid="{00000000-0004-0000-0500-000088000000}"/>
    <hyperlink ref="K43" location="'Int &amp; Inst  Control Account'!A1" display="'Int &amp; Inst  Control Account'!A1" xr:uid="{00000000-0004-0000-0500-000089000000}"/>
    <hyperlink ref="L43" location="'Int &amp; Inst  Control Account'!A1" display="'Int &amp; Inst  Control Account'!A1" xr:uid="{00000000-0004-0000-0500-00008A000000}"/>
    <hyperlink ref="M43" location="'Int &amp; Inst  Control Account'!A1" display="'Int &amp; Inst  Control Account'!A1" xr:uid="{00000000-0004-0000-0500-00008B000000}"/>
    <hyperlink ref="N43" location="'Int &amp; Inst  Control Account'!A1" display="'Int &amp; Inst  Control Account'!A1" xr:uid="{00000000-0004-0000-0500-00008C000000}"/>
    <hyperlink ref="O43" location="'Int &amp; Inst  Control Account'!A1" display="'Int &amp; Inst  Control Account'!A1" xr:uid="{00000000-0004-0000-0500-00008D000000}"/>
    <hyperlink ref="P43" location="'Int &amp; Inst  Control Account'!A1" display="'Int &amp; Inst  Control Account'!A1" xr:uid="{00000000-0004-0000-0500-00008E000000}"/>
    <hyperlink ref="Q43" location="'Int &amp; Inst  Control Account'!A1" display="'Int &amp; Inst  Control Account'!A1" xr:uid="{00000000-0004-0000-0500-00008F000000}"/>
    <hyperlink ref="B44" location="'Int &amp; Inst  Control Account'!A1" display="'Int &amp; Inst  Control Account'!A1" xr:uid="{00000000-0004-0000-0500-000090000000}"/>
    <hyperlink ref="C44" location="'Int &amp; Inst  Control Account'!A1" display="'Int &amp; Inst  Control Account'!A1" xr:uid="{00000000-0004-0000-0500-000091000000}"/>
    <hyperlink ref="D44" location="'Int &amp; Inst  Control Account'!A1" display="'Int &amp; Inst  Control Account'!A1" xr:uid="{00000000-0004-0000-0500-000092000000}"/>
    <hyperlink ref="E44" location="'Int &amp; Inst  Control Account'!A1" display="'Int &amp; Inst  Control Account'!A1" xr:uid="{00000000-0004-0000-0500-000093000000}"/>
    <hyperlink ref="F44" location="'Int &amp; Inst  Control Account'!A1" display="'Int &amp; Inst  Control Account'!A1" xr:uid="{00000000-0004-0000-0500-000094000000}"/>
    <hyperlink ref="G44" location="'Int &amp; Inst  Control Account'!A1" display="'Int &amp; Inst  Control Account'!A1" xr:uid="{00000000-0004-0000-0500-000095000000}"/>
    <hyperlink ref="H44" location="'Int &amp; Inst  Control Account'!A1" display="'Int &amp; Inst  Control Account'!A1" xr:uid="{00000000-0004-0000-0500-000096000000}"/>
    <hyperlink ref="I44" location="'Int &amp; Inst  Control Account'!A1" display="'Int &amp; Inst  Control Account'!A1" xr:uid="{00000000-0004-0000-0500-000097000000}"/>
    <hyperlink ref="J44" location="'Int &amp; Inst  Control Account'!A1" display="'Int &amp; Inst  Control Account'!A1" xr:uid="{00000000-0004-0000-0500-000098000000}"/>
    <hyperlink ref="K44" location="'Int &amp; Inst  Control Account'!A1" display="'Int &amp; Inst  Control Account'!A1" xr:uid="{00000000-0004-0000-0500-000099000000}"/>
    <hyperlink ref="L44" location="'Int &amp; Inst  Control Account'!A1" display="'Int &amp; Inst  Control Account'!A1" xr:uid="{00000000-0004-0000-0500-00009A000000}"/>
    <hyperlink ref="M44" location="'Int &amp; Inst  Control Account'!A1" display="'Int &amp; Inst  Control Account'!A1" xr:uid="{00000000-0004-0000-0500-00009B000000}"/>
    <hyperlink ref="N44" location="'Int &amp; Inst  Control Account'!A1" display="'Int &amp; Inst  Control Account'!A1" xr:uid="{00000000-0004-0000-0500-00009C000000}"/>
    <hyperlink ref="O44" location="'Int &amp; Inst  Control Account'!A1" display="'Int &amp; Inst  Control Account'!A1" xr:uid="{00000000-0004-0000-0500-00009D000000}"/>
    <hyperlink ref="P44" location="'Int &amp; Inst  Control Account'!A1" display="'Int &amp; Inst  Control Account'!A1" xr:uid="{00000000-0004-0000-0500-00009E000000}"/>
    <hyperlink ref="Q44" location="'Int &amp; Inst  Control Account'!A1" display="'Int &amp; Inst  Control Account'!A1" xr:uid="{00000000-0004-0000-0500-00009F000000}"/>
    <hyperlink ref="B45" location="'Int &amp; Inst  Control Account'!A1" display="'Int &amp; Inst  Control Account'!A1" xr:uid="{00000000-0004-0000-0500-0000A0000000}"/>
    <hyperlink ref="C45" location="'Int &amp; Inst  Control Account'!A1" display="'Int &amp; Inst  Control Account'!A1" xr:uid="{00000000-0004-0000-0500-0000A1000000}"/>
    <hyperlink ref="D45" location="'Int &amp; Inst  Control Account'!A1" display="'Int &amp; Inst  Control Account'!A1" xr:uid="{00000000-0004-0000-0500-0000A2000000}"/>
    <hyperlink ref="E45" location="'Int &amp; Inst  Control Account'!A1" display="'Int &amp; Inst  Control Account'!A1" xr:uid="{00000000-0004-0000-0500-0000A3000000}"/>
    <hyperlink ref="F45" location="'Int &amp; Inst  Control Account'!A1" display="'Int &amp; Inst  Control Account'!A1" xr:uid="{00000000-0004-0000-0500-0000A4000000}"/>
    <hyperlink ref="G45" location="'Int &amp; Inst  Control Account'!A1" display="'Int &amp; Inst  Control Account'!A1" xr:uid="{00000000-0004-0000-0500-0000A5000000}"/>
    <hyperlink ref="H45" location="'Int &amp; Inst  Control Account'!A1" display="'Int &amp; Inst  Control Account'!A1" xr:uid="{00000000-0004-0000-0500-0000A6000000}"/>
    <hyperlink ref="I45" location="'Int &amp; Inst  Control Account'!A1" display="'Int &amp; Inst  Control Account'!A1" xr:uid="{00000000-0004-0000-0500-0000A7000000}"/>
    <hyperlink ref="J45" location="'Int &amp; Inst  Control Account'!A1" display="'Int &amp; Inst  Control Account'!A1" xr:uid="{00000000-0004-0000-0500-0000A8000000}"/>
    <hyperlink ref="K45" location="'Int &amp; Inst  Control Account'!A1" display="'Int &amp; Inst  Control Account'!A1" xr:uid="{00000000-0004-0000-0500-0000A9000000}"/>
    <hyperlink ref="L45" location="'Int &amp; Inst  Control Account'!A1" display="'Int &amp; Inst  Control Account'!A1" xr:uid="{00000000-0004-0000-0500-0000AA000000}"/>
    <hyperlink ref="M45" location="'Int &amp; Inst  Control Account'!A1" display="'Int &amp; Inst  Control Account'!A1" xr:uid="{00000000-0004-0000-0500-0000AB000000}"/>
    <hyperlink ref="N45" location="'Int &amp; Inst  Control Account'!A1" display="'Int &amp; Inst  Control Account'!A1" xr:uid="{00000000-0004-0000-0500-0000AC000000}"/>
    <hyperlink ref="O45" location="'Int &amp; Inst  Control Account'!A1" display="'Int &amp; Inst  Control Account'!A1" xr:uid="{00000000-0004-0000-0500-0000AD000000}"/>
    <hyperlink ref="P45" location="'Int &amp; Inst  Control Account'!A1" display="'Int &amp; Inst  Control Account'!A1" xr:uid="{00000000-0004-0000-0500-0000AE000000}"/>
    <hyperlink ref="Q45" location="'Int &amp; Inst  Control Account'!A1" display="'Int &amp; Inst  Control Account'!A1" xr:uid="{00000000-0004-0000-0500-0000AF000000}"/>
    <hyperlink ref="B46" location="'Int &amp; Inst  Control Account'!A1" display="'Int &amp; Inst  Control Account'!A1" xr:uid="{00000000-0004-0000-0500-0000B0000000}"/>
    <hyperlink ref="C46" location="'Int &amp; Inst  Control Account'!A1" display="'Int &amp; Inst  Control Account'!A1" xr:uid="{00000000-0004-0000-0500-0000B1000000}"/>
    <hyperlink ref="D46" location="'Int &amp; Inst  Control Account'!A1" display="'Int &amp; Inst  Control Account'!A1" xr:uid="{00000000-0004-0000-0500-0000B2000000}"/>
    <hyperlink ref="E46" location="'Int &amp; Inst  Control Account'!A1" display="'Int &amp; Inst  Control Account'!A1" xr:uid="{00000000-0004-0000-0500-0000B3000000}"/>
    <hyperlink ref="F46" location="'Int &amp; Inst  Control Account'!A1" display="'Int &amp; Inst  Control Account'!A1" xr:uid="{00000000-0004-0000-0500-0000B4000000}"/>
    <hyperlink ref="G46" location="'Int &amp; Inst  Control Account'!A1" display="'Int &amp; Inst  Control Account'!A1" xr:uid="{00000000-0004-0000-0500-0000B5000000}"/>
    <hyperlink ref="H46" location="'Int &amp; Inst  Control Account'!A1" display="'Int &amp; Inst  Control Account'!A1" xr:uid="{00000000-0004-0000-0500-0000B6000000}"/>
    <hyperlink ref="I46" location="'Int &amp; Inst  Control Account'!A1" display="'Int &amp; Inst  Control Account'!A1" xr:uid="{00000000-0004-0000-0500-0000B7000000}"/>
    <hyperlink ref="J46" location="'Int &amp; Inst  Control Account'!A1" display="'Int &amp; Inst  Control Account'!A1" xr:uid="{00000000-0004-0000-0500-0000B8000000}"/>
    <hyperlink ref="K46" location="'Int &amp; Inst  Control Account'!A1" display="'Int &amp; Inst  Control Account'!A1" xr:uid="{00000000-0004-0000-0500-0000B9000000}"/>
    <hyperlink ref="L46" location="'Int &amp; Inst  Control Account'!A1" display="'Int &amp; Inst  Control Account'!A1" xr:uid="{00000000-0004-0000-0500-0000BA000000}"/>
    <hyperlink ref="M46" location="'Int &amp; Inst  Control Account'!A1" display="'Int &amp; Inst  Control Account'!A1" xr:uid="{00000000-0004-0000-0500-0000BB000000}"/>
    <hyperlink ref="N46" location="'Int &amp; Inst  Control Account'!A1" display="'Int &amp; Inst  Control Account'!A1" xr:uid="{00000000-0004-0000-0500-0000BC000000}"/>
    <hyperlink ref="O46" location="'Int &amp; Inst  Control Account'!A1" display="'Int &amp; Inst  Control Account'!A1" xr:uid="{00000000-0004-0000-0500-0000BD000000}"/>
    <hyperlink ref="P46" location="'Int &amp; Inst  Control Account'!A1" display="'Int &amp; Inst  Control Account'!A1" xr:uid="{00000000-0004-0000-0500-0000BE000000}"/>
    <hyperlink ref="Q46" location="'Int &amp; Inst  Control Account'!A1" display="'Int &amp; Inst  Control Account'!A1" xr:uid="{00000000-0004-0000-0500-0000BF000000}"/>
    <hyperlink ref="B20" location="Navigation!A1" display="Return to Naigation Page" xr:uid="{00000000-0004-0000-0500-0000C0000000}"/>
    <hyperlink ref="C20" location="Navigation!A1" display="Navigation!A1" xr:uid="{00000000-0004-0000-0500-0000C1000000}"/>
    <hyperlink ref="D20" location="Navigation!A1" display="Navigation!A1" xr:uid="{00000000-0004-0000-0500-0000C2000000}"/>
    <hyperlink ref="E20" location="Navigation!A1" display="Navigation!A1" xr:uid="{00000000-0004-0000-0500-0000C3000000}"/>
    <hyperlink ref="F20" location="Navigation!A1" display="Navigation!A1" xr:uid="{00000000-0004-0000-0500-0000C4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5"/>
  <dimension ref="B1:Q99"/>
  <sheetViews>
    <sheetView topLeftCell="A17" zoomScale="60" zoomScaleNormal="60" workbookViewId="0">
      <selection activeCell="B34" sqref="B34:Q45"/>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 width="10.796875" style="255"/>
    <col min="17" max="17" width="12.296875" style="255" customWidth="1"/>
    <col min="18" max="16384" width="10.796875" style="255"/>
  </cols>
  <sheetData>
    <row r="1" spans="2:17" ht="16.2" thickBot="1"/>
    <row r="2" spans="2:17" ht="25.95" customHeight="1">
      <c r="B2" s="256"/>
      <c r="C2" s="257"/>
      <c r="D2" s="257"/>
      <c r="E2" s="257"/>
      <c r="F2" s="1114" t="s">
        <v>42</v>
      </c>
      <c r="G2" s="1115"/>
      <c r="H2" s="1115"/>
      <c r="I2" s="1115"/>
      <c r="J2" s="1115"/>
      <c r="K2" s="1115"/>
      <c r="L2" s="1116"/>
      <c r="M2" s="1121" t="s">
        <v>20</v>
      </c>
      <c r="N2" s="1123">
        <v>42814</v>
      </c>
      <c r="O2" s="1124"/>
      <c r="P2" s="1124"/>
      <c r="Q2" s="1125"/>
    </row>
    <row r="3" spans="2:17" ht="16.05" customHeight="1" thickBot="1">
      <c r="B3" s="258"/>
      <c r="C3" s="259"/>
      <c r="D3" s="259"/>
      <c r="E3" s="259"/>
      <c r="F3" s="1117"/>
      <c r="G3" s="1118"/>
      <c r="H3" s="1118"/>
      <c r="I3" s="1118"/>
      <c r="J3" s="1118"/>
      <c r="K3" s="1118"/>
      <c r="L3" s="1119"/>
      <c r="M3" s="1122"/>
      <c r="N3" s="1126"/>
      <c r="O3" s="1126"/>
      <c r="P3" s="1126"/>
      <c r="Q3" s="1127"/>
    </row>
    <row r="4" spans="2:17" ht="18" customHeight="1">
      <c r="B4" s="258"/>
      <c r="C4" s="259"/>
      <c r="D4" s="259"/>
      <c r="E4" s="259"/>
      <c r="F4" s="1117"/>
      <c r="G4" s="1118"/>
      <c r="H4" s="1118"/>
      <c r="I4" s="1118"/>
      <c r="J4" s="1118"/>
      <c r="K4" s="1118"/>
      <c r="L4" s="1119"/>
      <c r="M4" s="1121" t="s">
        <v>21</v>
      </c>
      <c r="N4" s="1124" t="s">
        <v>278</v>
      </c>
      <c r="O4" s="1124"/>
      <c r="P4" s="1124"/>
      <c r="Q4" s="1125"/>
    </row>
    <row r="5" spans="2:17" ht="16.2" thickBot="1">
      <c r="B5" s="258"/>
      <c r="C5" s="259"/>
      <c r="D5" s="259"/>
      <c r="E5" s="259"/>
      <c r="F5" s="1117"/>
      <c r="G5" s="1118"/>
      <c r="H5" s="1118"/>
      <c r="I5" s="1118"/>
      <c r="J5" s="1118"/>
      <c r="K5" s="1118"/>
      <c r="L5" s="1119"/>
      <c r="M5" s="1128"/>
      <c r="N5" s="1126"/>
      <c r="O5" s="1126"/>
      <c r="P5" s="1126"/>
      <c r="Q5" s="1127"/>
    </row>
    <row r="6" spans="2:17" ht="21" customHeight="1">
      <c r="B6" s="258"/>
      <c r="C6" s="259"/>
      <c r="D6" s="259"/>
      <c r="E6" s="259"/>
      <c r="F6" s="1117"/>
      <c r="G6" s="1118"/>
      <c r="H6" s="1118"/>
      <c r="I6" s="1118"/>
      <c r="J6" s="1118"/>
      <c r="K6" s="1118"/>
      <c r="L6" s="1118"/>
      <c r="M6" s="1129" t="s">
        <v>22</v>
      </c>
      <c r="N6" s="1131"/>
      <c r="O6" s="1131"/>
      <c r="P6" s="1131"/>
      <c r="Q6" s="1132"/>
    </row>
    <row r="7" spans="2:17" ht="16.2" thickBot="1">
      <c r="B7" s="258"/>
      <c r="C7" s="259"/>
      <c r="D7" s="259"/>
      <c r="E7" s="259"/>
      <c r="F7" s="1117"/>
      <c r="G7" s="1120"/>
      <c r="H7" s="1120"/>
      <c r="I7" s="1120"/>
      <c r="J7" s="1120"/>
      <c r="K7" s="1120"/>
      <c r="L7" s="1120"/>
      <c r="M7" s="1130"/>
      <c r="N7" s="1133"/>
      <c r="O7" s="1133"/>
      <c r="P7" s="1133"/>
      <c r="Q7" s="1134"/>
    </row>
    <row r="8" spans="2:17" s="260" customFormat="1" ht="27" customHeight="1">
      <c r="B8" s="1073" t="s">
        <v>24</v>
      </c>
      <c r="C8" s="1074"/>
      <c r="D8" s="1074"/>
      <c r="E8" s="1074"/>
      <c r="F8" s="1075"/>
      <c r="G8" s="1073" t="s">
        <v>90</v>
      </c>
      <c r="H8" s="1074"/>
      <c r="I8" s="1074"/>
      <c r="J8" s="1074"/>
      <c r="K8" s="1074"/>
      <c r="L8" s="1074"/>
      <c r="M8" s="1096"/>
      <c r="N8" s="1097" t="s">
        <v>91</v>
      </c>
      <c r="O8" s="1098"/>
      <c r="P8" s="1098"/>
      <c r="Q8" s="1096"/>
    </row>
    <row r="9" spans="2:17">
      <c r="B9" s="1097" t="str">
        <f>'Int &amp; Inst  Control Account'!C8</f>
        <v>Subsystem Interface &amp; Integration Plan</v>
      </c>
      <c r="C9" s="1098"/>
      <c r="D9" s="1098"/>
      <c r="E9" s="1098"/>
      <c r="F9" s="1096"/>
      <c r="G9" s="1097" t="str">
        <f>'Int &amp; Inst  Control Account'!B8</f>
        <v>2.05.01</v>
      </c>
      <c r="H9" s="1098"/>
      <c r="I9" s="1098"/>
      <c r="J9" s="1098"/>
      <c r="K9" s="1098"/>
      <c r="L9" s="1098"/>
      <c r="M9" s="1096"/>
      <c r="N9" s="1108" t="s">
        <v>41</v>
      </c>
      <c r="O9" s="1109"/>
      <c r="P9" s="1109"/>
      <c r="Q9" s="1110"/>
    </row>
    <row r="10" spans="2:17" ht="16.2" thickBot="1">
      <c r="B10" s="1105"/>
      <c r="C10" s="1106"/>
      <c r="D10" s="1106"/>
      <c r="E10" s="1106"/>
      <c r="F10" s="1107"/>
      <c r="G10" s="1105"/>
      <c r="H10" s="1106"/>
      <c r="I10" s="1106"/>
      <c r="J10" s="1106"/>
      <c r="K10" s="1106"/>
      <c r="L10" s="1106"/>
      <c r="M10" s="1107"/>
      <c r="N10" s="1111"/>
      <c r="O10" s="1112"/>
      <c r="P10" s="1112"/>
      <c r="Q10" s="1113"/>
    </row>
    <row r="11" spans="2:17" s="260" customFormat="1" ht="27" customHeight="1">
      <c r="B11" s="1070" t="s">
        <v>26</v>
      </c>
      <c r="C11" s="1071"/>
      <c r="D11" s="1071"/>
      <c r="E11" s="1071"/>
      <c r="F11" s="1071"/>
      <c r="G11" s="1071"/>
      <c r="H11" s="1071"/>
      <c r="I11" s="1071"/>
      <c r="J11" s="1071"/>
      <c r="K11" s="1071"/>
      <c r="L11" s="1071"/>
      <c r="M11" s="1071"/>
      <c r="N11" s="1071"/>
      <c r="O11" s="1071"/>
      <c r="P11" s="1071"/>
      <c r="Q11" s="1072"/>
    </row>
    <row r="12" spans="2:17" ht="63" customHeight="1">
      <c r="B12" s="1090" t="s">
        <v>617</v>
      </c>
      <c r="C12" s="1148"/>
      <c r="D12" s="1148"/>
      <c r="E12" s="1148"/>
      <c r="F12" s="1148"/>
      <c r="G12" s="1148"/>
      <c r="H12" s="1148"/>
      <c r="I12" s="1148"/>
      <c r="J12" s="1148"/>
      <c r="K12" s="1148"/>
      <c r="L12" s="1148"/>
      <c r="M12" s="1148"/>
      <c r="N12" s="1148"/>
      <c r="O12" s="1148"/>
      <c r="P12" s="1148"/>
      <c r="Q12" s="1149"/>
    </row>
    <row r="13" spans="2:17" ht="63" customHeight="1">
      <c r="B13" s="1150"/>
      <c r="C13" s="1148"/>
      <c r="D13" s="1148"/>
      <c r="E13" s="1148"/>
      <c r="F13" s="1148"/>
      <c r="G13" s="1148"/>
      <c r="H13" s="1148"/>
      <c r="I13" s="1148"/>
      <c r="J13" s="1148"/>
      <c r="K13" s="1148"/>
      <c r="L13" s="1148"/>
      <c r="M13" s="1148"/>
      <c r="N13" s="1148"/>
      <c r="O13" s="1148"/>
      <c r="P13" s="1148"/>
      <c r="Q13" s="1149"/>
    </row>
    <row r="14" spans="2:17" ht="63" customHeight="1">
      <c r="B14" s="1150"/>
      <c r="C14" s="1148"/>
      <c r="D14" s="1148"/>
      <c r="E14" s="1148"/>
      <c r="F14" s="1148"/>
      <c r="G14" s="1148"/>
      <c r="H14" s="1148"/>
      <c r="I14" s="1148"/>
      <c r="J14" s="1148"/>
      <c r="K14" s="1148"/>
      <c r="L14" s="1148"/>
      <c r="M14" s="1148"/>
      <c r="N14" s="1148"/>
      <c r="O14" s="1148"/>
      <c r="P14" s="1148"/>
      <c r="Q14" s="1149"/>
    </row>
    <row r="15" spans="2:17" ht="63" customHeight="1">
      <c r="B15" s="1150"/>
      <c r="C15" s="1148"/>
      <c r="D15" s="1148"/>
      <c r="E15" s="1148"/>
      <c r="F15" s="1148"/>
      <c r="G15" s="1148"/>
      <c r="H15" s="1148"/>
      <c r="I15" s="1148"/>
      <c r="J15" s="1148"/>
      <c r="K15" s="1148"/>
      <c r="L15" s="1148"/>
      <c r="M15" s="1148"/>
      <c r="N15" s="1148"/>
      <c r="O15" s="1148"/>
      <c r="P15" s="1148"/>
      <c r="Q15" s="1149"/>
    </row>
    <row r="16" spans="2:17" ht="63" customHeight="1">
      <c r="B16" s="1150"/>
      <c r="C16" s="1148"/>
      <c r="D16" s="1148"/>
      <c r="E16" s="1148"/>
      <c r="F16" s="1148"/>
      <c r="G16" s="1148"/>
      <c r="H16" s="1148"/>
      <c r="I16" s="1148"/>
      <c r="J16" s="1148"/>
      <c r="K16" s="1148"/>
      <c r="L16" s="1148"/>
      <c r="M16" s="1148"/>
      <c r="N16" s="1148"/>
      <c r="O16" s="1148"/>
      <c r="P16" s="1148"/>
      <c r="Q16" s="1149"/>
    </row>
    <row r="17" spans="2:17" ht="63" customHeight="1">
      <c r="B17" s="1150"/>
      <c r="C17" s="1148"/>
      <c r="D17" s="1148"/>
      <c r="E17" s="1148"/>
      <c r="F17" s="1148"/>
      <c r="G17" s="1148"/>
      <c r="H17" s="1148"/>
      <c r="I17" s="1148"/>
      <c r="J17" s="1148"/>
      <c r="K17" s="1148"/>
      <c r="L17" s="1148"/>
      <c r="M17" s="1148"/>
      <c r="N17" s="1148"/>
      <c r="O17" s="1148"/>
      <c r="P17" s="1148"/>
      <c r="Q17" s="1149"/>
    </row>
    <row r="18" spans="2:17" ht="63" customHeight="1" thickBot="1">
      <c r="B18" s="1151"/>
      <c r="C18" s="1152"/>
      <c r="D18" s="1152"/>
      <c r="E18" s="1152"/>
      <c r="F18" s="1152"/>
      <c r="G18" s="1152"/>
      <c r="H18" s="1152"/>
      <c r="I18" s="1152"/>
      <c r="J18" s="1152"/>
      <c r="K18" s="1152"/>
      <c r="L18" s="1152"/>
      <c r="M18" s="1152"/>
      <c r="N18" s="1152"/>
      <c r="O18" s="1152"/>
      <c r="P18" s="1152"/>
      <c r="Q18" s="1153"/>
    </row>
    <row r="19" spans="2:17" ht="33" customHeight="1" thickBot="1">
      <c r="B19" s="1088" t="s">
        <v>281</v>
      </c>
      <c r="C19" s="1089"/>
      <c r="D19" s="1089"/>
      <c r="E19" s="1089"/>
      <c r="F19" s="1089"/>
      <c r="G19" s="479"/>
      <c r="H19" s="479"/>
      <c r="I19" s="479"/>
      <c r="J19" s="479"/>
      <c r="K19" s="479"/>
      <c r="L19" s="479"/>
      <c r="M19" s="479"/>
      <c r="N19" s="479"/>
      <c r="O19" s="479"/>
      <c r="P19" s="479"/>
      <c r="Q19" s="480"/>
    </row>
    <row r="20" spans="2:17" s="260" customFormat="1" ht="27" customHeight="1">
      <c r="B20" s="1073" t="s">
        <v>27</v>
      </c>
      <c r="C20" s="1074"/>
      <c r="D20" s="1074"/>
      <c r="E20" s="1074"/>
      <c r="F20" s="1074"/>
      <c r="G20" s="1074"/>
      <c r="H20" s="1074"/>
      <c r="I20" s="1074"/>
      <c r="J20" s="1074"/>
      <c r="K20" s="1074"/>
      <c r="L20" s="1074"/>
      <c r="M20" s="1074"/>
      <c r="N20" s="1074"/>
      <c r="O20" s="1074"/>
      <c r="P20" s="1074"/>
      <c r="Q20" s="1075"/>
    </row>
    <row r="21" spans="2:17">
      <c r="B21" s="261"/>
      <c r="Q21" s="262"/>
    </row>
    <row r="22" spans="2:17">
      <c r="B22" s="261"/>
      <c r="Q22" s="262"/>
    </row>
    <row r="23" spans="2:17" ht="18.600000000000001" thickBot="1">
      <c r="B23" s="261"/>
      <c r="C23" s="22"/>
      <c r="D23" s="264" t="s">
        <v>28</v>
      </c>
      <c r="Q23" s="262"/>
    </row>
    <row r="24" spans="2:17" ht="18.600000000000001" thickBot="1">
      <c r="B24" s="261"/>
      <c r="C24" s="22"/>
      <c r="D24" s="264" t="s">
        <v>29</v>
      </c>
      <c r="Q24" s="262"/>
    </row>
    <row r="25" spans="2:17" ht="18.600000000000001" thickBot="1">
      <c r="B25" s="261"/>
      <c r="C25" s="22"/>
      <c r="D25" s="264" t="s">
        <v>30</v>
      </c>
      <c r="Q25" s="262"/>
    </row>
    <row r="26" spans="2:17" ht="18.600000000000001" thickBot="1">
      <c r="B26" s="261"/>
      <c r="C26" s="22"/>
      <c r="D26" s="264" t="s">
        <v>31</v>
      </c>
      <c r="Q26" s="262"/>
    </row>
    <row r="27" spans="2:17" ht="18.600000000000001" thickBot="1">
      <c r="B27" s="261"/>
      <c r="C27" s="22"/>
      <c r="D27" s="264" t="s">
        <v>32</v>
      </c>
      <c r="Q27" s="262"/>
    </row>
    <row r="28" spans="2:17" ht="18.600000000000001" thickBot="1">
      <c r="B28" s="261"/>
      <c r="C28" s="22" t="s">
        <v>40</v>
      </c>
      <c r="D28" s="264" t="s">
        <v>33</v>
      </c>
      <c r="Q28" s="262"/>
    </row>
    <row r="29" spans="2:17" ht="18.600000000000001" thickBot="1">
      <c r="B29" s="261"/>
      <c r="C29" s="22" t="s">
        <v>40</v>
      </c>
      <c r="D29" s="264" t="s">
        <v>34</v>
      </c>
      <c r="Q29" s="262"/>
    </row>
    <row r="30" spans="2:17" ht="18.600000000000001" thickBot="1">
      <c r="B30" s="261"/>
      <c r="C30" s="22"/>
      <c r="D30" s="264" t="s">
        <v>35</v>
      </c>
      <c r="Q30" s="262"/>
    </row>
    <row r="31" spans="2:17">
      <c r="B31" s="261"/>
      <c r="Q31" s="262"/>
    </row>
    <row r="32" spans="2:17"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ht="13.05" customHeight="1">
      <c r="B46" s="1076" t="s">
        <v>37</v>
      </c>
      <c r="C46" s="1077"/>
      <c r="D46" s="1077"/>
      <c r="E46" s="1077"/>
      <c r="F46" s="1077"/>
      <c r="G46" s="1077"/>
      <c r="H46" s="1077"/>
      <c r="I46" s="1077"/>
      <c r="J46" s="1077"/>
      <c r="K46" s="1077"/>
      <c r="L46" s="1077"/>
      <c r="M46" s="1077"/>
      <c r="N46" s="1077"/>
      <c r="O46" s="1077"/>
      <c r="P46" s="1077"/>
      <c r="Q46" s="1078"/>
    </row>
    <row r="47" spans="2:17" ht="13.05" customHeight="1">
      <c r="B47" s="1079"/>
      <c r="C47" s="1080"/>
      <c r="D47" s="1080"/>
      <c r="E47" s="1080"/>
      <c r="F47" s="1080"/>
      <c r="G47" s="1080"/>
      <c r="H47" s="1080"/>
      <c r="I47" s="1080"/>
      <c r="J47" s="1080"/>
      <c r="K47" s="1080"/>
      <c r="L47" s="1080"/>
      <c r="M47" s="1080"/>
      <c r="N47" s="1080"/>
      <c r="O47" s="1080"/>
      <c r="P47" s="1080"/>
      <c r="Q47" s="1081"/>
    </row>
    <row r="48" spans="2:17" ht="13.05" customHeight="1">
      <c r="B48" s="1154" t="s">
        <v>619</v>
      </c>
      <c r="C48" s="1155"/>
      <c r="D48" s="1155"/>
      <c r="E48" s="1155"/>
      <c r="F48" s="1155"/>
      <c r="G48" s="1155"/>
      <c r="H48" s="1155"/>
      <c r="I48" s="1155"/>
      <c r="J48" s="1155"/>
      <c r="K48" s="1155"/>
      <c r="L48" s="1155"/>
      <c r="M48" s="1155"/>
      <c r="N48" s="1155"/>
      <c r="O48" s="1155"/>
      <c r="P48" s="1155"/>
      <c r="Q48" s="1156"/>
    </row>
    <row r="49" spans="2:17" ht="13.05" customHeight="1">
      <c r="B49" s="1154"/>
      <c r="C49" s="1155"/>
      <c r="D49" s="1155"/>
      <c r="E49" s="1155"/>
      <c r="F49" s="1155"/>
      <c r="G49" s="1155"/>
      <c r="H49" s="1155"/>
      <c r="I49" s="1155"/>
      <c r="J49" s="1155"/>
      <c r="K49" s="1155"/>
      <c r="L49" s="1155"/>
      <c r="M49" s="1155"/>
      <c r="N49" s="1155"/>
      <c r="O49" s="1155"/>
      <c r="P49" s="1155"/>
      <c r="Q49" s="1156"/>
    </row>
    <row r="50" spans="2:17" ht="13.05" customHeight="1">
      <c r="B50" s="1154"/>
      <c r="C50" s="1155"/>
      <c r="D50" s="1155"/>
      <c r="E50" s="1155"/>
      <c r="F50" s="1155"/>
      <c r="G50" s="1155"/>
      <c r="H50" s="1155"/>
      <c r="I50" s="1155"/>
      <c r="J50" s="1155"/>
      <c r="K50" s="1155"/>
      <c r="L50" s="1155"/>
      <c r="M50" s="1155"/>
      <c r="N50" s="1155"/>
      <c r="O50" s="1155"/>
      <c r="P50" s="1155"/>
      <c r="Q50" s="1156"/>
    </row>
    <row r="51" spans="2:17" ht="13.05" customHeight="1">
      <c r="B51" s="1154"/>
      <c r="C51" s="1155"/>
      <c r="D51" s="1155"/>
      <c r="E51" s="1155"/>
      <c r="F51" s="1155"/>
      <c r="G51" s="1155"/>
      <c r="H51" s="1155"/>
      <c r="I51" s="1155"/>
      <c r="J51" s="1155"/>
      <c r="K51" s="1155"/>
      <c r="L51" s="1155"/>
      <c r="M51" s="1155"/>
      <c r="N51" s="1155"/>
      <c r="O51" s="1155"/>
      <c r="P51" s="1155"/>
      <c r="Q51" s="1156"/>
    </row>
    <row r="52" spans="2:17" ht="13.05" customHeight="1">
      <c r="B52" s="1154"/>
      <c r="C52" s="1155"/>
      <c r="D52" s="1155"/>
      <c r="E52" s="1155"/>
      <c r="F52" s="1155"/>
      <c r="G52" s="1155"/>
      <c r="H52" s="1155"/>
      <c r="I52" s="1155"/>
      <c r="J52" s="1155"/>
      <c r="K52" s="1155"/>
      <c r="L52" s="1155"/>
      <c r="M52" s="1155"/>
      <c r="N52" s="1155"/>
      <c r="O52" s="1155"/>
      <c r="P52" s="1155"/>
      <c r="Q52" s="1156"/>
    </row>
    <row r="53" spans="2:17" ht="13.05" customHeight="1">
      <c r="B53" s="1154"/>
      <c r="C53" s="1155"/>
      <c r="D53" s="1155"/>
      <c r="E53" s="1155"/>
      <c r="F53" s="1155"/>
      <c r="G53" s="1155"/>
      <c r="H53" s="1155"/>
      <c r="I53" s="1155"/>
      <c r="J53" s="1155"/>
      <c r="K53" s="1155"/>
      <c r="L53" s="1155"/>
      <c r="M53" s="1155"/>
      <c r="N53" s="1155"/>
      <c r="O53" s="1155"/>
      <c r="P53" s="1155"/>
      <c r="Q53" s="1156"/>
    </row>
    <row r="54" spans="2:17" ht="13.05" customHeight="1">
      <c r="B54" s="1154"/>
      <c r="C54" s="1155"/>
      <c r="D54" s="1155"/>
      <c r="E54" s="1155"/>
      <c r="F54" s="1155"/>
      <c r="G54" s="1155"/>
      <c r="H54" s="1155"/>
      <c r="I54" s="1155"/>
      <c r="J54" s="1155"/>
      <c r="K54" s="1155"/>
      <c r="L54" s="1155"/>
      <c r="M54" s="1155"/>
      <c r="N54" s="1155"/>
      <c r="O54" s="1155"/>
      <c r="P54" s="1155"/>
      <c r="Q54" s="1156"/>
    </row>
    <row r="55" spans="2:17" ht="13.05" customHeight="1">
      <c r="B55" s="1154"/>
      <c r="C55" s="1155"/>
      <c r="D55" s="1155"/>
      <c r="E55" s="1155"/>
      <c r="F55" s="1155"/>
      <c r="G55" s="1155"/>
      <c r="H55" s="1155"/>
      <c r="I55" s="1155"/>
      <c r="J55" s="1155"/>
      <c r="K55" s="1155"/>
      <c r="L55" s="1155"/>
      <c r="M55" s="1155"/>
      <c r="N55" s="1155"/>
      <c r="O55" s="1155"/>
      <c r="P55" s="1155"/>
      <c r="Q55" s="1156"/>
    </row>
    <row r="56" spans="2:17" ht="13.05" customHeight="1">
      <c r="B56" s="1154"/>
      <c r="C56" s="1155"/>
      <c r="D56" s="1155"/>
      <c r="E56" s="1155"/>
      <c r="F56" s="1155"/>
      <c r="G56" s="1155"/>
      <c r="H56" s="1155"/>
      <c r="I56" s="1155"/>
      <c r="J56" s="1155"/>
      <c r="K56" s="1155"/>
      <c r="L56" s="1155"/>
      <c r="M56" s="1155"/>
      <c r="N56" s="1155"/>
      <c r="O56" s="1155"/>
      <c r="P56" s="1155"/>
      <c r="Q56" s="1156"/>
    </row>
    <row r="57" spans="2:17" ht="13.05" customHeight="1">
      <c r="B57" s="1154"/>
      <c r="C57" s="1155"/>
      <c r="D57" s="1155"/>
      <c r="E57" s="1155"/>
      <c r="F57" s="1155"/>
      <c r="G57" s="1155"/>
      <c r="H57" s="1155"/>
      <c r="I57" s="1155"/>
      <c r="J57" s="1155"/>
      <c r="K57" s="1155"/>
      <c r="L57" s="1155"/>
      <c r="M57" s="1155"/>
      <c r="N57" s="1155"/>
      <c r="O57" s="1155"/>
      <c r="P57" s="1155"/>
      <c r="Q57" s="1156"/>
    </row>
    <row r="58" spans="2:17" ht="13.05" customHeight="1">
      <c r="B58" s="1154"/>
      <c r="C58" s="1155"/>
      <c r="D58" s="1155"/>
      <c r="E58" s="1155"/>
      <c r="F58" s="1155"/>
      <c r="G58" s="1155"/>
      <c r="H58" s="1155"/>
      <c r="I58" s="1155"/>
      <c r="J58" s="1155"/>
      <c r="K58" s="1155"/>
      <c r="L58" s="1155"/>
      <c r="M58" s="1155"/>
      <c r="N58" s="1155"/>
      <c r="O58" s="1155"/>
      <c r="P58" s="1155"/>
      <c r="Q58" s="1156"/>
    </row>
    <row r="59" spans="2:17" ht="13.05" customHeight="1">
      <c r="B59" s="1154"/>
      <c r="C59" s="1155"/>
      <c r="D59" s="1155"/>
      <c r="E59" s="1155"/>
      <c r="F59" s="1155"/>
      <c r="G59" s="1155"/>
      <c r="H59" s="1155"/>
      <c r="I59" s="1155"/>
      <c r="J59" s="1155"/>
      <c r="K59" s="1155"/>
      <c r="L59" s="1155"/>
      <c r="M59" s="1155"/>
      <c r="N59" s="1155"/>
      <c r="O59" s="1155"/>
      <c r="P59" s="1155"/>
      <c r="Q59" s="1156"/>
    </row>
    <row r="60" spans="2:17" ht="13.05" customHeight="1">
      <c r="B60" s="1154"/>
      <c r="C60" s="1155"/>
      <c r="D60" s="1155"/>
      <c r="E60" s="1155"/>
      <c r="F60" s="1155"/>
      <c r="G60" s="1155"/>
      <c r="H60" s="1155"/>
      <c r="I60" s="1155"/>
      <c r="J60" s="1155"/>
      <c r="K60" s="1155"/>
      <c r="L60" s="1155"/>
      <c r="M60" s="1155"/>
      <c r="N60" s="1155"/>
      <c r="O60" s="1155"/>
      <c r="P60" s="1155"/>
      <c r="Q60" s="1156"/>
    </row>
    <row r="61" spans="2:17" ht="13.05" customHeight="1" thickBot="1">
      <c r="B61" s="1157"/>
      <c r="C61" s="1158"/>
      <c r="D61" s="1158"/>
      <c r="E61" s="1158"/>
      <c r="F61" s="1158"/>
      <c r="G61" s="1158"/>
      <c r="H61" s="1158"/>
      <c r="I61" s="1158"/>
      <c r="J61" s="1158"/>
      <c r="K61" s="1158"/>
      <c r="L61" s="1158"/>
      <c r="M61" s="1158"/>
      <c r="N61" s="1158"/>
      <c r="O61" s="1158"/>
      <c r="P61" s="1158"/>
      <c r="Q61" s="1159"/>
    </row>
    <row r="62" spans="2:17" ht="13.05" customHeight="1">
      <c r="B62" s="1035" t="s">
        <v>38</v>
      </c>
      <c r="C62" s="1036"/>
      <c r="D62" s="1036"/>
      <c r="E62" s="1036"/>
      <c r="F62" s="1036"/>
      <c r="G62" s="1036"/>
      <c r="H62" s="1036"/>
      <c r="I62" s="1036"/>
      <c r="J62" s="1036"/>
      <c r="K62" s="1036"/>
      <c r="L62" s="1036"/>
      <c r="M62" s="1036"/>
      <c r="N62" s="1036"/>
      <c r="O62" s="1036"/>
      <c r="P62" s="1036"/>
      <c r="Q62" s="1037"/>
    </row>
    <row r="63" spans="2:17">
      <c r="B63" s="1038"/>
      <c r="C63" s="1039"/>
      <c r="D63" s="1039"/>
      <c r="E63" s="1039"/>
      <c r="F63" s="1039"/>
      <c r="G63" s="1039"/>
      <c r="H63" s="1039"/>
      <c r="I63" s="1039"/>
      <c r="J63" s="1039"/>
      <c r="K63" s="1039"/>
      <c r="L63" s="1039"/>
      <c r="M63" s="1039"/>
      <c r="N63" s="1039"/>
      <c r="O63" s="1039"/>
      <c r="P63" s="1039"/>
      <c r="Q63" s="1040"/>
    </row>
    <row r="64" spans="2:17" ht="25.05" customHeight="1">
      <c r="B64" s="1154" t="s">
        <v>618</v>
      </c>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5" customHeight="1">
      <c r="B68" s="1162"/>
      <c r="C68" s="1160"/>
      <c r="D68" s="1160"/>
      <c r="E68" s="1160"/>
      <c r="F68" s="1160"/>
      <c r="G68" s="1160"/>
      <c r="H68" s="1160"/>
      <c r="I68" s="1160"/>
      <c r="J68" s="1160"/>
      <c r="K68" s="1160"/>
      <c r="L68" s="1160"/>
      <c r="M68" s="1160"/>
      <c r="N68" s="1160"/>
      <c r="O68" s="1160"/>
      <c r="P68" s="1160"/>
      <c r="Q68" s="1161"/>
    </row>
    <row r="69" spans="2:17" ht="15" customHeight="1">
      <c r="B69" s="1162"/>
      <c r="C69" s="1160"/>
      <c r="D69" s="1160"/>
      <c r="E69" s="1160"/>
      <c r="F69" s="1160"/>
      <c r="G69" s="1160"/>
      <c r="H69" s="1160"/>
      <c r="I69" s="1160"/>
      <c r="J69" s="1160"/>
      <c r="K69" s="1160"/>
      <c r="L69" s="1160"/>
      <c r="M69" s="1160"/>
      <c r="N69" s="1160"/>
      <c r="O69" s="1160"/>
      <c r="P69" s="1160"/>
      <c r="Q69" s="1161"/>
    </row>
    <row r="70" spans="2:17" ht="15" customHeight="1">
      <c r="B70" s="1162"/>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34.049999999999997"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37.950000000000003" customHeight="1" thickBot="1">
      <c r="B75" s="1163"/>
      <c r="C75" s="1164"/>
      <c r="D75" s="1164"/>
      <c r="E75" s="1164"/>
      <c r="F75" s="1164"/>
      <c r="G75" s="1164"/>
      <c r="H75" s="1164"/>
      <c r="I75" s="1164"/>
      <c r="J75" s="1164"/>
      <c r="K75" s="1164"/>
      <c r="L75" s="1164"/>
      <c r="M75" s="1164"/>
      <c r="N75" s="1164"/>
      <c r="O75" s="1164"/>
      <c r="P75" s="1164"/>
      <c r="Q75" s="1165"/>
    </row>
    <row r="76" spans="2:17" ht="22.05" customHeight="1">
      <c r="B76" s="1035" t="s">
        <v>39</v>
      </c>
      <c r="C76" s="1036"/>
      <c r="D76" s="1036"/>
      <c r="E76" s="1036"/>
      <c r="F76" s="1036"/>
      <c r="G76" s="1036"/>
      <c r="H76" s="1036"/>
      <c r="I76" s="1036"/>
      <c r="J76" s="1036"/>
      <c r="K76" s="1036"/>
      <c r="L76" s="1036"/>
      <c r="M76" s="1036"/>
      <c r="N76" s="1036"/>
      <c r="O76" s="1036"/>
      <c r="P76" s="1036"/>
      <c r="Q76" s="1037"/>
    </row>
    <row r="77" spans="2:17" ht="22.05" customHeight="1">
      <c r="B77" s="1038"/>
      <c r="C77" s="1039"/>
      <c r="D77" s="1039"/>
      <c r="E77" s="1039"/>
      <c r="F77" s="1039"/>
      <c r="G77" s="1039"/>
      <c r="H77" s="1039"/>
      <c r="I77" s="1039"/>
      <c r="J77" s="1039"/>
      <c r="K77" s="1039"/>
      <c r="L77" s="1039"/>
      <c r="M77" s="1039"/>
      <c r="N77" s="1039"/>
      <c r="O77" s="1039"/>
      <c r="P77" s="1039"/>
      <c r="Q77" s="1040"/>
    </row>
    <row r="78" spans="2:17" ht="22.05" customHeight="1">
      <c r="B78" s="1135" t="s">
        <v>552</v>
      </c>
      <c r="C78" s="1136"/>
      <c r="D78" s="1136"/>
      <c r="E78" s="1136"/>
      <c r="F78" s="1136"/>
      <c r="G78" s="1136"/>
      <c r="H78" s="1136"/>
      <c r="I78" s="1136"/>
      <c r="J78" s="1136"/>
      <c r="K78" s="1136"/>
      <c r="L78" s="1136"/>
      <c r="M78" s="1136"/>
      <c r="N78" s="1136"/>
      <c r="O78" s="1136"/>
      <c r="P78" s="1136"/>
      <c r="Q78" s="1137"/>
    </row>
    <row r="79" spans="2:17" ht="22.05" customHeight="1">
      <c r="B79" s="1135"/>
      <c r="C79" s="1136"/>
      <c r="D79" s="1136"/>
      <c r="E79" s="1136"/>
      <c r="F79" s="1136"/>
      <c r="G79" s="1136"/>
      <c r="H79" s="1136"/>
      <c r="I79" s="1136"/>
      <c r="J79" s="1136"/>
      <c r="K79" s="1136"/>
      <c r="L79" s="1136"/>
      <c r="M79" s="1136"/>
      <c r="N79" s="1136"/>
      <c r="O79" s="1136"/>
      <c r="P79" s="1136"/>
      <c r="Q79" s="1137"/>
    </row>
    <row r="80" spans="2:17" ht="22.05" customHeight="1">
      <c r="B80" s="1135"/>
      <c r="C80" s="1136"/>
      <c r="D80" s="1136"/>
      <c r="E80" s="1136"/>
      <c r="F80" s="1136"/>
      <c r="G80" s="1136"/>
      <c r="H80" s="1136"/>
      <c r="I80" s="1136"/>
      <c r="J80" s="1136"/>
      <c r="K80" s="1136"/>
      <c r="L80" s="1136"/>
      <c r="M80" s="1136"/>
      <c r="N80" s="1136"/>
      <c r="O80" s="1136"/>
      <c r="P80" s="1136"/>
      <c r="Q80" s="1137"/>
    </row>
    <row r="81" spans="2:17" ht="22.05" customHeight="1">
      <c r="B81" s="1135"/>
      <c r="C81" s="1136"/>
      <c r="D81" s="1136"/>
      <c r="E81" s="1136"/>
      <c r="F81" s="1136"/>
      <c r="G81" s="1136"/>
      <c r="H81" s="1136"/>
      <c r="I81" s="1136"/>
      <c r="J81" s="1136"/>
      <c r="K81" s="1136"/>
      <c r="L81" s="1136"/>
      <c r="M81" s="1136"/>
      <c r="N81" s="1136"/>
      <c r="O81" s="1136"/>
      <c r="P81" s="1136"/>
      <c r="Q81" s="1137"/>
    </row>
    <row r="82" spans="2:17" ht="22.05" customHeight="1">
      <c r="B82" s="1135"/>
      <c r="C82" s="1136"/>
      <c r="D82" s="1136"/>
      <c r="E82" s="1136"/>
      <c r="F82" s="1136"/>
      <c r="G82" s="1136"/>
      <c r="H82" s="1136"/>
      <c r="I82" s="1136"/>
      <c r="J82" s="1136"/>
      <c r="K82" s="1136"/>
      <c r="L82" s="1136"/>
      <c r="M82" s="1136"/>
      <c r="N82" s="1136"/>
      <c r="O82" s="1136"/>
      <c r="P82" s="1136"/>
      <c r="Q82" s="1137"/>
    </row>
    <row r="83" spans="2:17" ht="22.05" customHeight="1">
      <c r="B83" s="1135"/>
      <c r="C83" s="1136"/>
      <c r="D83" s="1136"/>
      <c r="E83" s="1136"/>
      <c r="F83" s="1136"/>
      <c r="G83" s="1136"/>
      <c r="H83" s="1136"/>
      <c r="I83" s="1136"/>
      <c r="J83" s="1136"/>
      <c r="K83" s="1136"/>
      <c r="L83" s="1136"/>
      <c r="M83" s="1136"/>
      <c r="N83" s="1136"/>
      <c r="O83" s="1136"/>
      <c r="P83" s="1136"/>
      <c r="Q83" s="1137"/>
    </row>
    <row r="84" spans="2:17" ht="22.05" customHeight="1">
      <c r="B84" s="1135"/>
      <c r="C84" s="1136"/>
      <c r="D84" s="1136"/>
      <c r="E84" s="1136"/>
      <c r="F84" s="1136"/>
      <c r="G84" s="1136"/>
      <c r="H84" s="1136"/>
      <c r="I84" s="1136"/>
      <c r="J84" s="1136"/>
      <c r="K84" s="1136"/>
      <c r="L84" s="1136"/>
      <c r="M84" s="1136"/>
      <c r="N84" s="1136"/>
      <c r="O84" s="1136"/>
      <c r="P84" s="1136"/>
      <c r="Q84" s="1137"/>
    </row>
    <row r="85" spans="2:17" ht="22.05" customHeight="1">
      <c r="B85" s="1135"/>
      <c r="C85" s="1136"/>
      <c r="D85" s="1136"/>
      <c r="E85" s="1136"/>
      <c r="F85" s="1136"/>
      <c r="G85" s="1136"/>
      <c r="H85" s="1136"/>
      <c r="I85" s="1136"/>
      <c r="J85" s="1136"/>
      <c r="K85" s="1136"/>
      <c r="L85" s="1136"/>
      <c r="M85" s="1136"/>
      <c r="N85" s="1136"/>
      <c r="O85" s="1136"/>
      <c r="P85" s="1136"/>
      <c r="Q85" s="1137"/>
    </row>
    <row r="86" spans="2:17" ht="22.05" customHeight="1">
      <c r="B86" s="1135"/>
      <c r="C86" s="1136"/>
      <c r="D86" s="1136"/>
      <c r="E86" s="1136"/>
      <c r="F86" s="1136"/>
      <c r="G86" s="1136"/>
      <c r="H86" s="1136"/>
      <c r="I86" s="1136"/>
      <c r="J86" s="1136"/>
      <c r="K86" s="1136"/>
      <c r="L86" s="1136"/>
      <c r="M86" s="1136"/>
      <c r="N86" s="1136"/>
      <c r="O86" s="1136"/>
      <c r="P86" s="1136"/>
      <c r="Q86" s="1137"/>
    </row>
    <row r="87" spans="2:17" ht="22.05" customHeight="1" thickBot="1">
      <c r="B87" s="1138"/>
      <c r="C87" s="1139"/>
      <c r="D87" s="1139"/>
      <c r="E87" s="1139"/>
      <c r="F87" s="1139"/>
      <c r="G87" s="1139"/>
      <c r="H87" s="1139"/>
      <c r="I87" s="1139"/>
      <c r="J87" s="1139"/>
      <c r="K87" s="1139"/>
      <c r="L87" s="1139"/>
      <c r="M87" s="1139"/>
      <c r="N87" s="1139"/>
      <c r="O87" s="1139"/>
      <c r="P87" s="1139"/>
      <c r="Q87" s="1140"/>
    </row>
    <row r="88" spans="2:17">
      <c r="B88" s="1035" t="s">
        <v>588</v>
      </c>
      <c r="C88" s="1036"/>
      <c r="D88" s="1036"/>
      <c r="E88" s="1036"/>
      <c r="F88" s="1036"/>
      <c r="G88" s="1036"/>
      <c r="H88" s="1036"/>
      <c r="I88" s="1036"/>
      <c r="J88" s="1036"/>
      <c r="K88" s="1036"/>
      <c r="L88" s="1036"/>
      <c r="M88" s="1036"/>
      <c r="N88" s="1036"/>
      <c r="O88" s="1036"/>
      <c r="P88" s="1036"/>
      <c r="Q88" s="1037"/>
    </row>
    <row r="89" spans="2:17">
      <c r="B89" s="1038"/>
      <c r="C89" s="1039"/>
      <c r="D89" s="1039"/>
      <c r="E89" s="1039"/>
      <c r="F89" s="1039"/>
      <c r="G89" s="1039"/>
      <c r="H89" s="1039"/>
      <c r="I89" s="1039"/>
      <c r="J89" s="1039"/>
      <c r="K89" s="1039"/>
      <c r="L89" s="1039"/>
      <c r="M89" s="1039"/>
      <c r="N89" s="1039"/>
      <c r="O89" s="1039"/>
      <c r="P89" s="1039"/>
      <c r="Q89" s="1040"/>
    </row>
    <row r="90" spans="2:17">
      <c r="B90" s="1041" t="s">
        <v>592</v>
      </c>
      <c r="C90" s="1042"/>
      <c r="D90" s="1042"/>
      <c r="E90" s="1042"/>
      <c r="F90" s="1042"/>
      <c r="G90" s="1042"/>
      <c r="H90" s="1042"/>
      <c r="I90" s="1042"/>
      <c r="J90" s="1042"/>
      <c r="K90" s="1042"/>
      <c r="L90" s="1042"/>
      <c r="M90" s="1042"/>
      <c r="N90" s="1042"/>
      <c r="O90" s="1042"/>
      <c r="P90" s="1042"/>
      <c r="Q90" s="1043"/>
    </row>
    <row r="91" spans="2:17">
      <c r="B91" s="1041"/>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ht="16.2" thickBot="1">
      <c r="B96" s="1041"/>
      <c r="C96" s="1042"/>
      <c r="D96" s="1042"/>
      <c r="E96" s="1042"/>
      <c r="F96" s="1042"/>
      <c r="G96" s="1042"/>
      <c r="H96" s="1042"/>
      <c r="I96" s="1042"/>
      <c r="J96" s="1042"/>
      <c r="K96" s="1042"/>
      <c r="L96" s="1042"/>
      <c r="M96" s="1042"/>
      <c r="N96" s="1042"/>
      <c r="O96" s="1042"/>
      <c r="P96" s="1042"/>
      <c r="Q96" s="1043"/>
    </row>
    <row r="97" spans="2:17" ht="18">
      <c r="B97" s="666"/>
      <c r="C97" s="1044" t="str">
        <f>"Bottoms Up Composite Labor estimate uncertainty for WBS #"  &amp; 'Int &amp; Inst  Control Account'!B8 &amp; ": " &amp;'Int &amp; Inst  Control Account'!C8</f>
        <v>Bottoms Up Composite Labor estimate uncertainty for WBS #2.05.01: Subsystem Interface &amp; Integration Plan</v>
      </c>
      <c r="D97" s="1045"/>
      <c r="E97" s="1045"/>
      <c r="F97" s="1045"/>
      <c r="G97" s="1045"/>
      <c r="H97" s="1045"/>
      <c r="I97" s="667"/>
      <c r="J97" s="1045" t="s">
        <v>589</v>
      </c>
      <c r="K97" s="1045"/>
      <c r="L97" s="668">
        <f>'Int &amp; Inst Plans Work Package'!CD23</f>
        <v>0.25000000000000011</v>
      </c>
      <c r="M97" s="669"/>
      <c r="N97" s="669"/>
      <c r="O97" s="669"/>
      <c r="P97" s="669"/>
      <c r="Q97" s="670"/>
    </row>
    <row r="98" spans="2:17" ht="18.600000000000001" thickBot="1">
      <c r="B98" s="666"/>
      <c r="C98" s="1048"/>
      <c r="D98" s="1049"/>
      <c r="E98" s="1049"/>
      <c r="F98" s="1049"/>
      <c r="G98" s="1049"/>
      <c r="H98" s="1049"/>
      <c r="I98" s="671"/>
      <c r="J98" s="1049" t="s">
        <v>590</v>
      </c>
      <c r="K98" s="1049"/>
      <c r="L98" s="672">
        <f>'Int &amp; Inst Plans Work Package'!CE23</f>
        <v>0</v>
      </c>
      <c r="M98" s="669"/>
      <c r="N98" s="669"/>
      <c r="O98" s="669"/>
      <c r="P98" s="669"/>
      <c r="Q98" s="670"/>
    </row>
    <row r="99" spans="2:17" ht="18.600000000000001" thickBot="1">
      <c r="B99" s="673"/>
      <c r="C99" s="674"/>
      <c r="D99" s="674"/>
      <c r="E99" s="674"/>
      <c r="F99" s="674"/>
      <c r="G99" s="674"/>
      <c r="H99" s="674"/>
      <c r="I99" s="674"/>
      <c r="J99" s="674"/>
      <c r="K99" s="674"/>
      <c r="L99" s="674"/>
      <c r="M99" s="674"/>
      <c r="N99" s="674"/>
      <c r="O99" s="674"/>
      <c r="P99" s="674"/>
      <c r="Q99" s="675"/>
    </row>
  </sheetData>
  <mergeCells count="30">
    <mergeCell ref="F2:L7"/>
    <mergeCell ref="M2:M3"/>
    <mergeCell ref="N2:Q3"/>
    <mergeCell ref="M4:M5"/>
    <mergeCell ref="N4:Q5"/>
    <mergeCell ref="M6:M7"/>
    <mergeCell ref="N6:Q7"/>
    <mergeCell ref="B8:F8"/>
    <mergeCell ref="G8:M8"/>
    <mergeCell ref="N8:Q8"/>
    <mergeCell ref="B9:F10"/>
    <mergeCell ref="G9:M10"/>
    <mergeCell ref="N9:Q10"/>
    <mergeCell ref="B78:Q87"/>
    <mergeCell ref="B11:Q11"/>
    <mergeCell ref="B20:Q20"/>
    <mergeCell ref="B33:Q33"/>
    <mergeCell ref="B34:Q45"/>
    <mergeCell ref="B46:Q47"/>
    <mergeCell ref="B19:F19"/>
    <mergeCell ref="B12:Q18"/>
    <mergeCell ref="B48:Q61"/>
    <mergeCell ref="B62:Q63"/>
    <mergeCell ref="B64:Q75"/>
    <mergeCell ref="B76:Q77"/>
    <mergeCell ref="B88:Q89"/>
    <mergeCell ref="B90:Q96"/>
    <mergeCell ref="C97:H98"/>
    <mergeCell ref="J97:K97"/>
    <mergeCell ref="J98:K98"/>
  </mergeCells>
  <hyperlinks>
    <hyperlink ref="B34" location="'Int &amp; Inst Plans Work Package'!A1" display="(click here to see the details of the labor and material estimate for this Work Package)" xr:uid="{00000000-0004-0000-0600-000000000000}"/>
    <hyperlink ref="C34" location="'Int &amp; Inst Plans Work Package'!A1" display="'Int &amp; Inst Plans Work Package'!A1" xr:uid="{00000000-0004-0000-0600-000001000000}"/>
    <hyperlink ref="D34" location="'Int &amp; Inst Plans Work Package'!A1" display="'Int &amp; Inst Plans Work Package'!A1" xr:uid="{00000000-0004-0000-0600-000002000000}"/>
    <hyperlink ref="E34" location="'Int &amp; Inst Plans Work Package'!A1" display="'Int &amp; Inst Plans Work Package'!A1" xr:uid="{00000000-0004-0000-0600-000003000000}"/>
    <hyperlink ref="F34" location="'Int &amp; Inst Plans Work Package'!A1" display="'Int &amp; Inst Plans Work Package'!A1" xr:uid="{00000000-0004-0000-0600-000004000000}"/>
    <hyperlink ref="G34" location="'Int &amp; Inst Plans Work Package'!A1" display="'Int &amp; Inst Plans Work Package'!A1" xr:uid="{00000000-0004-0000-0600-000005000000}"/>
    <hyperlink ref="H34" location="'Int &amp; Inst Plans Work Package'!A1" display="'Int &amp; Inst Plans Work Package'!A1" xr:uid="{00000000-0004-0000-0600-000006000000}"/>
    <hyperlink ref="I34" location="'Int &amp; Inst Plans Work Package'!A1" display="'Int &amp; Inst Plans Work Package'!A1" xr:uid="{00000000-0004-0000-0600-000007000000}"/>
    <hyperlink ref="J34" location="'Int &amp; Inst Plans Work Package'!A1" display="'Int &amp; Inst Plans Work Package'!A1" xr:uid="{00000000-0004-0000-0600-000008000000}"/>
    <hyperlink ref="K34" location="'Int &amp; Inst Plans Work Package'!A1" display="'Int &amp; Inst Plans Work Package'!A1" xr:uid="{00000000-0004-0000-0600-000009000000}"/>
    <hyperlink ref="L34" location="'Int &amp; Inst Plans Work Package'!A1" display="'Int &amp; Inst Plans Work Package'!A1" xr:uid="{00000000-0004-0000-0600-00000A000000}"/>
    <hyperlink ref="M34" location="'Int &amp; Inst Plans Work Package'!A1" display="'Int &amp; Inst Plans Work Package'!A1" xr:uid="{00000000-0004-0000-0600-00000B000000}"/>
    <hyperlink ref="N34" location="'Int &amp; Inst Plans Work Package'!A1" display="'Int &amp; Inst Plans Work Package'!A1" xr:uid="{00000000-0004-0000-0600-00000C000000}"/>
    <hyperlink ref="O34" location="'Int &amp; Inst Plans Work Package'!A1" display="'Int &amp; Inst Plans Work Package'!A1" xr:uid="{00000000-0004-0000-0600-00000D000000}"/>
    <hyperlink ref="P34" location="'Int &amp; Inst Plans Work Package'!A1" display="'Int &amp; Inst Plans Work Package'!A1" xr:uid="{00000000-0004-0000-0600-00000E000000}"/>
    <hyperlink ref="Q34" location="'Int &amp; Inst Plans Work Package'!A1" display="'Int &amp; Inst Plans Work Package'!A1" xr:uid="{00000000-0004-0000-0600-00000F000000}"/>
    <hyperlink ref="B35" location="'Int &amp; Inst Plans Work Package'!A1" display="'Int &amp; Inst Plans Work Package'!A1" xr:uid="{00000000-0004-0000-0600-000010000000}"/>
    <hyperlink ref="C35" location="'Int &amp; Inst Plans Work Package'!A1" display="'Int &amp; Inst Plans Work Package'!A1" xr:uid="{00000000-0004-0000-0600-000011000000}"/>
    <hyperlink ref="D35" location="'Int &amp; Inst Plans Work Package'!A1" display="'Int &amp; Inst Plans Work Package'!A1" xr:uid="{00000000-0004-0000-0600-000012000000}"/>
    <hyperlink ref="E35" location="'Int &amp; Inst Plans Work Package'!A1" display="'Int &amp; Inst Plans Work Package'!A1" xr:uid="{00000000-0004-0000-0600-000013000000}"/>
    <hyperlink ref="F35" location="'Int &amp; Inst Plans Work Package'!A1" display="'Int &amp; Inst Plans Work Package'!A1" xr:uid="{00000000-0004-0000-0600-000014000000}"/>
    <hyperlink ref="G35" location="'Int &amp; Inst Plans Work Package'!A1" display="'Int &amp; Inst Plans Work Package'!A1" xr:uid="{00000000-0004-0000-0600-000015000000}"/>
    <hyperlink ref="H35" location="'Int &amp; Inst Plans Work Package'!A1" display="'Int &amp; Inst Plans Work Package'!A1" xr:uid="{00000000-0004-0000-0600-000016000000}"/>
    <hyperlink ref="I35" location="'Int &amp; Inst Plans Work Package'!A1" display="'Int &amp; Inst Plans Work Package'!A1" xr:uid="{00000000-0004-0000-0600-000017000000}"/>
    <hyperlink ref="J35" location="'Int &amp; Inst Plans Work Package'!A1" display="'Int &amp; Inst Plans Work Package'!A1" xr:uid="{00000000-0004-0000-0600-000018000000}"/>
    <hyperlink ref="K35" location="'Int &amp; Inst Plans Work Package'!A1" display="'Int &amp; Inst Plans Work Package'!A1" xr:uid="{00000000-0004-0000-0600-000019000000}"/>
    <hyperlink ref="L35" location="'Int &amp; Inst Plans Work Package'!A1" display="'Int &amp; Inst Plans Work Package'!A1" xr:uid="{00000000-0004-0000-0600-00001A000000}"/>
    <hyperlink ref="M35" location="'Int &amp; Inst Plans Work Package'!A1" display="'Int &amp; Inst Plans Work Package'!A1" xr:uid="{00000000-0004-0000-0600-00001B000000}"/>
    <hyperlink ref="N35" location="'Int &amp; Inst Plans Work Package'!A1" display="'Int &amp; Inst Plans Work Package'!A1" xr:uid="{00000000-0004-0000-0600-00001C000000}"/>
    <hyperlink ref="O35" location="'Int &amp; Inst Plans Work Package'!A1" display="'Int &amp; Inst Plans Work Package'!A1" xr:uid="{00000000-0004-0000-0600-00001D000000}"/>
    <hyperlink ref="P35" location="'Int &amp; Inst Plans Work Package'!A1" display="'Int &amp; Inst Plans Work Package'!A1" xr:uid="{00000000-0004-0000-0600-00001E000000}"/>
    <hyperlink ref="Q35" location="'Int &amp; Inst Plans Work Package'!A1" display="'Int &amp; Inst Plans Work Package'!A1" xr:uid="{00000000-0004-0000-0600-00001F000000}"/>
    <hyperlink ref="B36" location="'Int &amp; Inst Plans Work Package'!A1" display="'Int &amp; Inst Plans Work Package'!A1" xr:uid="{00000000-0004-0000-0600-000020000000}"/>
    <hyperlink ref="C36" location="'Int &amp; Inst Plans Work Package'!A1" display="'Int &amp; Inst Plans Work Package'!A1" xr:uid="{00000000-0004-0000-0600-000021000000}"/>
    <hyperlink ref="D36" location="'Int &amp; Inst Plans Work Package'!A1" display="'Int &amp; Inst Plans Work Package'!A1" xr:uid="{00000000-0004-0000-0600-000022000000}"/>
    <hyperlink ref="E36" location="'Int &amp; Inst Plans Work Package'!A1" display="'Int &amp; Inst Plans Work Package'!A1" xr:uid="{00000000-0004-0000-0600-000023000000}"/>
    <hyperlink ref="F36" location="'Int &amp; Inst Plans Work Package'!A1" display="'Int &amp; Inst Plans Work Package'!A1" xr:uid="{00000000-0004-0000-0600-000024000000}"/>
    <hyperlink ref="G36" location="'Int &amp; Inst Plans Work Package'!A1" display="'Int &amp; Inst Plans Work Package'!A1" xr:uid="{00000000-0004-0000-0600-000025000000}"/>
    <hyperlink ref="H36" location="'Int &amp; Inst Plans Work Package'!A1" display="'Int &amp; Inst Plans Work Package'!A1" xr:uid="{00000000-0004-0000-0600-000026000000}"/>
    <hyperlink ref="I36" location="'Int &amp; Inst Plans Work Package'!A1" display="'Int &amp; Inst Plans Work Package'!A1" xr:uid="{00000000-0004-0000-0600-000027000000}"/>
    <hyperlink ref="J36" location="'Int &amp; Inst Plans Work Package'!A1" display="'Int &amp; Inst Plans Work Package'!A1" xr:uid="{00000000-0004-0000-0600-000028000000}"/>
    <hyperlink ref="K36" location="'Int &amp; Inst Plans Work Package'!A1" display="'Int &amp; Inst Plans Work Package'!A1" xr:uid="{00000000-0004-0000-0600-000029000000}"/>
    <hyperlink ref="L36" location="'Int &amp; Inst Plans Work Package'!A1" display="'Int &amp; Inst Plans Work Package'!A1" xr:uid="{00000000-0004-0000-0600-00002A000000}"/>
    <hyperlink ref="M36" location="'Int &amp; Inst Plans Work Package'!A1" display="'Int &amp; Inst Plans Work Package'!A1" xr:uid="{00000000-0004-0000-0600-00002B000000}"/>
    <hyperlink ref="N36" location="'Int &amp; Inst Plans Work Package'!A1" display="'Int &amp; Inst Plans Work Package'!A1" xr:uid="{00000000-0004-0000-0600-00002C000000}"/>
    <hyperlink ref="O36" location="'Int &amp; Inst Plans Work Package'!A1" display="'Int &amp; Inst Plans Work Package'!A1" xr:uid="{00000000-0004-0000-0600-00002D000000}"/>
    <hyperlink ref="P36" location="'Int &amp; Inst Plans Work Package'!A1" display="'Int &amp; Inst Plans Work Package'!A1" xr:uid="{00000000-0004-0000-0600-00002E000000}"/>
    <hyperlink ref="Q36" location="'Int &amp; Inst Plans Work Package'!A1" display="'Int &amp; Inst Plans Work Package'!A1" xr:uid="{00000000-0004-0000-0600-00002F000000}"/>
    <hyperlink ref="B37" location="'Int &amp; Inst Plans Work Package'!A1" display="'Int &amp; Inst Plans Work Package'!A1" xr:uid="{00000000-0004-0000-0600-000030000000}"/>
    <hyperlink ref="C37" location="'Int &amp; Inst Plans Work Package'!A1" display="'Int &amp; Inst Plans Work Package'!A1" xr:uid="{00000000-0004-0000-0600-000031000000}"/>
    <hyperlink ref="D37" location="'Int &amp; Inst Plans Work Package'!A1" display="'Int &amp; Inst Plans Work Package'!A1" xr:uid="{00000000-0004-0000-0600-000032000000}"/>
    <hyperlink ref="E37" location="'Int &amp; Inst Plans Work Package'!A1" display="'Int &amp; Inst Plans Work Package'!A1" xr:uid="{00000000-0004-0000-0600-000033000000}"/>
    <hyperlink ref="F37" location="'Int &amp; Inst Plans Work Package'!A1" display="'Int &amp; Inst Plans Work Package'!A1" xr:uid="{00000000-0004-0000-0600-000034000000}"/>
    <hyperlink ref="G37" location="'Int &amp; Inst Plans Work Package'!A1" display="'Int &amp; Inst Plans Work Package'!A1" xr:uid="{00000000-0004-0000-0600-000035000000}"/>
    <hyperlink ref="H37" location="'Int &amp; Inst Plans Work Package'!A1" display="'Int &amp; Inst Plans Work Package'!A1" xr:uid="{00000000-0004-0000-0600-000036000000}"/>
    <hyperlink ref="I37" location="'Int &amp; Inst Plans Work Package'!A1" display="'Int &amp; Inst Plans Work Package'!A1" xr:uid="{00000000-0004-0000-0600-000037000000}"/>
    <hyperlink ref="J37" location="'Int &amp; Inst Plans Work Package'!A1" display="'Int &amp; Inst Plans Work Package'!A1" xr:uid="{00000000-0004-0000-0600-000038000000}"/>
    <hyperlink ref="K37" location="'Int &amp; Inst Plans Work Package'!A1" display="'Int &amp; Inst Plans Work Package'!A1" xr:uid="{00000000-0004-0000-0600-000039000000}"/>
    <hyperlink ref="L37" location="'Int &amp; Inst Plans Work Package'!A1" display="'Int &amp; Inst Plans Work Package'!A1" xr:uid="{00000000-0004-0000-0600-00003A000000}"/>
    <hyperlink ref="M37" location="'Int &amp; Inst Plans Work Package'!A1" display="'Int &amp; Inst Plans Work Package'!A1" xr:uid="{00000000-0004-0000-0600-00003B000000}"/>
    <hyperlink ref="N37" location="'Int &amp; Inst Plans Work Package'!A1" display="'Int &amp; Inst Plans Work Package'!A1" xr:uid="{00000000-0004-0000-0600-00003C000000}"/>
    <hyperlink ref="O37" location="'Int &amp; Inst Plans Work Package'!A1" display="'Int &amp; Inst Plans Work Package'!A1" xr:uid="{00000000-0004-0000-0600-00003D000000}"/>
    <hyperlink ref="P37" location="'Int &amp; Inst Plans Work Package'!A1" display="'Int &amp; Inst Plans Work Package'!A1" xr:uid="{00000000-0004-0000-0600-00003E000000}"/>
    <hyperlink ref="Q37" location="'Int &amp; Inst Plans Work Package'!A1" display="'Int &amp; Inst Plans Work Package'!A1" xr:uid="{00000000-0004-0000-0600-00003F000000}"/>
    <hyperlink ref="B38" location="'Int &amp; Inst Plans Work Package'!A1" display="'Int &amp; Inst Plans Work Package'!A1" xr:uid="{00000000-0004-0000-0600-000040000000}"/>
    <hyperlink ref="C38" location="'Int &amp; Inst Plans Work Package'!A1" display="'Int &amp; Inst Plans Work Package'!A1" xr:uid="{00000000-0004-0000-0600-000041000000}"/>
    <hyperlink ref="D38" location="'Int &amp; Inst Plans Work Package'!A1" display="'Int &amp; Inst Plans Work Package'!A1" xr:uid="{00000000-0004-0000-0600-000042000000}"/>
    <hyperlink ref="E38" location="'Int &amp; Inst Plans Work Package'!A1" display="'Int &amp; Inst Plans Work Package'!A1" xr:uid="{00000000-0004-0000-0600-000043000000}"/>
    <hyperlink ref="F38" location="'Int &amp; Inst Plans Work Package'!A1" display="'Int &amp; Inst Plans Work Package'!A1" xr:uid="{00000000-0004-0000-0600-000044000000}"/>
    <hyperlink ref="G38" location="'Int &amp; Inst Plans Work Package'!A1" display="'Int &amp; Inst Plans Work Package'!A1" xr:uid="{00000000-0004-0000-0600-000045000000}"/>
    <hyperlink ref="H38" location="'Int &amp; Inst Plans Work Package'!A1" display="'Int &amp; Inst Plans Work Package'!A1" xr:uid="{00000000-0004-0000-0600-000046000000}"/>
    <hyperlink ref="I38" location="'Int &amp; Inst Plans Work Package'!A1" display="'Int &amp; Inst Plans Work Package'!A1" xr:uid="{00000000-0004-0000-0600-000047000000}"/>
    <hyperlink ref="J38" location="'Int &amp; Inst Plans Work Package'!A1" display="'Int &amp; Inst Plans Work Package'!A1" xr:uid="{00000000-0004-0000-0600-000048000000}"/>
    <hyperlink ref="K38" location="'Int &amp; Inst Plans Work Package'!A1" display="'Int &amp; Inst Plans Work Package'!A1" xr:uid="{00000000-0004-0000-0600-000049000000}"/>
    <hyperlink ref="L38" location="'Int &amp; Inst Plans Work Package'!A1" display="'Int &amp; Inst Plans Work Package'!A1" xr:uid="{00000000-0004-0000-0600-00004A000000}"/>
    <hyperlink ref="M38" location="'Int &amp; Inst Plans Work Package'!A1" display="'Int &amp; Inst Plans Work Package'!A1" xr:uid="{00000000-0004-0000-0600-00004B000000}"/>
    <hyperlink ref="N38" location="'Int &amp; Inst Plans Work Package'!A1" display="'Int &amp; Inst Plans Work Package'!A1" xr:uid="{00000000-0004-0000-0600-00004C000000}"/>
    <hyperlink ref="O38" location="'Int &amp; Inst Plans Work Package'!A1" display="'Int &amp; Inst Plans Work Package'!A1" xr:uid="{00000000-0004-0000-0600-00004D000000}"/>
    <hyperlink ref="P38" location="'Int &amp; Inst Plans Work Package'!A1" display="'Int &amp; Inst Plans Work Package'!A1" xr:uid="{00000000-0004-0000-0600-00004E000000}"/>
    <hyperlink ref="Q38" location="'Int &amp; Inst Plans Work Package'!A1" display="'Int &amp; Inst Plans Work Package'!A1" xr:uid="{00000000-0004-0000-0600-00004F000000}"/>
    <hyperlink ref="B39" location="'Int &amp; Inst Plans Work Package'!A1" display="'Int &amp; Inst Plans Work Package'!A1" xr:uid="{00000000-0004-0000-0600-000050000000}"/>
    <hyperlink ref="C39" location="'Int &amp; Inst Plans Work Package'!A1" display="'Int &amp; Inst Plans Work Package'!A1" xr:uid="{00000000-0004-0000-0600-000051000000}"/>
    <hyperlink ref="D39" location="'Int &amp; Inst Plans Work Package'!A1" display="'Int &amp; Inst Plans Work Package'!A1" xr:uid="{00000000-0004-0000-0600-000052000000}"/>
    <hyperlink ref="E39" location="'Int &amp; Inst Plans Work Package'!A1" display="'Int &amp; Inst Plans Work Package'!A1" xr:uid="{00000000-0004-0000-0600-000053000000}"/>
    <hyperlink ref="F39" location="'Int &amp; Inst Plans Work Package'!A1" display="'Int &amp; Inst Plans Work Package'!A1" xr:uid="{00000000-0004-0000-0600-000054000000}"/>
    <hyperlink ref="G39" location="'Int &amp; Inst Plans Work Package'!A1" display="'Int &amp; Inst Plans Work Package'!A1" xr:uid="{00000000-0004-0000-0600-000055000000}"/>
    <hyperlink ref="H39" location="'Int &amp; Inst Plans Work Package'!A1" display="'Int &amp; Inst Plans Work Package'!A1" xr:uid="{00000000-0004-0000-0600-000056000000}"/>
    <hyperlink ref="I39" location="'Int &amp; Inst Plans Work Package'!A1" display="'Int &amp; Inst Plans Work Package'!A1" xr:uid="{00000000-0004-0000-0600-000057000000}"/>
    <hyperlink ref="J39" location="'Int &amp; Inst Plans Work Package'!A1" display="'Int &amp; Inst Plans Work Package'!A1" xr:uid="{00000000-0004-0000-0600-000058000000}"/>
    <hyperlink ref="K39" location="'Int &amp; Inst Plans Work Package'!A1" display="'Int &amp; Inst Plans Work Package'!A1" xr:uid="{00000000-0004-0000-0600-000059000000}"/>
    <hyperlink ref="L39" location="'Int &amp; Inst Plans Work Package'!A1" display="'Int &amp; Inst Plans Work Package'!A1" xr:uid="{00000000-0004-0000-0600-00005A000000}"/>
    <hyperlink ref="M39" location="'Int &amp; Inst Plans Work Package'!A1" display="'Int &amp; Inst Plans Work Package'!A1" xr:uid="{00000000-0004-0000-0600-00005B000000}"/>
    <hyperlink ref="N39" location="'Int &amp; Inst Plans Work Package'!A1" display="'Int &amp; Inst Plans Work Package'!A1" xr:uid="{00000000-0004-0000-0600-00005C000000}"/>
    <hyperlink ref="O39" location="'Int &amp; Inst Plans Work Package'!A1" display="'Int &amp; Inst Plans Work Package'!A1" xr:uid="{00000000-0004-0000-0600-00005D000000}"/>
    <hyperlink ref="P39" location="'Int &amp; Inst Plans Work Package'!A1" display="'Int &amp; Inst Plans Work Package'!A1" xr:uid="{00000000-0004-0000-0600-00005E000000}"/>
    <hyperlink ref="Q39" location="'Int &amp; Inst Plans Work Package'!A1" display="'Int &amp; Inst Plans Work Package'!A1" xr:uid="{00000000-0004-0000-0600-00005F000000}"/>
    <hyperlink ref="B40" location="'Int &amp; Inst Plans Work Package'!A1" display="'Int &amp; Inst Plans Work Package'!A1" xr:uid="{00000000-0004-0000-0600-000060000000}"/>
    <hyperlink ref="C40" location="'Int &amp; Inst Plans Work Package'!A1" display="'Int &amp; Inst Plans Work Package'!A1" xr:uid="{00000000-0004-0000-0600-000061000000}"/>
    <hyperlink ref="D40" location="'Int &amp; Inst Plans Work Package'!A1" display="'Int &amp; Inst Plans Work Package'!A1" xr:uid="{00000000-0004-0000-0600-000062000000}"/>
    <hyperlink ref="E40" location="'Int &amp; Inst Plans Work Package'!A1" display="'Int &amp; Inst Plans Work Package'!A1" xr:uid="{00000000-0004-0000-0600-000063000000}"/>
    <hyperlink ref="F40" location="'Int &amp; Inst Plans Work Package'!A1" display="'Int &amp; Inst Plans Work Package'!A1" xr:uid="{00000000-0004-0000-0600-000064000000}"/>
    <hyperlink ref="G40" location="'Int &amp; Inst Plans Work Package'!A1" display="'Int &amp; Inst Plans Work Package'!A1" xr:uid="{00000000-0004-0000-0600-000065000000}"/>
    <hyperlink ref="H40" location="'Int &amp; Inst Plans Work Package'!A1" display="'Int &amp; Inst Plans Work Package'!A1" xr:uid="{00000000-0004-0000-0600-000066000000}"/>
    <hyperlink ref="I40" location="'Int &amp; Inst Plans Work Package'!A1" display="'Int &amp; Inst Plans Work Package'!A1" xr:uid="{00000000-0004-0000-0600-000067000000}"/>
    <hyperlink ref="J40" location="'Int &amp; Inst Plans Work Package'!A1" display="'Int &amp; Inst Plans Work Package'!A1" xr:uid="{00000000-0004-0000-0600-000068000000}"/>
    <hyperlink ref="K40" location="'Int &amp; Inst Plans Work Package'!A1" display="'Int &amp; Inst Plans Work Package'!A1" xr:uid="{00000000-0004-0000-0600-000069000000}"/>
    <hyperlink ref="L40" location="'Int &amp; Inst Plans Work Package'!A1" display="'Int &amp; Inst Plans Work Package'!A1" xr:uid="{00000000-0004-0000-0600-00006A000000}"/>
    <hyperlink ref="M40" location="'Int &amp; Inst Plans Work Package'!A1" display="'Int &amp; Inst Plans Work Package'!A1" xr:uid="{00000000-0004-0000-0600-00006B000000}"/>
    <hyperlink ref="N40" location="'Int &amp; Inst Plans Work Package'!A1" display="'Int &amp; Inst Plans Work Package'!A1" xr:uid="{00000000-0004-0000-0600-00006C000000}"/>
    <hyperlink ref="O40" location="'Int &amp; Inst Plans Work Package'!A1" display="'Int &amp; Inst Plans Work Package'!A1" xr:uid="{00000000-0004-0000-0600-00006D000000}"/>
    <hyperlink ref="P40" location="'Int &amp; Inst Plans Work Package'!A1" display="'Int &amp; Inst Plans Work Package'!A1" xr:uid="{00000000-0004-0000-0600-00006E000000}"/>
    <hyperlink ref="Q40" location="'Int &amp; Inst Plans Work Package'!A1" display="'Int &amp; Inst Plans Work Package'!A1" xr:uid="{00000000-0004-0000-0600-00006F000000}"/>
    <hyperlink ref="B41" location="'Int &amp; Inst Plans Work Package'!A1" display="'Int &amp; Inst Plans Work Package'!A1" xr:uid="{00000000-0004-0000-0600-000070000000}"/>
    <hyperlink ref="C41" location="'Int &amp; Inst Plans Work Package'!A1" display="'Int &amp; Inst Plans Work Package'!A1" xr:uid="{00000000-0004-0000-0600-000071000000}"/>
    <hyperlink ref="D41" location="'Int &amp; Inst Plans Work Package'!A1" display="'Int &amp; Inst Plans Work Package'!A1" xr:uid="{00000000-0004-0000-0600-000072000000}"/>
    <hyperlink ref="E41" location="'Int &amp; Inst Plans Work Package'!A1" display="'Int &amp; Inst Plans Work Package'!A1" xr:uid="{00000000-0004-0000-0600-000073000000}"/>
    <hyperlink ref="F41" location="'Int &amp; Inst Plans Work Package'!A1" display="'Int &amp; Inst Plans Work Package'!A1" xr:uid="{00000000-0004-0000-0600-000074000000}"/>
    <hyperlink ref="G41" location="'Int &amp; Inst Plans Work Package'!A1" display="'Int &amp; Inst Plans Work Package'!A1" xr:uid="{00000000-0004-0000-0600-000075000000}"/>
    <hyperlink ref="H41" location="'Int &amp; Inst Plans Work Package'!A1" display="'Int &amp; Inst Plans Work Package'!A1" xr:uid="{00000000-0004-0000-0600-000076000000}"/>
    <hyperlink ref="I41" location="'Int &amp; Inst Plans Work Package'!A1" display="'Int &amp; Inst Plans Work Package'!A1" xr:uid="{00000000-0004-0000-0600-000077000000}"/>
    <hyperlink ref="J41" location="'Int &amp; Inst Plans Work Package'!A1" display="'Int &amp; Inst Plans Work Package'!A1" xr:uid="{00000000-0004-0000-0600-000078000000}"/>
    <hyperlink ref="K41" location="'Int &amp; Inst Plans Work Package'!A1" display="'Int &amp; Inst Plans Work Package'!A1" xr:uid="{00000000-0004-0000-0600-000079000000}"/>
    <hyperlink ref="L41" location="'Int &amp; Inst Plans Work Package'!A1" display="'Int &amp; Inst Plans Work Package'!A1" xr:uid="{00000000-0004-0000-0600-00007A000000}"/>
    <hyperlink ref="M41" location="'Int &amp; Inst Plans Work Package'!A1" display="'Int &amp; Inst Plans Work Package'!A1" xr:uid="{00000000-0004-0000-0600-00007B000000}"/>
    <hyperlink ref="N41" location="'Int &amp; Inst Plans Work Package'!A1" display="'Int &amp; Inst Plans Work Package'!A1" xr:uid="{00000000-0004-0000-0600-00007C000000}"/>
    <hyperlink ref="O41" location="'Int &amp; Inst Plans Work Package'!A1" display="'Int &amp; Inst Plans Work Package'!A1" xr:uid="{00000000-0004-0000-0600-00007D000000}"/>
    <hyperlink ref="P41" location="'Int &amp; Inst Plans Work Package'!A1" display="'Int &amp; Inst Plans Work Package'!A1" xr:uid="{00000000-0004-0000-0600-00007E000000}"/>
    <hyperlink ref="Q41" location="'Int &amp; Inst Plans Work Package'!A1" display="'Int &amp; Inst Plans Work Package'!A1" xr:uid="{00000000-0004-0000-0600-00007F000000}"/>
    <hyperlink ref="B42" location="'Int &amp; Inst Plans Work Package'!A1" display="'Int &amp; Inst Plans Work Package'!A1" xr:uid="{00000000-0004-0000-0600-000080000000}"/>
    <hyperlink ref="C42" location="'Int &amp; Inst Plans Work Package'!A1" display="'Int &amp; Inst Plans Work Package'!A1" xr:uid="{00000000-0004-0000-0600-000081000000}"/>
    <hyperlink ref="D42" location="'Int &amp; Inst Plans Work Package'!A1" display="'Int &amp; Inst Plans Work Package'!A1" xr:uid="{00000000-0004-0000-0600-000082000000}"/>
    <hyperlink ref="E42" location="'Int &amp; Inst Plans Work Package'!A1" display="'Int &amp; Inst Plans Work Package'!A1" xr:uid="{00000000-0004-0000-0600-000083000000}"/>
    <hyperlink ref="F42" location="'Int &amp; Inst Plans Work Package'!A1" display="'Int &amp; Inst Plans Work Package'!A1" xr:uid="{00000000-0004-0000-0600-000084000000}"/>
    <hyperlink ref="G42" location="'Int &amp; Inst Plans Work Package'!A1" display="'Int &amp; Inst Plans Work Package'!A1" xr:uid="{00000000-0004-0000-0600-000085000000}"/>
    <hyperlink ref="H42" location="'Int &amp; Inst Plans Work Package'!A1" display="'Int &amp; Inst Plans Work Package'!A1" xr:uid="{00000000-0004-0000-0600-000086000000}"/>
    <hyperlink ref="I42" location="'Int &amp; Inst Plans Work Package'!A1" display="'Int &amp; Inst Plans Work Package'!A1" xr:uid="{00000000-0004-0000-0600-000087000000}"/>
    <hyperlink ref="J42" location="'Int &amp; Inst Plans Work Package'!A1" display="'Int &amp; Inst Plans Work Package'!A1" xr:uid="{00000000-0004-0000-0600-000088000000}"/>
    <hyperlink ref="K42" location="'Int &amp; Inst Plans Work Package'!A1" display="'Int &amp; Inst Plans Work Package'!A1" xr:uid="{00000000-0004-0000-0600-000089000000}"/>
    <hyperlink ref="L42" location="'Int &amp; Inst Plans Work Package'!A1" display="'Int &amp; Inst Plans Work Package'!A1" xr:uid="{00000000-0004-0000-0600-00008A000000}"/>
    <hyperlink ref="M42" location="'Int &amp; Inst Plans Work Package'!A1" display="'Int &amp; Inst Plans Work Package'!A1" xr:uid="{00000000-0004-0000-0600-00008B000000}"/>
    <hyperlink ref="N42" location="'Int &amp; Inst Plans Work Package'!A1" display="'Int &amp; Inst Plans Work Package'!A1" xr:uid="{00000000-0004-0000-0600-00008C000000}"/>
    <hyperlink ref="O42" location="'Int &amp; Inst Plans Work Package'!A1" display="'Int &amp; Inst Plans Work Package'!A1" xr:uid="{00000000-0004-0000-0600-00008D000000}"/>
    <hyperlink ref="P42" location="'Int &amp; Inst Plans Work Package'!A1" display="'Int &amp; Inst Plans Work Package'!A1" xr:uid="{00000000-0004-0000-0600-00008E000000}"/>
    <hyperlink ref="Q42" location="'Int &amp; Inst Plans Work Package'!A1" display="'Int &amp; Inst Plans Work Package'!A1" xr:uid="{00000000-0004-0000-0600-00008F000000}"/>
    <hyperlink ref="B43" location="'Int &amp; Inst Plans Work Package'!A1" display="'Int &amp; Inst Plans Work Package'!A1" xr:uid="{00000000-0004-0000-0600-000090000000}"/>
    <hyperlink ref="C43" location="'Int &amp; Inst Plans Work Package'!A1" display="'Int &amp; Inst Plans Work Package'!A1" xr:uid="{00000000-0004-0000-0600-000091000000}"/>
    <hyperlink ref="D43" location="'Int &amp; Inst Plans Work Package'!A1" display="'Int &amp; Inst Plans Work Package'!A1" xr:uid="{00000000-0004-0000-0600-000092000000}"/>
    <hyperlink ref="E43" location="'Int &amp; Inst Plans Work Package'!A1" display="'Int &amp; Inst Plans Work Package'!A1" xr:uid="{00000000-0004-0000-0600-000093000000}"/>
    <hyperlink ref="F43" location="'Int &amp; Inst Plans Work Package'!A1" display="'Int &amp; Inst Plans Work Package'!A1" xr:uid="{00000000-0004-0000-0600-000094000000}"/>
    <hyperlink ref="G43" location="'Int &amp; Inst Plans Work Package'!A1" display="'Int &amp; Inst Plans Work Package'!A1" xr:uid="{00000000-0004-0000-0600-000095000000}"/>
    <hyperlink ref="H43" location="'Int &amp; Inst Plans Work Package'!A1" display="'Int &amp; Inst Plans Work Package'!A1" xr:uid="{00000000-0004-0000-0600-000096000000}"/>
    <hyperlink ref="I43" location="'Int &amp; Inst Plans Work Package'!A1" display="'Int &amp; Inst Plans Work Package'!A1" xr:uid="{00000000-0004-0000-0600-000097000000}"/>
    <hyperlink ref="J43" location="'Int &amp; Inst Plans Work Package'!A1" display="'Int &amp; Inst Plans Work Package'!A1" xr:uid="{00000000-0004-0000-0600-000098000000}"/>
    <hyperlink ref="K43" location="'Int &amp; Inst Plans Work Package'!A1" display="'Int &amp; Inst Plans Work Package'!A1" xr:uid="{00000000-0004-0000-0600-000099000000}"/>
    <hyperlink ref="L43" location="'Int &amp; Inst Plans Work Package'!A1" display="'Int &amp; Inst Plans Work Package'!A1" xr:uid="{00000000-0004-0000-0600-00009A000000}"/>
    <hyperlink ref="M43" location="'Int &amp; Inst Plans Work Package'!A1" display="'Int &amp; Inst Plans Work Package'!A1" xr:uid="{00000000-0004-0000-0600-00009B000000}"/>
    <hyperlink ref="N43" location="'Int &amp; Inst Plans Work Package'!A1" display="'Int &amp; Inst Plans Work Package'!A1" xr:uid="{00000000-0004-0000-0600-00009C000000}"/>
    <hyperlink ref="O43" location="'Int &amp; Inst Plans Work Package'!A1" display="'Int &amp; Inst Plans Work Package'!A1" xr:uid="{00000000-0004-0000-0600-00009D000000}"/>
    <hyperlink ref="P43" location="'Int &amp; Inst Plans Work Package'!A1" display="'Int &amp; Inst Plans Work Package'!A1" xr:uid="{00000000-0004-0000-0600-00009E000000}"/>
    <hyperlink ref="Q43" location="'Int &amp; Inst Plans Work Package'!A1" display="'Int &amp; Inst Plans Work Package'!A1" xr:uid="{00000000-0004-0000-0600-00009F000000}"/>
    <hyperlink ref="B44" location="'Int &amp; Inst Plans Work Package'!A1" display="'Int &amp; Inst Plans Work Package'!A1" xr:uid="{00000000-0004-0000-0600-0000A0000000}"/>
    <hyperlink ref="C44" location="'Int &amp; Inst Plans Work Package'!A1" display="'Int &amp; Inst Plans Work Package'!A1" xr:uid="{00000000-0004-0000-0600-0000A1000000}"/>
    <hyperlink ref="D44" location="'Int &amp; Inst Plans Work Package'!A1" display="'Int &amp; Inst Plans Work Package'!A1" xr:uid="{00000000-0004-0000-0600-0000A2000000}"/>
    <hyperlink ref="E44" location="'Int &amp; Inst Plans Work Package'!A1" display="'Int &amp; Inst Plans Work Package'!A1" xr:uid="{00000000-0004-0000-0600-0000A3000000}"/>
    <hyperlink ref="F44" location="'Int &amp; Inst Plans Work Package'!A1" display="'Int &amp; Inst Plans Work Package'!A1" xr:uid="{00000000-0004-0000-0600-0000A4000000}"/>
    <hyperlink ref="G44" location="'Int &amp; Inst Plans Work Package'!A1" display="'Int &amp; Inst Plans Work Package'!A1" xr:uid="{00000000-0004-0000-0600-0000A5000000}"/>
    <hyperlink ref="H44" location="'Int &amp; Inst Plans Work Package'!A1" display="'Int &amp; Inst Plans Work Package'!A1" xr:uid="{00000000-0004-0000-0600-0000A6000000}"/>
    <hyperlink ref="I44" location="'Int &amp; Inst Plans Work Package'!A1" display="'Int &amp; Inst Plans Work Package'!A1" xr:uid="{00000000-0004-0000-0600-0000A7000000}"/>
    <hyperlink ref="J44" location="'Int &amp; Inst Plans Work Package'!A1" display="'Int &amp; Inst Plans Work Package'!A1" xr:uid="{00000000-0004-0000-0600-0000A8000000}"/>
    <hyperlink ref="K44" location="'Int &amp; Inst Plans Work Package'!A1" display="'Int &amp; Inst Plans Work Package'!A1" xr:uid="{00000000-0004-0000-0600-0000A9000000}"/>
    <hyperlink ref="L44" location="'Int &amp; Inst Plans Work Package'!A1" display="'Int &amp; Inst Plans Work Package'!A1" xr:uid="{00000000-0004-0000-0600-0000AA000000}"/>
    <hyperlink ref="M44" location="'Int &amp; Inst Plans Work Package'!A1" display="'Int &amp; Inst Plans Work Package'!A1" xr:uid="{00000000-0004-0000-0600-0000AB000000}"/>
    <hyperlink ref="N44" location="'Int &amp; Inst Plans Work Package'!A1" display="'Int &amp; Inst Plans Work Package'!A1" xr:uid="{00000000-0004-0000-0600-0000AC000000}"/>
    <hyperlink ref="O44" location="'Int &amp; Inst Plans Work Package'!A1" display="'Int &amp; Inst Plans Work Package'!A1" xr:uid="{00000000-0004-0000-0600-0000AD000000}"/>
    <hyperlink ref="P44" location="'Int &amp; Inst Plans Work Package'!A1" display="'Int &amp; Inst Plans Work Package'!A1" xr:uid="{00000000-0004-0000-0600-0000AE000000}"/>
    <hyperlink ref="Q44" location="'Int &amp; Inst Plans Work Package'!A1" display="'Int &amp; Inst Plans Work Package'!A1" xr:uid="{00000000-0004-0000-0600-0000AF000000}"/>
    <hyperlink ref="B45" location="'Int &amp; Inst Plans Work Package'!A1" display="'Int &amp; Inst Plans Work Package'!A1" xr:uid="{00000000-0004-0000-0600-0000B0000000}"/>
    <hyperlink ref="C45" location="'Int &amp; Inst Plans Work Package'!A1" display="'Int &amp; Inst Plans Work Package'!A1" xr:uid="{00000000-0004-0000-0600-0000B1000000}"/>
    <hyperlink ref="D45" location="'Int &amp; Inst Plans Work Package'!A1" display="'Int &amp; Inst Plans Work Package'!A1" xr:uid="{00000000-0004-0000-0600-0000B2000000}"/>
    <hyperlink ref="E45" location="'Int &amp; Inst Plans Work Package'!A1" display="'Int &amp; Inst Plans Work Package'!A1" xr:uid="{00000000-0004-0000-0600-0000B3000000}"/>
    <hyperlink ref="F45" location="'Int &amp; Inst Plans Work Package'!A1" display="'Int &amp; Inst Plans Work Package'!A1" xr:uid="{00000000-0004-0000-0600-0000B4000000}"/>
    <hyperlink ref="G45" location="'Int &amp; Inst Plans Work Package'!A1" display="'Int &amp; Inst Plans Work Package'!A1" xr:uid="{00000000-0004-0000-0600-0000B5000000}"/>
    <hyperlink ref="H45" location="'Int &amp; Inst Plans Work Package'!A1" display="'Int &amp; Inst Plans Work Package'!A1" xr:uid="{00000000-0004-0000-0600-0000B6000000}"/>
    <hyperlink ref="I45" location="'Int &amp; Inst Plans Work Package'!A1" display="'Int &amp; Inst Plans Work Package'!A1" xr:uid="{00000000-0004-0000-0600-0000B7000000}"/>
    <hyperlink ref="J45" location="'Int &amp; Inst Plans Work Package'!A1" display="'Int &amp; Inst Plans Work Package'!A1" xr:uid="{00000000-0004-0000-0600-0000B8000000}"/>
    <hyperlink ref="K45" location="'Int &amp; Inst Plans Work Package'!A1" display="'Int &amp; Inst Plans Work Package'!A1" xr:uid="{00000000-0004-0000-0600-0000B9000000}"/>
    <hyperlink ref="L45" location="'Int &amp; Inst Plans Work Package'!A1" display="'Int &amp; Inst Plans Work Package'!A1" xr:uid="{00000000-0004-0000-0600-0000BA000000}"/>
    <hyperlink ref="M45" location="'Int &amp; Inst Plans Work Package'!A1" display="'Int &amp; Inst Plans Work Package'!A1" xr:uid="{00000000-0004-0000-0600-0000BB000000}"/>
    <hyperlink ref="N45" location="'Int &amp; Inst Plans Work Package'!A1" display="'Int &amp; Inst Plans Work Package'!A1" xr:uid="{00000000-0004-0000-0600-0000BC000000}"/>
    <hyperlink ref="O45" location="'Int &amp; Inst Plans Work Package'!A1" display="'Int &amp; Inst Plans Work Package'!A1" xr:uid="{00000000-0004-0000-0600-0000BD000000}"/>
    <hyperlink ref="P45" location="'Int &amp; Inst Plans Work Package'!A1" display="'Int &amp; Inst Plans Work Package'!A1" xr:uid="{00000000-0004-0000-0600-0000BE000000}"/>
    <hyperlink ref="Q45" location="'Int &amp; Inst Plans Work Package'!A1" display="'Int &amp; Inst Plans Work Package'!A1" xr:uid="{00000000-0004-0000-0600-0000BF000000}"/>
    <hyperlink ref="B19" location="Navigation!A1" display="Return to Naigation Page" xr:uid="{00000000-0004-0000-0600-0000C0000000}"/>
    <hyperlink ref="C19" location="Navigation!A1" display="Navigation!A1" xr:uid="{00000000-0004-0000-0600-0000C1000000}"/>
    <hyperlink ref="D19" location="Navigation!A1" display="Navigation!A1" xr:uid="{00000000-0004-0000-0600-0000C2000000}"/>
    <hyperlink ref="E19" location="Navigation!A1" display="Navigation!A1" xr:uid="{00000000-0004-0000-0600-0000C3000000}"/>
    <hyperlink ref="F19" location="Navigation!A1" display="Navigation!A1" xr:uid="{00000000-0004-0000-06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6"/>
  <dimension ref="B1:AD91"/>
  <sheetViews>
    <sheetView zoomScale="60" zoomScaleNormal="60" workbookViewId="0"/>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2:30" ht="16.2" thickBot="1"/>
    <row r="2" spans="2:30" ht="25.95" customHeight="1">
      <c r="B2" s="256"/>
      <c r="C2" s="257"/>
      <c r="D2" s="257"/>
      <c r="E2" s="257"/>
      <c r="F2" s="1114" t="s">
        <v>42</v>
      </c>
      <c r="G2" s="1115"/>
      <c r="H2" s="1115"/>
      <c r="I2" s="1115"/>
      <c r="J2" s="1115"/>
      <c r="K2" s="1115"/>
      <c r="L2" s="1116"/>
      <c r="M2" s="1121" t="s">
        <v>20</v>
      </c>
      <c r="N2" s="1123">
        <v>42821</v>
      </c>
      <c r="O2" s="1124"/>
      <c r="P2" s="1124"/>
      <c r="Q2" s="1125"/>
    </row>
    <row r="3" spans="2:30" ht="16.05" customHeight="1" thickBot="1">
      <c r="B3" s="258"/>
      <c r="C3" s="259"/>
      <c r="D3" s="259"/>
      <c r="E3" s="259"/>
      <c r="F3" s="1117"/>
      <c r="G3" s="1118"/>
      <c r="H3" s="1118"/>
      <c r="I3" s="1118"/>
      <c r="J3" s="1118"/>
      <c r="K3" s="1118"/>
      <c r="L3" s="1119"/>
      <c r="M3" s="1122"/>
      <c r="N3" s="1126"/>
      <c r="O3" s="1126"/>
      <c r="P3" s="1126"/>
      <c r="Q3" s="1127"/>
    </row>
    <row r="4" spans="2:30" ht="18" customHeight="1">
      <c r="B4" s="258"/>
      <c r="C4" s="259"/>
      <c r="D4" s="259"/>
      <c r="E4" s="259"/>
      <c r="F4" s="1117"/>
      <c r="G4" s="1118"/>
      <c r="H4" s="1118"/>
      <c r="I4" s="1118"/>
      <c r="J4" s="1118"/>
      <c r="K4" s="1118"/>
      <c r="L4" s="1119"/>
      <c r="M4" s="1121" t="s">
        <v>21</v>
      </c>
      <c r="N4" s="1124" t="s">
        <v>278</v>
      </c>
      <c r="O4" s="1124"/>
      <c r="P4" s="1124"/>
      <c r="Q4" s="1125"/>
    </row>
    <row r="5" spans="2:30" ht="16.2" thickBot="1">
      <c r="B5" s="258"/>
      <c r="C5" s="259"/>
      <c r="D5" s="259"/>
      <c r="E5" s="259"/>
      <c r="F5" s="1117"/>
      <c r="G5" s="1118"/>
      <c r="H5" s="1118"/>
      <c r="I5" s="1118"/>
      <c r="J5" s="1118"/>
      <c r="K5" s="1118"/>
      <c r="L5" s="1119"/>
      <c r="M5" s="1128"/>
      <c r="N5" s="1126"/>
      <c r="O5" s="1126"/>
      <c r="P5" s="1126"/>
      <c r="Q5" s="1127"/>
    </row>
    <row r="6" spans="2:30" ht="21" customHeight="1">
      <c r="B6" s="258"/>
      <c r="C6" s="259"/>
      <c r="D6" s="259"/>
      <c r="E6" s="259"/>
      <c r="F6" s="1117"/>
      <c r="G6" s="1118"/>
      <c r="H6" s="1118"/>
      <c r="I6" s="1118"/>
      <c r="J6" s="1118"/>
      <c r="K6" s="1118"/>
      <c r="L6" s="1118"/>
      <c r="M6" s="1129" t="s">
        <v>22</v>
      </c>
      <c r="N6" s="1131"/>
      <c r="O6" s="1131"/>
      <c r="P6" s="1131"/>
      <c r="Q6" s="1132"/>
    </row>
    <row r="7" spans="2:30" ht="16.2" thickBot="1">
      <c r="B7" s="258"/>
      <c r="C7" s="259"/>
      <c r="D7" s="259"/>
      <c r="E7" s="259"/>
      <c r="F7" s="1117"/>
      <c r="G7" s="1120"/>
      <c r="H7" s="1120"/>
      <c r="I7" s="1120"/>
      <c r="J7" s="1120"/>
      <c r="K7" s="1120"/>
      <c r="L7" s="1120"/>
      <c r="M7" s="1130"/>
      <c r="N7" s="1133"/>
      <c r="O7" s="1133"/>
      <c r="P7" s="1133"/>
      <c r="Q7" s="1134"/>
    </row>
    <row r="8" spans="2:30" s="260" customFormat="1" ht="27" customHeight="1">
      <c r="B8" s="1073" t="s">
        <v>24</v>
      </c>
      <c r="C8" s="1074"/>
      <c r="D8" s="1074"/>
      <c r="E8" s="1074"/>
      <c r="F8" s="1075"/>
      <c r="G8" s="1073" t="s">
        <v>23</v>
      </c>
      <c r="H8" s="1074"/>
      <c r="I8" s="1074"/>
      <c r="J8" s="1074"/>
      <c r="K8" s="1074"/>
      <c r="L8" s="1074"/>
      <c r="M8" s="1096"/>
      <c r="N8" s="1097" t="s">
        <v>25</v>
      </c>
      <c r="O8" s="1098"/>
      <c r="P8" s="1098"/>
      <c r="Q8" s="1096"/>
    </row>
    <row r="9" spans="2:30" s="267" customFormat="1" ht="30" customHeight="1">
      <c r="B9" s="1099" t="str">
        <f>'Int &amp; Inst  Control Account'!C20</f>
        <v>Infrastructure Installation</v>
      </c>
      <c r="C9" s="1100"/>
      <c r="D9" s="1100"/>
      <c r="E9" s="1100"/>
      <c r="F9" s="1101"/>
      <c r="G9" s="1099" t="str">
        <f>'Int &amp; Inst  Control Account'!B20</f>
        <v>2.05.02</v>
      </c>
      <c r="H9" s="1100"/>
      <c r="I9" s="1100"/>
      <c r="J9" s="1100"/>
      <c r="K9" s="1100"/>
      <c r="L9" s="1100"/>
      <c r="M9" s="1101"/>
      <c r="N9" s="1177" t="s">
        <v>41</v>
      </c>
      <c r="O9" s="1178"/>
      <c r="P9" s="1178"/>
      <c r="Q9" s="1179"/>
    </row>
    <row r="10" spans="2:30" s="267" customFormat="1" ht="30" customHeight="1" thickBot="1">
      <c r="B10" s="1102"/>
      <c r="C10" s="1103"/>
      <c r="D10" s="1103"/>
      <c r="E10" s="1103"/>
      <c r="F10" s="1104"/>
      <c r="G10" s="1102"/>
      <c r="H10" s="1103"/>
      <c r="I10" s="1103"/>
      <c r="J10" s="1103"/>
      <c r="K10" s="1103"/>
      <c r="L10" s="1103"/>
      <c r="M10" s="1104"/>
      <c r="N10" s="1180"/>
      <c r="O10" s="1181"/>
      <c r="P10" s="1181"/>
      <c r="Q10" s="1182"/>
    </row>
    <row r="11" spans="2:30" s="260" customFormat="1" ht="27" customHeight="1" thickBot="1">
      <c r="B11" s="1070" t="s">
        <v>26</v>
      </c>
      <c r="C11" s="1071"/>
      <c r="D11" s="1071"/>
      <c r="E11" s="1071"/>
      <c r="F11" s="1071"/>
      <c r="G11" s="1071"/>
      <c r="H11" s="1071"/>
      <c r="I11" s="1071"/>
      <c r="J11" s="1071"/>
      <c r="K11" s="1071"/>
      <c r="L11" s="1071"/>
      <c r="M11" s="1071"/>
      <c r="N11" s="1071"/>
      <c r="O11" s="1071"/>
      <c r="P11" s="1071"/>
      <c r="Q11" s="1072"/>
    </row>
    <row r="12" spans="2:30" ht="60" customHeight="1">
      <c r="B12" s="1172" t="s">
        <v>620</v>
      </c>
      <c r="C12" s="1173"/>
      <c r="D12" s="1173"/>
      <c r="E12" s="1173"/>
      <c r="F12" s="1173"/>
      <c r="G12" s="1173"/>
      <c r="H12" s="1173"/>
      <c r="I12" s="1173"/>
      <c r="J12" s="1173"/>
      <c r="K12" s="1173"/>
      <c r="L12" s="1173"/>
      <c r="M12" s="1173"/>
      <c r="N12" s="1173"/>
      <c r="O12" s="1173"/>
      <c r="P12" s="1173"/>
      <c r="Q12" s="1174"/>
      <c r="S12" s="1166"/>
      <c r="T12" s="1166"/>
      <c r="U12" s="1166"/>
      <c r="V12" s="1166"/>
      <c r="W12" s="1166"/>
      <c r="X12" s="1166"/>
      <c r="Y12" s="1166"/>
      <c r="Z12" s="1166"/>
      <c r="AA12" s="1166"/>
      <c r="AB12" s="1166"/>
      <c r="AC12" s="1166"/>
      <c r="AD12" s="1166"/>
    </row>
    <row r="13" spans="2:30" ht="60" customHeight="1">
      <c r="B13" s="1150"/>
      <c r="C13" s="1148"/>
      <c r="D13" s="1148"/>
      <c r="E13" s="1148"/>
      <c r="F13" s="1148"/>
      <c r="G13" s="1148"/>
      <c r="H13" s="1148"/>
      <c r="I13" s="1148"/>
      <c r="J13" s="1148"/>
      <c r="K13" s="1148"/>
      <c r="L13" s="1148"/>
      <c r="M13" s="1148"/>
      <c r="N13" s="1148"/>
      <c r="O13" s="1148"/>
      <c r="P13" s="1148"/>
      <c r="Q13" s="1149"/>
      <c r="S13" s="1167"/>
      <c r="T13" s="1167"/>
      <c r="U13" s="1167"/>
      <c r="V13" s="1167"/>
      <c r="W13" s="1167"/>
      <c r="X13" s="1167"/>
      <c r="Y13" s="1167"/>
      <c r="Z13" s="1167"/>
      <c r="AA13" s="1167"/>
      <c r="AB13" s="1167"/>
      <c r="AC13" s="1167"/>
      <c r="AD13" s="1167"/>
    </row>
    <row r="14" spans="2:30" ht="60" customHeight="1">
      <c r="B14" s="1150"/>
      <c r="C14" s="1148"/>
      <c r="D14" s="1148"/>
      <c r="E14" s="1148"/>
      <c r="F14" s="1148"/>
      <c r="G14" s="1148"/>
      <c r="H14" s="1148"/>
      <c r="I14" s="1148"/>
      <c r="J14" s="1148"/>
      <c r="K14" s="1148"/>
      <c r="L14" s="1148"/>
      <c r="M14" s="1148"/>
      <c r="N14" s="1148"/>
      <c r="O14" s="1148"/>
      <c r="P14" s="1148"/>
      <c r="Q14" s="1149"/>
      <c r="S14" s="1168"/>
      <c r="T14" s="1168"/>
      <c r="U14" s="1168"/>
      <c r="V14" s="1168"/>
      <c r="W14" s="1168"/>
      <c r="X14" s="1168"/>
      <c r="Y14" s="1168"/>
      <c r="Z14" s="1168"/>
      <c r="AA14" s="1168"/>
      <c r="AB14" s="1168"/>
      <c r="AC14" s="1168"/>
      <c r="AD14" s="1168"/>
    </row>
    <row r="15" spans="2:30" ht="60" customHeight="1">
      <c r="B15" s="1150"/>
      <c r="C15" s="1148"/>
      <c r="D15" s="1148"/>
      <c r="E15" s="1148"/>
      <c r="F15" s="1148"/>
      <c r="G15" s="1148"/>
      <c r="H15" s="1148"/>
      <c r="I15" s="1148"/>
      <c r="J15" s="1148"/>
      <c r="K15" s="1148"/>
      <c r="L15" s="1148"/>
      <c r="M15" s="1148"/>
      <c r="N15" s="1148"/>
      <c r="O15" s="1148"/>
      <c r="P15" s="1148"/>
      <c r="Q15" s="1149"/>
      <c r="S15" s="1167"/>
      <c r="T15" s="1167"/>
      <c r="U15" s="1167"/>
      <c r="V15" s="1167"/>
      <c r="W15" s="1167"/>
      <c r="X15" s="1167"/>
      <c r="Y15" s="1167"/>
      <c r="Z15" s="1167"/>
      <c r="AA15" s="1167"/>
      <c r="AB15" s="1167"/>
      <c r="AC15" s="1167"/>
      <c r="AD15" s="1167"/>
    </row>
    <row r="16" spans="2:30" ht="60" customHeight="1">
      <c r="B16" s="1150"/>
      <c r="C16" s="1148"/>
      <c r="D16" s="1148"/>
      <c r="E16" s="1148"/>
      <c r="F16" s="1148"/>
      <c r="G16" s="1148"/>
      <c r="H16" s="1148"/>
      <c r="I16" s="1148"/>
      <c r="J16" s="1148"/>
      <c r="K16" s="1148"/>
      <c r="L16" s="1148"/>
      <c r="M16" s="1148"/>
      <c r="N16" s="1148"/>
      <c r="O16" s="1148"/>
      <c r="P16" s="1148"/>
      <c r="Q16" s="1149"/>
      <c r="S16" s="1166"/>
      <c r="T16" s="1166"/>
      <c r="U16" s="1166"/>
      <c r="V16" s="1166"/>
      <c r="W16" s="1166"/>
      <c r="X16" s="1166"/>
      <c r="Y16" s="1166"/>
      <c r="Z16" s="1166"/>
      <c r="AA16" s="1166"/>
      <c r="AB16" s="1166"/>
      <c r="AC16" s="1166"/>
      <c r="AD16" s="1166"/>
    </row>
    <row r="17" spans="2:30" ht="60" customHeight="1">
      <c r="B17" s="1150"/>
      <c r="C17" s="1148"/>
      <c r="D17" s="1148"/>
      <c r="E17" s="1148"/>
      <c r="F17" s="1148"/>
      <c r="G17" s="1148"/>
      <c r="H17" s="1148"/>
      <c r="I17" s="1148"/>
      <c r="J17" s="1148"/>
      <c r="K17" s="1148"/>
      <c r="L17" s="1148"/>
      <c r="M17" s="1148"/>
      <c r="N17" s="1148"/>
      <c r="O17" s="1148"/>
      <c r="P17" s="1148"/>
      <c r="Q17" s="1149"/>
      <c r="S17" s="1167"/>
      <c r="T17" s="1167"/>
      <c r="U17" s="1167"/>
      <c r="V17" s="1167"/>
      <c r="W17" s="1167"/>
      <c r="X17" s="1167"/>
      <c r="Y17" s="1167"/>
      <c r="Z17" s="1167"/>
      <c r="AA17" s="1167"/>
      <c r="AB17" s="1167"/>
      <c r="AC17" s="1167"/>
      <c r="AD17" s="1167"/>
    </row>
    <row r="18" spans="2:30" ht="60" customHeight="1" thickBot="1">
      <c r="B18" s="1151"/>
      <c r="C18" s="1152"/>
      <c r="D18" s="1152"/>
      <c r="E18" s="1152"/>
      <c r="F18" s="1152"/>
      <c r="G18" s="1152"/>
      <c r="H18" s="1152"/>
      <c r="I18" s="1152"/>
      <c r="J18" s="1152"/>
      <c r="K18" s="1152"/>
      <c r="L18" s="1152"/>
      <c r="M18" s="1152"/>
      <c r="N18" s="1152"/>
      <c r="O18" s="1152"/>
      <c r="P18" s="1152"/>
      <c r="Q18" s="1153"/>
      <c r="S18" s="1168"/>
      <c r="T18" s="1168"/>
      <c r="U18" s="1168"/>
      <c r="V18" s="1168"/>
      <c r="W18" s="1168"/>
      <c r="X18" s="1168"/>
      <c r="Y18" s="1168"/>
      <c r="Z18" s="1168"/>
      <c r="AA18" s="1168"/>
      <c r="AB18" s="1168"/>
      <c r="AC18" s="1168"/>
      <c r="AD18" s="1168"/>
    </row>
    <row r="19" spans="2:30" ht="52.95" customHeight="1" thickBot="1">
      <c r="B19" s="1175" t="s">
        <v>281</v>
      </c>
      <c r="C19" s="1176"/>
      <c r="D19" s="1176"/>
      <c r="E19" s="1176"/>
      <c r="F19" s="1176"/>
      <c r="G19" s="479"/>
      <c r="H19" s="479"/>
      <c r="I19" s="479"/>
      <c r="J19" s="479"/>
      <c r="K19" s="479"/>
      <c r="L19" s="479"/>
      <c r="M19" s="479"/>
      <c r="N19" s="479"/>
      <c r="O19" s="479"/>
      <c r="P19" s="479"/>
      <c r="Q19" s="480"/>
      <c r="S19" s="1167"/>
      <c r="T19" s="1167"/>
      <c r="U19" s="1167"/>
      <c r="V19" s="1167"/>
      <c r="W19" s="1167"/>
      <c r="X19" s="1167"/>
      <c r="Y19" s="1167"/>
      <c r="Z19" s="1167"/>
      <c r="AA19" s="1167"/>
      <c r="AB19" s="1167"/>
      <c r="AC19" s="1167"/>
      <c r="AD19" s="1167"/>
    </row>
    <row r="20" spans="2:30" s="260" customFormat="1" ht="54" customHeight="1">
      <c r="B20" s="1073" t="s">
        <v>27</v>
      </c>
      <c r="C20" s="1074"/>
      <c r="D20" s="1074"/>
      <c r="E20" s="1074"/>
      <c r="F20" s="1074"/>
      <c r="G20" s="1074"/>
      <c r="H20" s="1074"/>
      <c r="I20" s="1074"/>
      <c r="J20" s="1074"/>
      <c r="K20" s="1074"/>
      <c r="L20" s="1074"/>
      <c r="M20" s="1074"/>
      <c r="N20" s="1074"/>
      <c r="O20" s="1074"/>
      <c r="P20" s="1074"/>
      <c r="Q20" s="1075"/>
      <c r="S20" s="1168"/>
      <c r="T20" s="1168"/>
      <c r="U20" s="1168"/>
      <c r="V20" s="1168"/>
      <c r="W20" s="1168"/>
      <c r="X20" s="1168"/>
      <c r="Y20" s="1168"/>
      <c r="Z20" s="1168"/>
      <c r="AA20" s="1168"/>
      <c r="AB20" s="1168"/>
      <c r="AC20" s="1168"/>
      <c r="AD20" s="1168"/>
    </row>
    <row r="21" spans="2:30">
      <c r="B21" s="261"/>
      <c r="Q21" s="262"/>
    </row>
    <row r="22" spans="2:30">
      <c r="B22" s="261"/>
      <c r="Q22" s="262"/>
    </row>
    <row r="23" spans="2:30" ht="18.600000000000001" thickBot="1">
      <c r="B23" s="261"/>
      <c r="C23" s="22"/>
      <c r="D23" s="264" t="s">
        <v>28</v>
      </c>
      <c r="Q23" s="262"/>
    </row>
    <row r="24" spans="2:30" ht="18.600000000000001" thickBot="1">
      <c r="B24" s="261"/>
      <c r="C24" s="22"/>
      <c r="D24" s="264" t="s">
        <v>29</v>
      </c>
      <c r="Q24" s="262"/>
    </row>
    <row r="25" spans="2:30" ht="18.600000000000001" thickBot="1">
      <c r="B25" s="261"/>
      <c r="C25" s="22"/>
      <c r="D25" s="264" t="s">
        <v>30</v>
      </c>
      <c r="Q25" s="262"/>
    </row>
    <row r="26" spans="2:30" ht="18.600000000000001" thickBot="1">
      <c r="B26" s="261"/>
      <c r="C26" s="22"/>
      <c r="D26" s="264" t="s">
        <v>31</v>
      </c>
      <c r="Q26" s="262"/>
    </row>
    <row r="27" spans="2:30" ht="18.600000000000001" thickBot="1">
      <c r="B27" s="261"/>
      <c r="C27" s="22"/>
      <c r="D27" s="264" t="s">
        <v>32</v>
      </c>
      <c r="Q27" s="262"/>
    </row>
    <row r="28" spans="2:30" ht="18.600000000000001" thickBot="1">
      <c r="B28" s="261"/>
      <c r="C28" s="22" t="s">
        <v>40</v>
      </c>
      <c r="D28" s="264" t="s">
        <v>33</v>
      </c>
      <c r="Q28" s="262"/>
    </row>
    <row r="29" spans="2:30" ht="18.600000000000001" thickBot="1">
      <c r="B29" s="261"/>
      <c r="C29" s="22" t="s">
        <v>40</v>
      </c>
      <c r="D29" s="264" t="s">
        <v>34</v>
      </c>
      <c r="Q29" s="262"/>
    </row>
    <row r="30" spans="2:30" ht="18.600000000000001" thickBot="1">
      <c r="B30" s="261"/>
      <c r="C30" s="22"/>
      <c r="D30" s="264" t="s">
        <v>35</v>
      </c>
      <c r="Q30" s="262"/>
    </row>
    <row r="31" spans="2:30">
      <c r="B31" s="261"/>
      <c r="Q31" s="262"/>
    </row>
    <row r="32" spans="2:30"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c r="B46" s="1076" t="s">
        <v>37</v>
      </c>
      <c r="C46" s="1077"/>
      <c r="D46" s="1077"/>
      <c r="E46" s="1077"/>
      <c r="F46" s="1077"/>
      <c r="G46" s="1077"/>
      <c r="H46" s="1077"/>
      <c r="I46" s="1077"/>
      <c r="J46" s="1077"/>
      <c r="K46" s="1077"/>
      <c r="L46" s="1077"/>
      <c r="M46" s="1077"/>
      <c r="N46" s="1077"/>
      <c r="O46" s="1077"/>
      <c r="P46" s="1077"/>
      <c r="Q46" s="1078"/>
    </row>
    <row r="47" spans="2:17">
      <c r="B47" s="1079"/>
      <c r="C47" s="1080"/>
      <c r="D47" s="1080"/>
      <c r="E47" s="1080"/>
      <c r="F47" s="1080"/>
      <c r="G47" s="1080"/>
      <c r="H47" s="1080"/>
      <c r="I47" s="1080"/>
      <c r="J47" s="1080"/>
      <c r="K47" s="1080"/>
      <c r="L47" s="1080"/>
      <c r="M47" s="1080"/>
      <c r="N47" s="1080"/>
      <c r="O47" s="1080"/>
      <c r="P47" s="1080"/>
      <c r="Q47" s="1081"/>
    </row>
    <row r="48" spans="2:17">
      <c r="B48" s="1154" t="s">
        <v>621</v>
      </c>
      <c r="C48" s="1160"/>
      <c r="D48" s="1160"/>
      <c r="E48" s="1160"/>
      <c r="F48" s="1160"/>
      <c r="G48" s="1160"/>
      <c r="H48" s="1160"/>
      <c r="I48" s="1160"/>
      <c r="J48" s="1160"/>
      <c r="K48" s="1160"/>
      <c r="L48" s="1160"/>
      <c r="M48" s="1160"/>
      <c r="N48" s="1160"/>
      <c r="O48" s="1160"/>
      <c r="P48" s="1160"/>
      <c r="Q48" s="1161"/>
    </row>
    <row r="49" spans="2:17">
      <c r="B49" s="1162"/>
      <c r="C49" s="1160"/>
      <c r="D49" s="1160"/>
      <c r="E49" s="1160"/>
      <c r="F49" s="1160"/>
      <c r="G49" s="1160"/>
      <c r="H49" s="1160"/>
      <c r="I49" s="1160"/>
      <c r="J49" s="1160"/>
      <c r="K49" s="1160"/>
      <c r="L49" s="1160"/>
      <c r="M49" s="1160"/>
      <c r="N49" s="1160"/>
      <c r="O49" s="1160"/>
      <c r="P49" s="1160"/>
      <c r="Q49" s="1161"/>
    </row>
    <row r="50" spans="2:17">
      <c r="B50" s="1162"/>
      <c r="C50" s="1160"/>
      <c r="D50" s="1160"/>
      <c r="E50" s="1160"/>
      <c r="F50" s="1160"/>
      <c r="G50" s="1160"/>
      <c r="H50" s="1160"/>
      <c r="I50" s="1160"/>
      <c r="J50" s="1160"/>
      <c r="K50" s="1160"/>
      <c r="L50" s="1160"/>
      <c r="M50" s="1160"/>
      <c r="N50" s="1160"/>
      <c r="O50" s="1160"/>
      <c r="P50" s="1160"/>
      <c r="Q50" s="1161"/>
    </row>
    <row r="51" spans="2:17">
      <c r="B51" s="1162"/>
      <c r="C51" s="1160"/>
      <c r="D51" s="1160"/>
      <c r="E51" s="1160"/>
      <c r="F51" s="1160"/>
      <c r="G51" s="1160"/>
      <c r="H51" s="1160"/>
      <c r="I51" s="1160"/>
      <c r="J51" s="1160"/>
      <c r="K51" s="1160"/>
      <c r="L51" s="1160"/>
      <c r="M51" s="1160"/>
      <c r="N51" s="1160"/>
      <c r="O51" s="1160"/>
      <c r="P51" s="1160"/>
      <c r="Q51" s="1161"/>
    </row>
    <row r="52" spans="2:17">
      <c r="B52" s="1162"/>
      <c r="C52" s="1160"/>
      <c r="D52" s="1160"/>
      <c r="E52" s="1160"/>
      <c r="F52" s="1160"/>
      <c r="G52" s="1160"/>
      <c r="H52" s="1160"/>
      <c r="I52" s="1160"/>
      <c r="J52" s="1160"/>
      <c r="K52" s="1160"/>
      <c r="L52" s="1160"/>
      <c r="M52" s="1160"/>
      <c r="N52" s="1160"/>
      <c r="O52" s="1160"/>
      <c r="P52" s="1160"/>
      <c r="Q52" s="1161"/>
    </row>
    <row r="53" spans="2:17">
      <c r="B53" s="1162"/>
      <c r="C53" s="1160"/>
      <c r="D53" s="1160"/>
      <c r="E53" s="1160"/>
      <c r="F53" s="1160"/>
      <c r="G53" s="1160"/>
      <c r="H53" s="1160"/>
      <c r="I53" s="1160"/>
      <c r="J53" s="1160"/>
      <c r="K53" s="1160"/>
      <c r="L53" s="1160"/>
      <c r="M53" s="1160"/>
      <c r="N53" s="1160"/>
      <c r="O53" s="1160"/>
      <c r="P53" s="1160"/>
      <c r="Q53" s="1161"/>
    </row>
    <row r="54" spans="2:17">
      <c r="B54" s="1162"/>
      <c r="C54" s="1160"/>
      <c r="D54" s="1160"/>
      <c r="E54" s="1160"/>
      <c r="F54" s="1160"/>
      <c r="G54" s="1160"/>
      <c r="H54" s="1160"/>
      <c r="I54" s="1160"/>
      <c r="J54" s="1160"/>
      <c r="K54" s="1160"/>
      <c r="L54" s="1160"/>
      <c r="M54" s="1160"/>
      <c r="N54" s="1160"/>
      <c r="O54" s="1160"/>
      <c r="P54" s="1160"/>
      <c r="Q54" s="1161"/>
    </row>
    <row r="55" spans="2:17">
      <c r="B55" s="1162"/>
      <c r="C55" s="1160"/>
      <c r="D55" s="1160"/>
      <c r="E55" s="1160"/>
      <c r="F55" s="1160"/>
      <c r="G55" s="1160"/>
      <c r="H55" s="1160"/>
      <c r="I55" s="1160"/>
      <c r="J55" s="1160"/>
      <c r="K55" s="1160"/>
      <c r="L55" s="1160"/>
      <c r="M55" s="1160"/>
      <c r="N55" s="1160"/>
      <c r="O55" s="1160"/>
      <c r="P55" s="1160"/>
      <c r="Q55" s="1161"/>
    </row>
    <row r="56" spans="2:17">
      <c r="B56" s="1162"/>
      <c r="C56" s="1160"/>
      <c r="D56" s="1160"/>
      <c r="E56" s="1160"/>
      <c r="F56" s="1160"/>
      <c r="G56" s="1160"/>
      <c r="H56" s="1160"/>
      <c r="I56" s="1160"/>
      <c r="J56" s="1160"/>
      <c r="K56" s="1160"/>
      <c r="L56" s="1160"/>
      <c r="M56" s="1160"/>
      <c r="N56" s="1160"/>
      <c r="O56" s="1160"/>
      <c r="P56" s="1160"/>
      <c r="Q56" s="1161"/>
    </row>
    <row r="57" spans="2:17">
      <c r="B57" s="1162"/>
      <c r="C57" s="1160"/>
      <c r="D57" s="1160"/>
      <c r="E57" s="1160"/>
      <c r="F57" s="1160"/>
      <c r="G57" s="1160"/>
      <c r="H57" s="1160"/>
      <c r="I57" s="1160"/>
      <c r="J57" s="1160"/>
      <c r="K57" s="1160"/>
      <c r="L57" s="1160"/>
      <c r="M57" s="1160"/>
      <c r="N57" s="1160"/>
      <c r="O57" s="1160"/>
      <c r="P57" s="1160"/>
      <c r="Q57" s="1161"/>
    </row>
    <row r="58" spans="2:17">
      <c r="B58" s="1162"/>
      <c r="C58" s="1160"/>
      <c r="D58" s="1160"/>
      <c r="E58" s="1160"/>
      <c r="F58" s="1160"/>
      <c r="G58" s="1160"/>
      <c r="H58" s="1160"/>
      <c r="I58" s="1160"/>
      <c r="J58" s="1160"/>
      <c r="K58" s="1160"/>
      <c r="L58" s="1160"/>
      <c r="M58" s="1160"/>
      <c r="N58" s="1160"/>
      <c r="O58" s="1160"/>
      <c r="P58" s="1160"/>
      <c r="Q58" s="1161"/>
    </row>
    <row r="59" spans="2:17">
      <c r="B59" s="1162"/>
      <c r="C59" s="1160"/>
      <c r="D59" s="1160"/>
      <c r="E59" s="1160"/>
      <c r="F59" s="1160"/>
      <c r="G59" s="1160"/>
      <c r="H59" s="1160"/>
      <c r="I59" s="1160"/>
      <c r="J59" s="1160"/>
      <c r="K59" s="1160"/>
      <c r="L59" s="1160"/>
      <c r="M59" s="1160"/>
      <c r="N59" s="1160"/>
      <c r="O59" s="1160"/>
      <c r="P59" s="1160"/>
      <c r="Q59" s="1161"/>
    </row>
    <row r="60" spans="2:17">
      <c r="B60" s="1162"/>
      <c r="C60" s="1160"/>
      <c r="D60" s="1160"/>
      <c r="E60" s="1160"/>
      <c r="F60" s="1160"/>
      <c r="G60" s="1160"/>
      <c r="H60" s="1160"/>
      <c r="I60" s="1160"/>
      <c r="J60" s="1160"/>
      <c r="K60" s="1160"/>
      <c r="L60" s="1160"/>
      <c r="M60" s="1160"/>
      <c r="N60" s="1160"/>
      <c r="O60" s="1160"/>
      <c r="P60" s="1160"/>
      <c r="Q60" s="1161"/>
    </row>
    <row r="61" spans="2:17">
      <c r="B61" s="1162"/>
      <c r="C61" s="1160"/>
      <c r="D61" s="1160"/>
      <c r="E61" s="1160"/>
      <c r="F61" s="1160"/>
      <c r="G61" s="1160"/>
      <c r="H61" s="1160"/>
      <c r="I61" s="1160"/>
      <c r="J61" s="1160"/>
      <c r="K61" s="1160"/>
      <c r="L61" s="1160"/>
      <c r="M61" s="1160"/>
      <c r="N61" s="1160"/>
      <c r="O61" s="1160"/>
      <c r="P61" s="1160"/>
      <c r="Q61" s="1161"/>
    </row>
    <row r="62" spans="2:17">
      <c r="B62" s="1162"/>
      <c r="C62" s="1160"/>
      <c r="D62" s="1160"/>
      <c r="E62" s="1160"/>
      <c r="F62" s="1160"/>
      <c r="G62" s="1160"/>
      <c r="H62" s="1160"/>
      <c r="I62" s="1160"/>
      <c r="J62" s="1160"/>
      <c r="K62" s="1160"/>
      <c r="L62" s="1160"/>
      <c r="M62" s="1160"/>
      <c r="N62" s="1160"/>
      <c r="O62" s="1160"/>
      <c r="P62" s="1160"/>
      <c r="Q62" s="1161"/>
    </row>
    <row r="63" spans="2:17" ht="16.2" thickBot="1">
      <c r="B63" s="1163"/>
      <c r="C63" s="1164"/>
      <c r="D63" s="1164"/>
      <c r="E63" s="1164"/>
      <c r="F63" s="1164"/>
      <c r="G63" s="1164"/>
      <c r="H63" s="1164"/>
      <c r="I63" s="1164"/>
      <c r="J63" s="1164"/>
      <c r="K63" s="1164"/>
      <c r="L63" s="1164"/>
      <c r="M63" s="1164"/>
      <c r="N63" s="1164"/>
      <c r="O63" s="1164"/>
      <c r="P63" s="1164"/>
      <c r="Q63" s="1165"/>
    </row>
    <row r="64" spans="2:17">
      <c r="B64" s="1035" t="s">
        <v>38</v>
      </c>
      <c r="C64" s="1036"/>
      <c r="D64" s="1036"/>
      <c r="E64" s="1036"/>
      <c r="F64" s="1036"/>
      <c r="G64" s="1036"/>
      <c r="H64" s="1036"/>
      <c r="I64" s="1036"/>
      <c r="J64" s="1036"/>
      <c r="K64" s="1036"/>
      <c r="L64" s="1036"/>
      <c r="M64" s="1036"/>
      <c r="N64" s="1036"/>
      <c r="O64" s="1036"/>
      <c r="P64" s="1036"/>
      <c r="Q64" s="1037"/>
    </row>
    <row r="65" spans="2:17">
      <c r="B65" s="1038"/>
      <c r="C65" s="1039"/>
      <c r="D65" s="1039"/>
      <c r="E65" s="1039"/>
      <c r="F65" s="1039"/>
      <c r="G65" s="1039"/>
      <c r="H65" s="1039"/>
      <c r="I65" s="1039"/>
      <c r="J65" s="1039"/>
      <c r="K65" s="1039"/>
      <c r="L65" s="1039"/>
      <c r="M65" s="1039"/>
      <c r="N65" s="1039"/>
      <c r="O65" s="1039"/>
      <c r="P65" s="1039"/>
      <c r="Q65" s="1040"/>
    </row>
    <row r="66" spans="2:17" ht="22.05" customHeight="1">
      <c r="B66" s="1055" t="s">
        <v>283</v>
      </c>
      <c r="C66" s="1061"/>
      <c r="D66" s="1061"/>
      <c r="E66" s="1061"/>
      <c r="F66" s="1061"/>
      <c r="G66" s="1061"/>
      <c r="H66" s="1061"/>
      <c r="I66" s="1061"/>
      <c r="J66" s="1061"/>
      <c r="K66" s="1061"/>
      <c r="L66" s="1061"/>
      <c r="M66" s="1061"/>
      <c r="N66" s="1061"/>
      <c r="O66" s="1061"/>
      <c r="P66" s="1061"/>
      <c r="Q66" s="1062"/>
    </row>
    <row r="67" spans="2:17" ht="22.05" customHeight="1">
      <c r="B67" s="1063"/>
      <c r="C67" s="1061"/>
      <c r="D67" s="1061"/>
      <c r="E67" s="1061"/>
      <c r="F67" s="1061"/>
      <c r="G67" s="1061"/>
      <c r="H67" s="1061"/>
      <c r="I67" s="1061"/>
      <c r="J67" s="1061"/>
      <c r="K67" s="1061"/>
      <c r="L67" s="1061"/>
      <c r="M67" s="1061"/>
      <c r="N67" s="1061"/>
      <c r="O67" s="1061"/>
      <c r="P67" s="1061"/>
      <c r="Q67" s="1062"/>
    </row>
    <row r="68" spans="2:17" ht="22.05" customHeight="1">
      <c r="B68" s="1063"/>
      <c r="C68" s="1061"/>
      <c r="D68" s="1061"/>
      <c r="E68" s="1061"/>
      <c r="F68" s="1061"/>
      <c r="G68" s="1061"/>
      <c r="H68" s="1061"/>
      <c r="I68" s="1061"/>
      <c r="J68" s="1061"/>
      <c r="K68" s="1061"/>
      <c r="L68" s="1061"/>
      <c r="M68" s="1061"/>
      <c r="N68" s="1061"/>
      <c r="O68" s="1061"/>
      <c r="P68" s="1061"/>
      <c r="Q68" s="1062"/>
    </row>
    <row r="69" spans="2:17" ht="22.05" customHeight="1">
      <c r="B69" s="1063"/>
      <c r="C69" s="1061"/>
      <c r="D69" s="1061"/>
      <c r="E69" s="1061"/>
      <c r="F69" s="1061"/>
      <c r="G69" s="1061"/>
      <c r="H69" s="1061"/>
      <c r="I69" s="1061"/>
      <c r="J69" s="1061"/>
      <c r="K69" s="1061"/>
      <c r="L69" s="1061"/>
      <c r="M69" s="1061"/>
      <c r="N69" s="1061"/>
      <c r="O69" s="1061"/>
      <c r="P69" s="1061"/>
      <c r="Q69" s="1062"/>
    </row>
    <row r="70" spans="2:17" ht="22.05" customHeight="1">
      <c r="B70" s="1063"/>
      <c r="C70" s="1061"/>
      <c r="D70" s="1061"/>
      <c r="E70" s="1061"/>
      <c r="F70" s="1061"/>
      <c r="G70" s="1061"/>
      <c r="H70" s="1061"/>
      <c r="I70" s="1061"/>
      <c r="J70" s="1061"/>
      <c r="K70" s="1061"/>
      <c r="L70" s="1061"/>
      <c r="M70" s="1061"/>
      <c r="N70" s="1061"/>
      <c r="O70" s="1061"/>
      <c r="P70" s="1061"/>
      <c r="Q70" s="1062"/>
    </row>
    <row r="71" spans="2:17" ht="22.05" customHeight="1">
      <c r="B71" s="1063"/>
      <c r="C71" s="1061"/>
      <c r="D71" s="1061"/>
      <c r="E71" s="1061"/>
      <c r="F71" s="1061"/>
      <c r="G71" s="1061"/>
      <c r="H71" s="1061"/>
      <c r="I71" s="1061"/>
      <c r="J71" s="1061"/>
      <c r="K71" s="1061"/>
      <c r="L71" s="1061"/>
      <c r="M71" s="1061"/>
      <c r="N71" s="1061"/>
      <c r="O71" s="1061"/>
      <c r="P71" s="1061"/>
      <c r="Q71" s="1062"/>
    </row>
    <row r="72" spans="2:17" ht="22.05" customHeight="1">
      <c r="B72" s="1063"/>
      <c r="C72" s="1061"/>
      <c r="D72" s="1061"/>
      <c r="E72" s="1061"/>
      <c r="F72" s="1061"/>
      <c r="G72" s="1061"/>
      <c r="H72" s="1061"/>
      <c r="I72" s="1061"/>
      <c r="J72" s="1061"/>
      <c r="K72" s="1061"/>
      <c r="L72" s="1061"/>
      <c r="M72" s="1061"/>
      <c r="N72" s="1061"/>
      <c r="O72" s="1061"/>
      <c r="P72" s="1061"/>
      <c r="Q72" s="1062"/>
    </row>
    <row r="73" spans="2:17" ht="22.05" customHeight="1" thickBot="1">
      <c r="B73" s="1064"/>
      <c r="C73" s="1065"/>
      <c r="D73" s="1065"/>
      <c r="E73" s="1065"/>
      <c r="F73" s="1065"/>
      <c r="G73" s="1065"/>
      <c r="H73" s="1065"/>
      <c r="I73" s="1065"/>
      <c r="J73" s="1065"/>
      <c r="K73" s="1065"/>
      <c r="L73" s="1065"/>
      <c r="M73" s="1065"/>
      <c r="N73" s="1065"/>
      <c r="O73" s="1065"/>
      <c r="P73" s="1065"/>
      <c r="Q73" s="1066"/>
    </row>
    <row r="74" spans="2:17">
      <c r="B74" s="1035" t="s">
        <v>39</v>
      </c>
      <c r="C74" s="1036"/>
      <c r="D74" s="1036"/>
      <c r="E74" s="1036"/>
      <c r="F74" s="1036"/>
      <c r="G74" s="1036"/>
      <c r="H74" s="1036"/>
      <c r="I74" s="1036"/>
      <c r="J74" s="1036"/>
      <c r="K74" s="1036"/>
      <c r="L74" s="1036"/>
      <c r="M74" s="1036"/>
      <c r="N74" s="1036"/>
      <c r="O74" s="1036"/>
      <c r="P74" s="1036"/>
      <c r="Q74" s="1037"/>
    </row>
    <row r="75" spans="2:17" ht="25.05" customHeight="1">
      <c r="B75" s="1038"/>
      <c r="C75" s="1039"/>
      <c r="D75" s="1039"/>
      <c r="E75" s="1039"/>
      <c r="F75" s="1039"/>
      <c r="G75" s="1039"/>
      <c r="H75" s="1039"/>
      <c r="I75" s="1039"/>
      <c r="J75" s="1039"/>
      <c r="K75" s="1039"/>
      <c r="L75" s="1039"/>
      <c r="M75" s="1039"/>
      <c r="N75" s="1039"/>
      <c r="O75" s="1039"/>
      <c r="P75" s="1039"/>
      <c r="Q75" s="1040"/>
    </row>
    <row r="76" spans="2:17" ht="25.05" customHeight="1">
      <c r="B76" s="1135" t="s">
        <v>519</v>
      </c>
      <c r="C76" s="1136"/>
      <c r="D76" s="1136"/>
      <c r="E76" s="1136"/>
      <c r="F76" s="1136"/>
      <c r="G76" s="1136"/>
      <c r="H76" s="1136"/>
      <c r="I76" s="1136"/>
      <c r="J76" s="1136"/>
      <c r="K76" s="1136"/>
      <c r="L76" s="1136"/>
      <c r="M76" s="1136"/>
      <c r="N76" s="1136"/>
      <c r="O76" s="1136"/>
      <c r="P76" s="1136"/>
      <c r="Q76" s="1137"/>
    </row>
    <row r="77" spans="2:17" ht="25.05" customHeight="1" thickBot="1">
      <c r="B77" s="1135"/>
      <c r="C77" s="1136"/>
      <c r="D77" s="1136"/>
      <c r="E77" s="1136"/>
      <c r="F77" s="1136"/>
      <c r="G77" s="1136"/>
      <c r="H77" s="1136"/>
      <c r="I77" s="1136"/>
      <c r="J77" s="1136"/>
      <c r="K77" s="1136"/>
      <c r="L77" s="1136"/>
      <c r="M77" s="1136"/>
      <c r="N77" s="1136"/>
      <c r="O77" s="1136"/>
      <c r="P77" s="1136"/>
      <c r="Q77" s="1137"/>
    </row>
    <row r="78" spans="2:17" ht="25.05" customHeight="1" thickBot="1">
      <c r="B78" s="1169" t="str">
        <f>"Total unburdened material cost for this work package = $" &amp; 'Int &amp; Inst  Control Account'!AZ20</f>
        <v>Total unburdened material cost for this work package = $5000</v>
      </c>
      <c r="C78" s="1170"/>
      <c r="D78" s="1170"/>
      <c r="E78" s="1170"/>
      <c r="F78" s="1170"/>
      <c r="G78" s="1170"/>
      <c r="H78" s="1170"/>
      <c r="I78" s="1171"/>
      <c r="J78" s="640"/>
      <c r="K78" s="640"/>
      <c r="L78" s="640"/>
      <c r="M78" s="640"/>
      <c r="N78" s="640"/>
      <c r="O78" s="640"/>
      <c r="P78" s="640"/>
      <c r="Q78" s="641"/>
    </row>
    <row r="79" spans="2:17" ht="16.05" customHeight="1" thickBot="1">
      <c r="B79" s="642"/>
      <c r="C79" s="643"/>
      <c r="D79" s="643"/>
      <c r="E79" s="643"/>
      <c r="F79" s="643"/>
      <c r="G79" s="643"/>
      <c r="H79" s="643"/>
      <c r="I79" s="643"/>
      <c r="J79" s="643"/>
      <c r="K79" s="643"/>
      <c r="L79" s="643"/>
      <c r="M79" s="643"/>
      <c r="N79" s="643"/>
      <c r="O79" s="643"/>
      <c r="P79" s="643"/>
      <c r="Q79" s="644"/>
    </row>
    <row r="80" spans="2:17">
      <c r="B80" s="1035" t="s">
        <v>588</v>
      </c>
      <c r="C80" s="1036"/>
      <c r="D80" s="1036"/>
      <c r="E80" s="1036"/>
      <c r="F80" s="1036"/>
      <c r="G80" s="1036"/>
      <c r="H80" s="1036"/>
      <c r="I80" s="1036"/>
      <c r="J80" s="1036"/>
      <c r="K80" s="1036"/>
      <c r="L80" s="1036"/>
      <c r="M80" s="1036"/>
      <c r="N80" s="1036"/>
      <c r="O80" s="1036"/>
      <c r="P80" s="1036"/>
      <c r="Q80" s="1037"/>
    </row>
    <row r="81" spans="2:17">
      <c r="B81" s="1038"/>
      <c r="C81" s="1039"/>
      <c r="D81" s="1039"/>
      <c r="E81" s="1039"/>
      <c r="F81" s="1039"/>
      <c r="G81" s="1039"/>
      <c r="H81" s="1039"/>
      <c r="I81" s="1039"/>
      <c r="J81" s="1039"/>
      <c r="K81" s="1039"/>
      <c r="L81" s="1039"/>
      <c r="M81" s="1039"/>
      <c r="N81" s="1039"/>
      <c r="O81" s="1039"/>
      <c r="P81" s="1039"/>
      <c r="Q81" s="1040"/>
    </row>
    <row r="82" spans="2:17">
      <c r="B82" s="1041" t="s">
        <v>591</v>
      </c>
      <c r="C82" s="1042"/>
      <c r="D82" s="1042"/>
      <c r="E82" s="1042"/>
      <c r="F82" s="1042"/>
      <c r="G82" s="1042"/>
      <c r="H82" s="1042"/>
      <c r="I82" s="1042"/>
      <c r="J82" s="1042"/>
      <c r="K82" s="1042"/>
      <c r="L82" s="1042"/>
      <c r="M82" s="1042"/>
      <c r="N82" s="1042"/>
      <c r="O82" s="1042"/>
      <c r="P82" s="1042"/>
      <c r="Q82" s="1043"/>
    </row>
    <row r="83" spans="2:17">
      <c r="B83" s="1041"/>
      <c r="C83" s="1042"/>
      <c r="D83" s="1042"/>
      <c r="E83" s="1042"/>
      <c r="F83" s="1042"/>
      <c r="G83" s="1042"/>
      <c r="H83" s="1042"/>
      <c r="I83" s="1042"/>
      <c r="J83" s="1042"/>
      <c r="K83" s="1042"/>
      <c r="L83" s="1042"/>
      <c r="M83" s="1042"/>
      <c r="N83" s="1042"/>
      <c r="O83" s="1042"/>
      <c r="P83" s="1042"/>
      <c r="Q83" s="1043"/>
    </row>
    <row r="84" spans="2:17">
      <c r="B84" s="1041"/>
      <c r="C84" s="1042"/>
      <c r="D84" s="1042"/>
      <c r="E84" s="1042"/>
      <c r="F84" s="1042"/>
      <c r="G84" s="1042"/>
      <c r="H84" s="1042"/>
      <c r="I84" s="1042"/>
      <c r="J84" s="1042"/>
      <c r="K84" s="1042"/>
      <c r="L84" s="1042"/>
      <c r="M84" s="1042"/>
      <c r="N84" s="1042"/>
      <c r="O84" s="1042"/>
      <c r="P84" s="1042"/>
      <c r="Q84" s="1043"/>
    </row>
    <row r="85" spans="2:17">
      <c r="B85" s="1041"/>
      <c r="C85" s="1042"/>
      <c r="D85" s="1042"/>
      <c r="E85" s="1042"/>
      <c r="F85" s="1042"/>
      <c r="G85" s="1042"/>
      <c r="H85" s="1042"/>
      <c r="I85" s="1042"/>
      <c r="J85" s="1042"/>
      <c r="K85" s="1042"/>
      <c r="L85" s="1042"/>
      <c r="M85" s="1042"/>
      <c r="N85" s="1042"/>
      <c r="O85" s="1042"/>
      <c r="P85" s="1042"/>
      <c r="Q85" s="1043"/>
    </row>
    <row r="86" spans="2:17">
      <c r="B86" s="1041"/>
      <c r="C86" s="1042"/>
      <c r="D86" s="1042"/>
      <c r="E86" s="1042"/>
      <c r="F86" s="1042"/>
      <c r="G86" s="1042"/>
      <c r="H86" s="1042"/>
      <c r="I86" s="1042"/>
      <c r="J86" s="1042"/>
      <c r="K86" s="1042"/>
      <c r="L86" s="1042"/>
      <c r="M86" s="1042"/>
      <c r="N86" s="1042"/>
      <c r="O86" s="1042"/>
      <c r="P86" s="1042"/>
      <c r="Q86" s="1043"/>
    </row>
    <row r="87" spans="2:17">
      <c r="B87" s="1041"/>
      <c r="C87" s="1042"/>
      <c r="D87" s="1042"/>
      <c r="E87" s="1042"/>
      <c r="F87" s="1042"/>
      <c r="G87" s="1042"/>
      <c r="H87" s="1042"/>
      <c r="I87" s="1042"/>
      <c r="J87" s="1042"/>
      <c r="K87" s="1042"/>
      <c r="L87" s="1042"/>
      <c r="M87" s="1042"/>
      <c r="N87" s="1042"/>
      <c r="O87" s="1042"/>
      <c r="P87" s="1042"/>
      <c r="Q87" s="1043"/>
    </row>
    <row r="88" spans="2:17" ht="16.2" thickBot="1">
      <c r="B88" s="1041"/>
      <c r="C88" s="1042"/>
      <c r="D88" s="1042"/>
      <c r="E88" s="1042"/>
      <c r="F88" s="1042"/>
      <c r="G88" s="1042"/>
      <c r="H88" s="1042"/>
      <c r="I88" s="1042"/>
      <c r="J88" s="1042"/>
      <c r="K88" s="1042"/>
      <c r="L88" s="1042"/>
      <c r="M88" s="1042"/>
      <c r="N88" s="1042"/>
      <c r="O88" s="1042"/>
      <c r="P88" s="1042"/>
      <c r="Q88" s="1043"/>
    </row>
    <row r="89" spans="2:17" ht="18">
      <c r="B89" s="666"/>
      <c r="C89" s="1044" t="str">
        <f>"Bottoms Up Composite Labor estimate uncertainty for WBS #"  &amp;'Int &amp; Inst  Control Account'!B20 &amp; ": " &amp;'Int &amp; Inst  Control Account'!C20</f>
        <v>Bottoms Up Composite Labor estimate uncertainty for WBS #2.05.02: Infrastructure Installation</v>
      </c>
      <c r="D89" s="1045"/>
      <c r="E89" s="1045"/>
      <c r="F89" s="1045"/>
      <c r="G89" s="1045"/>
      <c r="H89" s="1045"/>
      <c r="I89" s="667"/>
      <c r="J89" s="1045" t="s">
        <v>589</v>
      </c>
      <c r="K89" s="1045"/>
      <c r="L89" s="668">
        <f>'Infra Inst Work Package'!CD20</f>
        <v>0.24999999999999994</v>
      </c>
      <c r="M89" s="669"/>
      <c r="N89" s="669"/>
      <c r="O89" s="669"/>
      <c r="P89" s="669"/>
      <c r="Q89" s="670"/>
    </row>
    <row r="90" spans="2:17" ht="18.600000000000001" thickBot="1">
      <c r="B90" s="666"/>
      <c r="C90" s="1048"/>
      <c r="D90" s="1049"/>
      <c r="E90" s="1049"/>
      <c r="F90" s="1049"/>
      <c r="G90" s="1049"/>
      <c r="H90" s="1049"/>
      <c r="I90" s="671"/>
      <c r="J90" s="1049" t="s">
        <v>590</v>
      </c>
      <c r="K90" s="1049"/>
      <c r="L90" s="672">
        <f>'Infra Inst Work Package'!CE20</f>
        <v>0.25</v>
      </c>
      <c r="M90" s="669"/>
      <c r="N90" s="669"/>
      <c r="O90" s="669"/>
      <c r="P90" s="669"/>
      <c r="Q90" s="670"/>
    </row>
    <row r="91" spans="2:17" ht="18.600000000000001" thickBot="1">
      <c r="B91" s="673"/>
      <c r="C91" s="674"/>
      <c r="D91" s="674"/>
      <c r="E91" s="674"/>
      <c r="F91" s="674"/>
      <c r="G91" s="674"/>
      <c r="H91" s="674"/>
      <c r="I91" s="674"/>
      <c r="J91" s="674"/>
      <c r="K91" s="674"/>
      <c r="L91" s="674"/>
      <c r="M91" s="674"/>
      <c r="N91" s="674"/>
      <c r="O91" s="674"/>
      <c r="P91" s="674"/>
      <c r="Q91" s="675"/>
    </row>
  </sheetData>
  <mergeCells count="40">
    <mergeCell ref="F2:L7"/>
    <mergeCell ref="M2:M3"/>
    <mergeCell ref="N2:Q3"/>
    <mergeCell ref="M4:M5"/>
    <mergeCell ref="N4:Q5"/>
    <mergeCell ref="M6:M7"/>
    <mergeCell ref="N6:Q7"/>
    <mergeCell ref="B11:Q11"/>
    <mergeCell ref="B8:F8"/>
    <mergeCell ref="G8:M8"/>
    <mergeCell ref="N8:Q8"/>
    <mergeCell ref="B9:F10"/>
    <mergeCell ref="G9:M10"/>
    <mergeCell ref="N9:Q10"/>
    <mergeCell ref="B76:Q77"/>
    <mergeCell ref="B78:I78"/>
    <mergeCell ref="S12:AD12"/>
    <mergeCell ref="S13:AD13"/>
    <mergeCell ref="S14:AD14"/>
    <mergeCell ref="S15:AD15"/>
    <mergeCell ref="B12:Q18"/>
    <mergeCell ref="B48:Q63"/>
    <mergeCell ref="B64:Q65"/>
    <mergeCell ref="B66:Q73"/>
    <mergeCell ref="B74:Q75"/>
    <mergeCell ref="B20:Q20"/>
    <mergeCell ref="B33:Q33"/>
    <mergeCell ref="B34:Q45"/>
    <mergeCell ref="B46:Q47"/>
    <mergeCell ref="B19:F19"/>
    <mergeCell ref="S16:AD16"/>
    <mergeCell ref="S17:AD17"/>
    <mergeCell ref="S18:AD18"/>
    <mergeCell ref="S19:AD19"/>
    <mergeCell ref="S20:AD20"/>
    <mergeCell ref="B80:Q81"/>
    <mergeCell ref="B82:Q88"/>
    <mergeCell ref="C89:H90"/>
    <mergeCell ref="J89:K89"/>
    <mergeCell ref="J90:K90"/>
  </mergeCells>
  <hyperlinks>
    <hyperlink ref="B34" location="'Infra Inst Work Package'!A1" display="(click here to see the details of the labor and material estimate for this Work Package)" xr:uid="{00000000-0004-0000-0700-000000000000}"/>
    <hyperlink ref="C34" location="'Infra Inst Work Package'!A1" display="'Infra Inst Work Package'!A1" xr:uid="{00000000-0004-0000-0700-000001000000}"/>
    <hyperlink ref="D34" location="'Infra Inst Work Package'!A1" display="'Infra Inst Work Package'!A1" xr:uid="{00000000-0004-0000-0700-000002000000}"/>
    <hyperlink ref="E34" location="'Infra Inst Work Package'!A1" display="'Infra Inst Work Package'!A1" xr:uid="{00000000-0004-0000-0700-000003000000}"/>
    <hyperlink ref="F34" location="'Infra Inst Work Package'!A1" display="'Infra Inst Work Package'!A1" xr:uid="{00000000-0004-0000-0700-000004000000}"/>
    <hyperlink ref="G34" location="'Infra Inst Work Package'!A1" display="'Infra Inst Work Package'!A1" xr:uid="{00000000-0004-0000-0700-000005000000}"/>
    <hyperlink ref="H34" location="'Infra Inst Work Package'!A1" display="'Infra Inst Work Package'!A1" xr:uid="{00000000-0004-0000-0700-000006000000}"/>
    <hyperlink ref="I34" location="'Infra Inst Work Package'!A1" display="'Infra Inst Work Package'!A1" xr:uid="{00000000-0004-0000-0700-000007000000}"/>
    <hyperlink ref="J34" location="'Infra Inst Work Package'!A1" display="'Infra Inst Work Package'!A1" xr:uid="{00000000-0004-0000-0700-000008000000}"/>
    <hyperlink ref="K34" location="'Infra Inst Work Package'!A1" display="'Infra Inst Work Package'!A1" xr:uid="{00000000-0004-0000-0700-000009000000}"/>
    <hyperlink ref="L34" location="'Infra Inst Work Package'!A1" display="'Infra Inst Work Package'!A1" xr:uid="{00000000-0004-0000-0700-00000A000000}"/>
    <hyperlink ref="M34" location="'Infra Inst Work Package'!A1" display="'Infra Inst Work Package'!A1" xr:uid="{00000000-0004-0000-0700-00000B000000}"/>
    <hyperlink ref="N34" location="'Infra Inst Work Package'!A1" display="'Infra Inst Work Package'!A1" xr:uid="{00000000-0004-0000-0700-00000C000000}"/>
    <hyperlink ref="O34" location="'Infra Inst Work Package'!A1" display="'Infra Inst Work Package'!A1" xr:uid="{00000000-0004-0000-0700-00000D000000}"/>
    <hyperlink ref="P34" location="'Infra Inst Work Package'!A1" display="'Infra Inst Work Package'!A1" xr:uid="{00000000-0004-0000-0700-00000E000000}"/>
    <hyperlink ref="Q34" location="'Infra Inst Work Package'!A1" display="'Infra Inst Work Package'!A1" xr:uid="{00000000-0004-0000-0700-00000F000000}"/>
    <hyperlink ref="B35" location="'Infra Inst Work Package'!A1" display="'Infra Inst Work Package'!A1" xr:uid="{00000000-0004-0000-0700-000010000000}"/>
    <hyperlink ref="C35" location="'Infra Inst Work Package'!A1" display="'Infra Inst Work Package'!A1" xr:uid="{00000000-0004-0000-0700-000011000000}"/>
    <hyperlink ref="D35" location="'Infra Inst Work Package'!A1" display="'Infra Inst Work Package'!A1" xr:uid="{00000000-0004-0000-0700-000012000000}"/>
    <hyperlink ref="E35" location="'Infra Inst Work Package'!A1" display="'Infra Inst Work Package'!A1" xr:uid="{00000000-0004-0000-0700-000013000000}"/>
    <hyperlink ref="F35" location="'Infra Inst Work Package'!A1" display="'Infra Inst Work Package'!A1" xr:uid="{00000000-0004-0000-0700-000014000000}"/>
    <hyperlink ref="G35" location="'Infra Inst Work Package'!A1" display="'Infra Inst Work Package'!A1" xr:uid="{00000000-0004-0000-0700-000015000000}"/>
    <hyperlink ref="H35" location="'Infra Inst Work Package'!A1" display="'Infra Inst Work Package'!A1" xr:uid="{00000000-0004-0000-0700-000016000000}"/>
    <hyperlink ref="I35" location="'Infra Inst Work Package'!A1" display="'Infra Inst Work Package'!A1" xr:uid="{00000000-0004-0000-0700-000017000000}"/>
    <hyperlink ref="J35" location="'Infra Inst Work Package'!A1" display="'Infra Inst Work Package'!A1" xr:uid="{00000000-0004-0000-0700-000018000000}"/>
    <hyperlink ref="K35" location="'Infra Inst Work Package'!A1" display="'Infra Inst Work Package'!A1" xr:uid="{00000000-0004-0000-0700-000019000000}"/>
    <hyperlink ref="L35" location="'Infra Inst Work Package'!A1" display="'Infra Inst Work Package'!A1" xr:uid="{00000000-0004-0000-0700-00001A000000}"/>
    <hyperlink ref="M35" location="'Infra Inst Work Package'!A1" display="'Infra Inst Work Package'!A1" xr:uid="{00000000-0004-0000-0700-00001B000000}"/>
    <hyperlink ref="N35" location="'Infra Inst Work Package'!A1" display="'Infra Inst Work Package'!A1" xr:uid="{00000000-0004-0000-0700-00001C000000}"/>
    <hyperlink ref="O35" location="'Infra Inst Work Package'!A1" display="'Infra Inst Work Package'!A1" xr:uid="{00000000-0004-0000-0700-00001D000000}"/>
    <hyperlink ref="P35" location="'Infra Inst Work Package'!A1" display="'Infra Inst Work Package'!A1" xr:uid="{00000000-0004-0000-0700-00001E000000}"/>
    <hyperlink ref="Q35" location="'Infra Inst Work Package'!A1" display="'Infra Inst Work Package'!A1" xr:uid="{00000000-0004-0000-0700-00001F000000}"/>
    <hyperlink ref="B36" location="'Infra Inst Work Package'!A1" display="'Infra Inst Work Package'!A1" xr:uid="{00000000-0004-0000-0700-000020000000}"/>
    <hyperlink ref="C36" location="'Infra Inst Work Package'!A1" display="'Infra Inst Work Package'!A1" xr:uid="{00000000-0004-0000-0700-000021000000}"/>
    <hyperlink ref="D36" location="'Infra Inst Work Package'!A1" display="'Infra Inst Work Package'!A1" xr:uid="{00000000-0004-0000-0700-000022000000}"/>
    <hyperlink ref="E36" location="'Infra Inst Work Package'!A1" display="'Infra Inst Work Package'!A1" xr:uid="{00000000-0004-0000-0700-000023000000}"/>
    <hyperlink ref="F36" location="'Infra Inst Work Package'!A1" display="'Infra Inst Work Package'!A1" xr:uid="{00000000-0004-0000-0700-000024000000}"/>
    <hyperlink ref="G36" location="'Infra Inst Work Package'!A1" display="'Infra Inst Work Package'!A1" xr:uid="{00000000-0004-0000-0700-000025000000}"/>
    <hyperlink ref="H36" location="'Infra Inst Work Package'!A1" display="'Infra Inst Work Package'!A1" xr:uid="{00000000-0004-0000-0700-000026000000}"/>
    <hyperlink ref="I36" location="'Infra Inst Work Package'!A1" display="'Infra Inst Work Package'!A1" xr:uid="{00000000-0004-0000-0700-000027000000}"/>
    <hyperlink ref="J36" location="'Infra Inst Work Package'!A1" display="'Infra Inst Work Package'!A1" xr:uid="{00000000-0004-0000-0700-000028000000}"/>
    <hyperlink ref="K36" location="'Infra Inst Work Package'!A1" display="'Infra Inst Work Package'!A1" xr:uid="{00000000-0004-0000-0700-000029000000}"/>
    <hyperlink ref="L36" location="'Infra Inst Work Package'!A1" display="'Infra Inst Work Package'!A1" xr:uid="{00000000-0004-0000-0700-00002A000000}"/>
    <hyperlink ref="M36" location="'Infra Inst Work Package'!A1" display="'Infra Inst Work Package'!A1" xr:uid="{00000000-0004-0000-0700-00002B000000}"/>
    <hyperlink ref="N36" location="'Infra Inst Work Package'!A1" display="'Infra Inst Work Package'!A1" xr:uid="{00000000-0004-0000-0700-00002C000000}"/>
    <hyperlink ref="O36" location="'Infra Inst Work Package'!A1" display="'Infra Inst Work Package'!A1" xr:uid="{00000000-0004-0000-0700-00002D000000}"/>
    <hyperlink ref="P36" location="'Infra Inst Work Package'!A1" display="'Infra Inst Work Package'!A1" xr:uid="{00000000-0004-0000-0700-00002E000000}"/>
    <hyperlink ref="Q36" location="'Infra Inst Work Package'!A1" display="'Infra Inst Work Package'!A1" xr:uid="{00000000-0004-0000-0700-00002F000000}"/>
    <hyperlink ref="B37" location="'Infra Inst Work Package'!A1" display="'Infra Inst Work Package'!A1" xr:uid="{00000000-0004-0000-0700-000030000000}"/>
    <hyperlink ref="C37" location="'Infra Inst Work Package'!A1" display="'Infra Inst Work Package'!A1" xr:uid="{00000000-0004-0000-0700-000031000000}"/>
    <hyperlink ref="D37" location="'Infra Inst Work Package'!A1" display="'Infra Inst Work Package'!A1" xr:uid="{00000000-0004-0000-0700-000032000000}"/>
    <hyperlink ref="E37" location="'Infra Inst Work Package'!A1" display="'Infra Inst Work Package'!A1" xr:uid="{00000000-0004-0000-0700-000033000000}"/>
    <hyperlink ref="F37" location="'Infra Inst Work Package'!A1" display="'Infra Inst Work Package'!A1" xr:uid="{00000000-0004-0000-0700-000034000000}"/>
    <hyperlink ref="G37" location="'Infra Inst Work Package'!A1" display="'Infra Inst Work Package'!A1" xr:uid="{00000000-0004-0000-0700-000035000000}"/>
    <hyperlink ref="H37" location="'Infra Inst Work Package'!A1" display="'Infra Inst Work Package'!A1" xr:uid="{00000000-0004-0000-0700-000036000000}"/>
    <hyperlink ref="I37" location="'Infra Inst Work Package'!A1" display="'Infra Inst Work Package'!A1" xr:uid="{00000000-0004-0000-0700-000037000000}"/>
    <hyperlink ref="J37" location="'Infra Inst Work Package'!A1" display="'Infra Inst Work Package'!A1" xr:uid="{00000000-0004-0000-0700-000038000000}"/>
    <hyperlink ref="K37" location="'Infra Inst Work Package'!A1" display="'Infra Inst Work Package'!A1" xr:uid="{00000000-0004-0000-0700-000039000000}"/>
    <hyperlink ref="L37" location="'Infra Inst Work Package'!A1" display="'Infra Inst Work Package'!A1" xr:uid="{00000000-0004-0000-0700-00003A000000}"/>
    <hyperlink ref="M37" location="'Infra Inst Work Package'!A1" display="'Infra Inst Work Package'!A1" xr:uid="{00000000-0004-0000-0700-00003B000000}"/>
    <hyperlink ref="N37" location="'Infra Inst Work Package'!A1" display="'Infra Inst Work Package'!A1" xr:uid="{00000000-0004-0000-0700-00003C000000}"/>
    <hyperlink ref="O37" location="'Infra Inst Work Package'!A1" display="'Infra Inst Work Package'!A1" xr:uid="{00000000-0004-0000-0700-00003D000000}"/>
    <hyperlink ref="P37" location="'Infra Inst Work Package'!A1" display="'Infra Inst Work Package'!A1" xr:uid="{00000000-0004-0000-0700-00003E000000}"/>
    <hyperlink ref="Q37" location="'Infra Inst Work Package'!A1" display="'Infra Inst Work Package'!A1" xr:uid="{00000000-0004-0000-0700-00003F000000}"/>
    <hyperlink ref="B38" location="'Infra Inst Work Package'!A1" display="'Infra Inst Work Package'!A1" xr:uid="{00000000-0004-0000-0700-000040000000}"/>
    <hyperlink ref="C38" location="'Infra Inst Work Package'!A1" display="'Infra Inst Work Package'!A1" xr:uid="{00000000-0004-0000-0700-000041000000}"/>
    <hyperlink ref="D38" location="'Infra Inst Work Package'!A1" display="'Infra Inst Work Package'!A1" xr:uid="{00000000-0004-0000-0700-000042000000}"/>
    <hyperlink ref="E38" location="'Infra Inst Work Package'!A1" display="'Infra Inst Work Package'!A1" xr:uid="{00000000-0004-0000-0700-000043000000}"/>
    <hyperlink ref="F38" location="'Infra Inst Work Package'!A1" display="'Infra Inst Work Package'!A1" xr:uid="{00000000-0004-0000-0700-000044000000}"/>
    <hyperlink ref="G38" location="'Infra Inst Work Package'!A1" display="'Infra Inst Work Package'!A1" xr:uid="{00000000-0004-0000-0700-000045000000}"/>
    <hyperlink ref="H38" location="'Infra Inst Work Package'!A1" display="'Infra Inst Work Package'!A1" xr:uid="{00000000-0004-0000-0700-000046000000}"/>
    <hyperlink ref="I38" location="'Infra Inst Work Package'!A1" display="'Infra Inst Work Package'!A1" xr:uid="{00000000-0004-0000-0700-000047000000}"/>
    <hyperlink ref="J38" location="'Infra Inst Work Package'!A1" display="'Infra Inst Work Package'!A1" xr:uid="{00000000-0004-0000-0700-000048000000}"/>
    <hyperlink ref="K38" location="'Infra Inst Work Package'!A1" display="'Infra Inst Work Package'!A1" xr:uid="{00000000-0004-0000-0700-000049000000}"/>
    <hyperlink ref="L38" location="'Infra Inst Work Package'!A1" display="'Infra Inst Work Package'!A1" xr:uid="{00000000-0004-0000-0700-00004A000000}"/>
    <hyperlink ref="M38" location="'Infra Inst Work Package'!A1" display="'Infra Inst Work Package'!A1" xr:uid="{00000000-0004-0000-0700-00004B000000}"/>
    <hyperlink ref="N38" location="'Infra Inst Work Package'!A1" display="'Infra Inst Work Package'!A1" xr:uid="{00000000-0004-0000-0700-00004C000000}"/>
    <hyperlink ref="O38" location="'Infra Inst Work Package'!A1" display="'Infra Inst Work Package'!A1" xr:uid="{00000000-0004-0000-0700-00004D000000}"/>
    <hyperlink ref="P38" location="'Infra Inst Work Package'!A1" display="'Infra Inst Work Package'!A1" xr:uid="{00000000-0004-0000-0700-00004E000000}"/>
    <hyperlink ref="Q38" location="'Infra Inst Work Package'!A1" display="'Infra Inst Work Package'!A1" xr:uid="{00000000-0004-0000-0700-00004F000000}"/>
    <hyperlink ref="B39" location="'Infra Inst Work Package'!A1" display="'Infra Inst Work Package'!A1" xr:uid="{00000000-0004-0000-0700-000050000000}"/>
    <hyperlink ref="C39" location="'Infra Inst Work Package'!A1" display="'Infra Inst Work Package'!A1" xr:uid="{00000000-0004-0000-0700-000051000000}"/>
    <hyperlink ref="D39" location="'Infra Inst Work Package'!A1" display="'Infra Inst Work Package'!A1" xr:uid="{00000000-0004-0000-0700-000052000000}"/>
    <hyperlink ref="E39" location="'Infra Inst Work Package'!A1" display="'Infra Inst Work Package'!A1" xr:uid="{00000000-0004-0000-0700-000053000000}"/>
    <hyperlink ref="F39" location="'Infra Inst Work Package'!A1" display="'Infra Inst Work Package'!A1" xr:uid="{00000000-0004-0000-0700-000054000000}"/>
    <hyperlink ref="G39" location="'Infra Inst Work Package'!A1" display="'Infra Inst Work Package'!A1" xr:uid="{00000000-0004-0000-0700-000055000000}"/>
    <hyperlink ref="H39" location="'Infra Inst Work Package'!A1" display="'Infra Inst Work Package'!A1" xr:uid="{00000000-0004-0000-0700-000056000000}"/>
    <hyperlink ref="I39" location="'Infra Inst Work Package'!A1" display="'Infra Inst Work Package'!A1" xr:uid="{00000000-0004-0000-0700-000057000000}"/>
    <hyperlink ref="J39" location="'Infra Inst Work Package'!A1" display="'Infra Inst Work Package'!A1" xr:uid="{00000000-0004-0000-0700-000058000000}"/>
    <hyperlink ref="K39" location="'Infra Inst Work Package'!A1" display="'Infra Inst Work Package'!A1" xr:uid="{00000000-0004-0000-0700-000059000000}"/>
    <hyperlink ref="L39" location="'Infra Inst Work Package'!A1" display="'Infra Inst Work Package'!A1" xr:uid="{00000000-0004-0000-0700-00005A000000}"/>
    <hyperlink ref="M39" location="'Infra Inst Work Package'!A1" display="'Infra Inst Work Package'!A1" xr:uid="{00000000-0004-0000-0700-00005B000000}"/>
    <hyperlink ref="N39" location="'Infra Inst Work Package'!A1" display="'Infra Inst Work Package'!A1" xr:uid="{00000000-0004-0000-0700-00005C000000}"/>
    <hyperlink ref="O39" location="'Infra Inst Work Package'!A1" display="'Infra Inst Work Package'!A1" xr:uid="{00000000-0004-0000-0700-00005D000000}"/>
    <hyperlink ref="P39" location="'Infra Inst Work Package'!A1" display="'Infra Inst Work Package'!A1" xr:uid="{00000000-0004-0000-0700-00005E000000}"/>
    <hyperlink ref="Q39" location="'Infra Inst Work Package'!A1" display="'Infra Inst Work Package'!A1" xr:uid="{00000000-0004-0000-0700-00005F000000}"/>
    <hyperlink ref="B40" location="'Infra Inst Work Package'!A1" display="'Infra Inst Work Package'!A1" xr:uid="{00000000-0004-0000-0700-000060000000}"/>
    <hyperlink ref="C40" location="'Infra Inst Work Package'!A1" display="'Infra Inst Work Package'!A1" xr:uid="{00000000-0004-0000-0700-000061000000}"/>
    <hyperlink ref="D40" location="'Infra Inst Work Package'!A1" display="'Infra Inst Work Package'!A1" xr:uid="{00000000-0004-0000-0700-000062000000}"/>
    <hyperlink ref="E40" location="'Infra Inst Work Package'!A1" display="'Infra Inst Work Package'!A1" xr:uid="{00000000-0004-0000-0700-000063000000}"/>
    <hyperlink ref="F40" location="'Infra Inst Work Package'!A1" display="'Infra Inst Work Package'!A1" xr:uid="{00000000-0004-0000-0700-000064000000}"/>
    <hyperlink ref="G40" location="'Infra Inst Work Package'!A1" display="'Infra Inst Work Package'!A1" xr:uid="{00000000-0004-0000-0700-000065000000}"/>
    <hyperlink ref="H40" location="'Infra Inst Work Package'!A1" display="'Infra Inst Work Package'!A1" xr:uid="{00000000-0004-0000-0700-000066000000}"/>
    <hyperlink ref="I40" location="'Infra Inst Work Package'!A1" display="'Infra Inst Work Package'!A1" xr:uid="{00000000-0004-0000-0700-000067000000}"/>
    <hyperlink ref="J40" location="'Infra Inst Work Package'!A1" display="'Infra Inst Work Package'!A1" xr:uid="{00000000-0004-0000-0700-000068000000}"/>
    <hyperlink ref="K40" location="'Infra Inst Work Package'!A1" display="'Infra Inst Work Package'!A1" xr:uid="{00000000-0004-0000-0700-000069000000}"/>
    <hyperlink ref="L40" location="'Infra Inst Work Package'!A1" display="'Infra Inst Work Package'!A1" xr:uid="{00000000-0004-0000-0700-00006A000000}"/>
    <hyperlink ref="M40" location="'Infra Inst Work Package'!A1" display="'Infra Inst Work Package'!A1" xr:uid="{00000000-0004-0000-0700-00006B000000}"/>
    <hyperlink ref="N40" location="'Infra Inst Work Package'!A1" display="'Infra Inst Work Package'!A1" xr:uid="{00000000-0004-0000-0700-00006C000000}"/>
    <hyperlink ref="O40" location="'Infra Inst Work Package'!A1" display="'Infra Inst Work Package'!A1" xr:uid="{00000000-0004-0000-0700-00006D000000}"/>
    <hyperlink ref="P40" location="'Infra Inst Work Package'!A1" display="'Infra Inst Work Package'!A1" xr:uid="{00000000-0004-0000-0700-00006E000000}"/>
    <hyperlink ref="Q40" location="'Infra Inst Work Package'!A1" display="'Infra Inst Work Package'!A1" xr:uid="{00000000-0004-0000-0700-00006F000000}"/>
    <hyperlink ref="B41" location="'Infra Inst Work Package'!A1" display="'Infra Inst Work Package'!A1" xr:uid="{00000000-0004-0000-0700-000070000000}"/>
    <hyperlink ref="C41" location="'Infra Inst Work Package'!A1" display="'Infra Inst Work Package'!A1" xr:uid="{00000000-0004-0000-0700-000071000000}"/>
    <hyperlink ref="D41" location="'Infra Inst Work Package'!A1" display="'Infra Inst Work Package'!A1" xr:uid="{00000000-0004-0000-0700-000072000000}"/>
    <hyperlink ref="E41" location="'Infra Inst Work Package'!A1" display="'Infra Inst Work Package'!A1" xr:uid="{00000000-0004-0000-0700-000073000000}"/>
    <hyperlink ref="F41" location="'Infra Inst Work Package'!A1" display="'Infra Inst Work Package'!A1" xr:uid="{00000000-0004-0000-0700-000074000000}"/>
    <hyperlink ref="G41" location="'Infra Inst Work Package'!A1" display="'Infra Inst Work Package'!A1" xr:uid="{00000000-0004-0000-0700-000075000000}"/>
    <hyperlink ref="H41" location="'Infra Inst Work Package'!A1" display="'Infra Inst Work Package'!A1" xr:uid="{00000000-0004-0000-0700-000076000000}"/>
    <hyperlink ref="I41" location="'Infra Inst Work Package'!A1" display="'Infra Inst Work Package'!A1" xr:uid="{00000000-0004-0000-0700-000077000000}"/>
    <hyperlink ref="J41" location="'Infra Inst Work Package'!A1" display="'Infra Inst Work Package'!A1" xr:uid="{00000000-0004-0000-0700-000078000000}"/>
    <hyperlink ref="K41" location="'Infra Inst Work Package'!A1" display="'Infra Inst Work Package'!A1" xr:uid="{00000000-0004-0000-0700-000079000000}"/>
    <hyperlink ref="L41" location="'Infra Inst Work Package'!A1" display="'Infra Inst Work Package'!A1" xr:uid="{00000000-0004-0000-0700-00007A000000}"/>
    <hyperlink ref="M41" location="'Infra Inst Work Package'!A1" display="'Infra Inst Work Package'!A1" xr:uid="{00000000-0004-0000-0700-00007B000000}"/>
    <hyperlink ref="N41" location="'Infra Inst Work Package'!A1" display="'Infra Inst Work Package'!A1" xr:uid="{00000000-0004-0000-0700-00007C000000}"/>
    <hyperlink ref="O41" location="'Infra Inst Work Package'!A1" display="'Infra Inst Work Package'!A1" xr:uid="{00000000-0004-0000-0700-00007D000000}"/>
    <hyperlink ref="P41" location="'Infra Inst Work Package'!A1" display="'Infra Inst Work Package'!A1" xr:uid="{00000000-0004-0000-0700-00007E000000}"/>
    <hyperlink ref="Q41" location="'Infra Inst Work Package'!A1" display="'Infra Inst Work Package'!A1" xr:uid="{00000000-0004-0000-0700-00007F000000}"/>
    <hyperlink ref="B42" location="'Infra Inst Work Package'!A1" display="'Infra Inst Work Package'!A1" xr:uid="{00000000-0004-0000-0700-000080000000}"/>
    <hyperlink ref="C42" location="'Infra Inst Work Package'!A1" display="'Infra Inst Work Package'!A1" xr:uid="{00000000-0004-0000-0700-000081000000}"/>
    <hyperlink ref="D42" location="'Infra Inst Work Package'!A1" display="'Infra Inst Work Package'!A1" xr:uid="{00000000-0004-0000-0700-000082000000}"/>
    <hyperlink ref="E42" location="'Infra Inst Work Package'!A1" display="'Infra Inst Work Package'!A1" xr:uid="{00000000-0004-0000-0700-000083000000}"/>
    <hyperlink ref="F42" location="'Infra Inst Work Package'!A1" display="'Infra Inst Work Package'!A1" xr:uid="{00000000-0004-0000-0700-000084000000}"/>
    <hyperlink ref="G42" location="'Infra Inst Work Package'!A1" display="'Infra Inst Work Package'!A1" xr:uid="{00000000-0004-0000-0700-000085000000}"/>
    <hyperlink ref="H42" location="'Infra Inst Work Package'!A1" display="'Infra Inst Work Package'!A1" xr:uid="{00000000-0004-0000-0700-000086000000}"/>
    <hyperlink ref="I42" location="'Infra Inst Work Package'!A1" display="'Infra Inst Work Package'!A1" xr:uid="{00000000-0004-0000-0700-000087000000}"/>
    <hyperlink ref="J42" location="'Infra Inst Work Package'!A1" display="'Infra Inst Work Package'!A1" xr:uid="{00000000-0004-0000-0700-000088000000}"/>
    <hyperlink ref="K42" location="'Infra Inst Work Package'!A1" display="'Infra Inst Work Package'!A1" xr:uid="{00000000-0004-0000-0700-000089000000}"/>
    <hyperlink ref="L42" location="'Infra Inst Work Package'!A1" display="'Infra Inst Work Package'!A1" xr:uid="{00000000-0004-0000-0700-00008A000000}"/>
    <hyperlink ref="M42" location="'Infra Inst Work Package'!A1" display="'Infra Inst Work Package'!A1" xr:uid="{00000000-0004-0000-0700-00008B000000}"/>
    <hyperlink ref="N42" location="'Infra Inst Work Package'!A1" display="'Infra Inst Work Package'!A1" xr:uid="{00000000-0004-0000-0700-00008C000000}"/>
    <hyperlink ref="O42" location="'Infra Inst Work Package'!A1" display="'Infra Inst Work Package'!A1" xr:uid="{00000000-0004-0000-0700-00008D000000}"/>
    <hyperlink ref="P42" location="'Infra Inst Work Package'!A1" display="'Infra Inst Work Package'!A1" xr:uid="{00000000-0004-0000-0700-00008E000000}"/>
    <hyperlink ref="Q42" location="'Infra Inst Work Package'!A1" display="'Infra Inst Work Package'!A1" xr:uid="{00000000-0004-0000-0700-00008F000000}"/>
    <hyperlink ref="B43" location="'Infra Inst Work Package'!A1" display="'Infra Inst Work Package'!A1" xr:uid="{00000000-0004-0000-0700-000090000000}"/>
    <hyperlink ref="C43" location="'Infra Inst Work Package'!A1" display="'Infra Inst Work Package'!A1" xr:uid="{00000000-0004-0000-0700-000091000000}"/>
    <hyperlink ref="D43" location="'Infra Inst Work Package'!A1" display="'Infra Inst Work Package'!A1" xr:uid="{00000000-0004-0000-0700-000092000000}"/>
    <hyperlink ref="E43" location="'Infra Inst Work Package'!A1" display="'Infra Inst Work Package'!A1" xr:uid="{00000000-0004-0000-0700-000093000000}"/>
    <hyperlink ref="F43" location="'Infra Inst Work Package'!A1" display="'Infra Inst Work Package'!A1" xr:uid="{00000000-0004-0000-0700-000094000000}"/>
    <hyperlink ref="G43" location="'Infra Inst Work Package'!A1" display="'Infra Inst Work Package'!A1" xr:uid="{00000000-0004-0000-0700-000095000000}"/>
    <hyperlink ref="H43" location="'Infra Inst Work Package'!A1" display="'Infra Inst Work Package'!A1" xr:uid="{00000000-0004-0000-0700-000096000000}"/>
    <hyperlink ref="I43" location="'Infra Inst Work Package'!A1" display="'Infra Inst Work Package'!A1" xr:uid="{00000000-0004-0000-0700-000097000000}"/>
    <hyperlink ref="J43" location="'Infra Inst Work Package'!A1" display="'Infra Inst Work Package'!A1" xr:uid="{00000000-0004-0000-0700-000098000000}"/>
    <hyperlink ref="K43" location="'Infra Inst Work Package'!A1" display="'Infra Inst Work Package'!A1" xr:uid="{00000000-0004-0000-0700-000099000000}"/>
    <hyperlink ref="L43" location="'Infra Inst Work Package'!A1" display="'Infra Inst Work Package'!A1" xr:uid="{00000000-0004-0000-0700-00009A000000}"/>
    <hyperlink ref="M43" location="'Infra Inst Work Package'!A1" display="'Infra Inst Work Package'!A1" xr:uid="{00000000-0004-0000-0700-00009B000000}"/>
    <hyperlink ref="N43" location="'Infra Inst Work Package'!A1" display="'Infra Inst Work Package'!A1" xr:uid="{00000000-0004-0000-0700-00009C000000}"/>
    <hyperlink ref="O43" location="'Infra Inst Work Package'!A1" display="'Infra Inst Work Package'!A1" xr:uid="{00000000-0004-0000-0700-00009D000000}"/>
    <hyperlink ref="P43" location="'Infra Inst Work Package'!A1" display="'Infra Inst Work Package'!A1" xr:uid="{00000000-0004-0000-0700-00009E000000}"/>
    <hyperlink ref="Q43" location="'Infra Inst Work Package'!A1" display="'Infra Inst Work Package'!A1" xr:uid="{00000000-0004-0000-0700-00009F000000}"/>
    <hyperlink ref="B44" location="'Infra Inst Work Package'!A1" display="'Infra Inst Work Package'!A1" xr:uid="{00000000-0004-0000-0700-0000A0000000}"/>
    <hyperlink ref="C44" location="'Infra Inst Work Package'!A1" display="'Infra Inst Work Package'!A1" xr:uid="{00000000-0004-0000-0700-0000A1000000}"/>
    <hyperlink ref="D44" location="'Infra Inst Work Package'!A1" display="'Infra Inst Work Package'!A1" xr:uid="{00000000-0004-0000-0700-0000A2000000}"/>
    <hyperlink ref="E44" location="'Infra Inst Work Package'!A1" display="'Infra Inst Work Package'!A1" xr:uid="{00000000-0004-0000-0700-0000A3000000}"/>
    <hyperlink ref="F44" location="'Infra Inst Work Package'!A1" display="'Infra Inst Work Package'!A1" xr:uid="{00000000-0004-0000-0700-0000A4000000}"/>
    <hyperlink ref="G44" location="'Infra Inst Work Package'!A1" display="'Infra Inst Work Package'!A1" xr:uid="{00000000-0004-0000-0700-0000A5000000}"/>
    <hyperlink ref="H44" location="'Infra Inst Work Package'!A1" display="'Infra Inst Work Package'!A1" xr:uid="{00000000-0004-0000-0700-0000A6000000}"/>
    <hyperlink ref="I44" location="'Infra Inst Work Package'!A1" display="'Infra Inst Work Package'!A1" xr:uid="{00000000-0004-0000-0700-0000A7000000}"/>
    <hyperlink ref="J44" location="'Infra Inst Work Package'!A1" display="'Infra Inst Work Package'!A1" xr:uid="{00000000-0004-0000-0700-0000A8000000}"/>
    <hyperlink ref="K44" location="'Infra Inst Work Package'!A1" display="'Infra Inst Work Package'!A1" xr:uid="{00000000-0004-0000-0700-0000A9000000}"/>
    <hyperlink ref="L44" location="'Infra Inst Work Package'!A1" display="'Infra Inst Work Package'!A1" xr:uid="{00000000-0004-0000-0700-0000AA000000}"/>
    <hyperlink ref="M44" location="'Infra Inst Work Package'!A1" display="'Infra Inst Work Package'!A1" xr:uid="{00000000-0004-0000-0700-0000AB000000}"/>
    <hyperlink ref="N44" location="'Infra Inst Work Package'!A1" display="'Infra Inst Work Package'!A1" xr:uid="{00000000-0004-0000-0700-0000AC000000}"/>
    <hyperlink ref="O44" location="'Infra Inst Work Package'!A1" display="'Infra Inst Work Package'!A1" xr:uid="{00000000-0004-0000-0700-0000AD000000}"/>
    <hyperlink ref="P44" location="'Infra Inst Work Package'!A1" display="'Infra Inst Work Package'!A1" xr:uid="{00000000-0004-0000-0700-0000AE000000}"/>
    <hyperlink ref="Q44" location="'Infra Inst Work Package'!A1" display="'Infra Inst Work Package'!A1" xr:uid="{00000000-0004-0000-0700-0000AF000000}"/>
    <hyperlink ref="B45" location="'Infra Inst Work Package'!A1" display="'Infra Inst Work Package'!A1" xr:uid="{00000000-0004-0000-0700-0000B0000000}"/>
    <hyperlink ref="C45" location="'Infra Inst Work Package'!A1" display="'Infra Inst Work Package'!A1" xr:uid="{00000000-0004-0000-0700-0000B1000000}"/>
    <hyperlink ref="D45" location="'Infra Inst Work Package'!A1" display="'Infra Inst Work Package'!A1" xr:uid="{00000000-0004-0000-0700-0000B2000000}"/>
    <hyperlink ref="E45" location="'Infra Inst Work Package'!A1" display="'Infra Inst Work Package'!A1" xr:uid="{00000000-0004-0000-0700-0000B3000000}"/>
    <hyperlink ref="F45" location="'Infra Inst Work Package'!A1" display="'Infra Inst Work Package'!A1" xr:uid="{00000000-0004-0000-0700-0000B4000000}"/>
    <hyperlink ref="G45" location="'Infra Inst Work Package'!A1" display="'Infra Inst Work Package'!A1" xr:uid="{00000000-0004-0000-0700-0000B5000000}"/>
    <hyperlink ref="H45" location="'Infra Inst Work Package'!A1" display="'Infra Inst Work Package'!A1" xr:uid="{00000000-0004-0000-0700-0000B6000000}"/>
    <hyperlink ref="I45" location="'Infra Inst Work Package'!A1" display="'Infra Inst Work Package'!A1" xr:uid="{00000000-0004-0000-0700-0000B7000000}"/>
    <hyperlink ref="J45" location="'Infra Inst Work Package'!A1" display="'Infra Inst Work Package'!A1" xr:uid="{00000000-0004-0000-0700-0000B8000000}"/>
    <hyperlink ref="K45" location="'Infra Inst Work Package'!A1" display="'Infra Inst Work Package'!A1" xr:uid="{00000000-0004-0000-0700-0000B9000000}"/>
    <hyperlink ref="L45" location="'Infra Inst Work Package'!A1" display="'Infra Inst Work Package'!A1" xr:uid="{00000000-0004-0000-0700-0000BA000000}"/>
    <hyperlink ref="M45" location="'Infra Inst Work Package'!A1" display="'Infra Inst Work Package'!A1" xr:uid="{00000000-0004-0000-0700-0000BB000000}"/>
    <hyperlink ref="N45" location="'Infra Inst Work Package'!A1" display="'Infra Inst Work Package'!A1" xr:uid="{00000000-0004-0000-0700-0000BC000000}"/>
    <hyperlink ref="O45" location="'Infra Inst Work Package'!A1" display="'Infra Inst Work Package'!A1" xr:uid="{00000000-0004-0000-0700-0000BD000000}"/>
    <hyperlink ref="P45" location="'Infra Inst Work Package'!A1" display="'Infra Inst Work Package'!A1" xr:uid="{00000000-0004-0000-0700-0000BE000000}"/>
    <hyperlink ref="Q45" location="'Infra Inst Work Package'!A1" display="'Infra Inst Work Package'!A1" xr:uid="{00000000-0004-0000-0700-0000BF000000}"/>
    <hyperlink ref="B19" location="Navigation!A1" display="Return to Naigation Page" xr:uid="{00000000-0004-0000-0700-0000C0000000}"/>
    <hyperlink ref="C19" location="Navigation!A1" display="Navigation!A1" xr:uid="{00000000-0004-0000-0700-0000C1000000}"/>
    <hyperlink ref="D19" location="Navigation!A1" display="Navigation!A1" xr:uid="{00000000-0004-0000-0700-0000C2000000}"/>
    <hyperlink ref="E19" location="Navigation!A1" display="Navigation!A1" xr:uid="{00000000-0004-0000-0700-0000C3000000}"/>
    <hyperlink ref="F19" location="Navigation!A1" display="Navigation!A1" xr:uid="{00000000-0004-0000-07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7"/>
  <dimension ref="B1:AE95"/>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2:31" ht="16.2" thickBot="1"/>
    <row r="2" spans="2:31" ht="25.95" customHeight="1">
      <c r="B2" s="256"/>
      <c r="C2" s="257"/>
      <c r="D2" s="257"/>
      <c r="E2" s="257"/>
      <c r="F2" s="1114" t="s">
        <v>42</v>
      </c>
      <c r="G2" s="1115"/>
      <c r="H2" s="1115"/>
      <c r="I2" s="1115"/>
      <c r="J2" s="1115"/>
      <c r="K2" s="1115"/>
      <c r="L2" s="1116"/>
      <c r="M2" s="1121" t="s">
        <v>20</v>
      </c>
      <c r="N2" s="1123">
        <v>42821</v>
      </c>
      <c r="O2" s="1124"/>
      <c r="P2" s="1124"/>
      <c r="Q2" s="1125"/>
    </row>
    <row r="3" spans="2:31" ht="16.05" customHeight="1" thickBot="1">
      <c r="B3" s="258"/>
      <c r="C3" s="259"/>
      <c r="D3" s="259"/>
      <c r="E3" s="259"/>
      <c r="F3" s="1117"/>
      <c r="G3" s="1118"/>
      <c r="H3" s="1118"/>
      <c r="I3" s="1118"/>
      <c r="J3" s="1118"/>
      <c r="K3" s="1118"/>
      <c r="L3" s="1119"/>
      <c r="M3" s="1122"/>
      <c r="N3" s="1126"/>
      <c r="O3" s="1126"/>
      <c r="P3" s="1126"/>
      <c r="Q3" s="1127"/>
    </row>
    <row r="4" spans="2:31" ht="18" customHeight="1">
      <c r="B4" s="258"/>
      <c r="C4" s="259"/>
      <c r="D4" s="259"/>
      <c r="E4" s="259"/>
      <c r="F4" s="1117"/>
      <c r="G4" s="1118"/>
      <c r="H4" s="1118"/>
      <c r="I4" s="1118"/>
      <c r="J4" s="1118"/>
      <c r="K4" s="1118"/>
      <c r="L4" s="1119"/>
      <c r="M4" s="1121" t="s">
        <v>21</v>
      </c>
      <c r="N4" s="1124" t="s">
        <v>278</v>
      </c>
      <c r="O4" s="1124"/>
      <c r="P4" s="1124"/>
      <c r="Q4" s="1125"/>
    </row>
    <row r="5" spans="2:31" ht="16.2" thickBot="1">
      <c r="B5" s="258"/>
      <c r="C5" s="259"/>
      <c r="D5" s="259"/>
      <c r="E5" s="259"/>
      <c r="F5" s="1117"/>
      <c r="G5" s="1118"/>
      <c r="H5" s="1118"/>
      <c r="I5" s="1118"/>
      <c r="J5" s="1118"/>
      <c r="K5" s="1118"/>
      <c r="L5" s="1119"/>
      <c r="M5" s="1128"/>
      <c r="N5" s="1126"/>
      <c r="O5" s="1126"/>
      <c r="P5" s="1126"/>
      <c r="Q5" s="1127"/>
    </row>
    <row r="6" spans="2:31" ht="21" customHeight="1">
      <c r="B6" s="258"/>
      <c r="C6" s="259"/>
      <c r="D6" s="259"/>
      <c r="E6" s="259"/>
      <c r="F6" s="1117"/>
      <c r="G6" s="1118"/>
      <c r="H6" s="1118"/>
      <c r="I6" s="1118"/>
      <c r="J6" s="1118"/>
      <c r="K6" s="1118"/>
      <c r="L6" s="1118"/>
      <c r="M6" s="1129" t="s">
        <v>22</v>
      </c>
      <c r="N6" s="1131"/>
      <c r="O6" s="1131"/>
      <c r="P6" s="1131"/>
      <c r="Q6" s="1132"/>
    </row>
    <row r="7" spans="2:31" ht="16.2" thickBot="1">
      <c r="B7" s="258"/>
      <c r="C7" s="259"/>
      <c r="D7" s="259"/>
      <c r="E7" s="259"/>
      <c r="F7" s="1117"/>
      <c r="G7" s="1120"/>
      <c r="H7" s="1120"/>
      <c r="I7" s="1120"/>
      <c r="J7" s="1120"/>
      <c r="K7" s="1120"/>
      <c r="L7" s="1120"/>
      <c r="M7" s="1130"/>
      <c r="N7" s="1133"/>
      <c r="O7" s="1133"/>
      <c r="P7" s="1133"/>
      <c r="Q7" s="1134"/>
    </row>
    <row r="8" spans="2:31" s="260" customFormat="1" ht="27" customHeight="1">
      <c r="B8" s="1073" t="s">
        <v>24</v>
      </c>
      <c r="C8" s="1074"/>
      <c r="D8" s="1074"/>
      <c r="E8" s="1074"/>
      <c r="F8" s="1075"/>
      <c r="G8" s="1073" t="s">
        <v>23</v>
      </c>
      <c r="H8" s="1074"/>
      <c r="I8" s="1074"/>
      <c r="J8" s="1074"/>
      <c r="K8" s="1074"/>
      <c r="L8" s="1074"/>
      <c r="M8" s="1096"/>
      <c r="N8" s="1097" t="s">
        <v>25</v>
      </c>
      <c r="O8" s="1098"/>
      <c r="P8" s="1098"/>
      <c r="Q8" s="1096"/>
    </row>
    <row r="9" spans="2:31">
      <c r="B9" s="1097" t="str">
        <f>'Int &amp; Inst  Control Account'!C31</f>
        <v xml:space="preserve">Cradle Carriage Integration/Installation </v>
      </c>
      <c r="C9" s="1098"/>
      <c r="D9" s="1098"/>
      <c r="E9" s="1098"/>
      <c r="F9" s="1096"/>
      <c r="G9" s="1097" t="str">
        <f>'Int &amp; Inst  Control Account'!B31</f>
        <v>2.05.03</v>
      </c>
      <c r="H9" s="1098"/>
      <c r="I9" s="1098"/>
      <c r="J9" s="1098"/>
      <c r="K9" s="1098"/>
      <c r="L9" s="1098"/>
      <c r="M9" s="1096"/>
      <c r="N9" s="1108" t="s">
        <v>41</v>
      </c>
      <c r="O9" s="1109"/>
      <c r="P9" s="1109"/>
      <c r="Q9" s="1110"/>
    </row>
    <row r="10" spans="2:31" ht="16.2" thickBot="1">
      <c r="B10" s="1105"/>
      <c r="C10" s="1106"/>
      <c r="D10" s="1106"/>
      <c r="E10" s="1106"/>
      <c r="F10" s="1107"/>
      <c r="G10" s="1105"/>
      <c r="H10" s="1106"/>
      <c r="I10" s="1106"/>
      <c r="J10" s="1106"/>
      <c r="K10" s="1106"/>
      <c r="L10" s="1106"/>
      <c r="M10" s="1107"/>
      <c r="N10" s="1111"/>
      <c r="O10" s="1112"/>
      <c r="P10" s="1112"/>
      <c r="Q10" s="1113"/>
    </row>
    <row r="11" spans="2:31" s="260" customFormat="1" ht="27" customHeight="1">
      <c r="B11" s="1070" t="s">
        <v>26</v>
      </c>
      <c r="C11" s="1071"/>
      <c r="D11" s="1071"/>
      <c r="E11" s="1071"/>
      <c r="F11" s="1071"/>
      <c r="G11" s="1071"/>
      <c r="H11" s="1071"/>
      <c r="I11" s="1071"/>
      <c r="J11" s="1071"/>
      <c r="K11" s="1071"/>
      <c r="L11" s="1071"/>
      <c r="M11" s="1071"/>
      <c r="N11" s="1071"/>
      <c r="O11" s="1071"/>
      <c r="P11" s="1071"/>
      <c r="Q11" s="1072"/>
      <c r="T11" s="1166"/>
      <c r="U11" s="1166"/>
      <c r="V11" s="1166"/>
      <c r="W11" s="1166"/>
      <c r="X11" s="1166"/>
      <c r="Y11" s="1166"/>
      <c r="Z11" s="1166"/>
      <c r="AA11" s="1166"/>
      <c r="AB11" s="1166"/>
      <c r="AC11" s="1166"/>
      <c r="AD11" s="1166"/>
      <c r="AE11" s="1166"/>
    </row>
    <row r="12" spans="2:31" ht="67.05" customHeight="1">
      <c r="B12" s="1090" t="s">
        <v>622</v>
      </c>
      <c r="C12" s="1148"/>
      <c r="D12" s="1148"/>
      <c r="E12" s="1148"/>
      <c r="F12" s="1148"/>
      <c r="G12" s="1148"/>
      <c r="H12" s="1148"/>
      <c r="I12" s="1148"/>
      <c r="J12" s="1148"/>
      <c r="K12" s="1148"/>
      <c r="L12" s="1148"/>
      <c r="M12" s="1148"/>
      <c r="N12" s="1148"/>
      <c r="O12" s="1148"/>
      <c r="P12" s="1148"/>
      <c r="Q12" s="1149"/>
      <c r="T12" s="1167"/>
      <c r="U12" s="1167"/>
      <c r="V12" s="1167"/>
      <c r="W12" s="1167"/>
      <c r="X12" s="1167"/>
      <c r="Y12" s="1167"/>
      <c r="Z12" s="1167"/>
      <c r="AA12" s="1167"/>
      <c r="AB12" s="1167"/>
      <c r="AC12" s="1167"/>
      <c r="AD12" s="1167"/>
      <c r="AE12" s="1167"/>
    </row>
    <row r="13" spans="2:31" ht="67.05" customHeight="1">
      <c r="B13" s="1150"/>
      <c r="C13" s="1148"/>
      <c r="D13" s="1148"/>
      <c r="E13" s="1148"/>
      <c r="F13" s="1148"/>
      <c r="G13" s="1148"/>
      <c r="H13" s="1148"/>
      <c r="I13" s="1148"/>
      <c r="J13" s="1148"/>
      <c r="K13" s="1148"/>
      <c r="L13" s="1148"/>
      <c r="M13" s="1148"/>
      <c r="N13" s="1148"/>
      <c r="O13" s="1148"/>
      <c r="P13" s="1148"/>
      <c r="Q13" s="1149"/>
      <c r="T13" s="1168"/>
      <c r="U13" s="1168"/>
      <c r="V13" s="1168"/>
      <c r="W13" s="1168"/>
      <c r="X13" s="1168"/>
      <c r="Y13" s="1168"/>
      <c r="Z13" s="1168"/>
      <c r="AA13" s="1168"/>
      <c r="AB13" s="1168"/>
      <c r="AC13" s="1168"/>
      <c r="AD13" s="1168"/>
      <c r="AE13" s="1168"/>
    </row>
    <row r="14" spans="2:31" ht="67.05" customHeight="1">
      <c r="B14" s="1150"/>
      <c r="C14" s="1148"/>
      <c r="D14" s="1148"/>
      <c r="E14" s="1148"/>
      <c r="F14" s="1148"/>
      <c r="G14" s="1148"/>
      <c r="H14" s="1148"/>
      <c r="I14" s="1148"/>
      <c r="J14" s="1148"/>
      <c r="K14" s="1148"/>
      <c r="L14" s="1148"/>
      <c r="M14" s="1148"/>
      <c r="N14" s="1148"/>
      <c r="O14" s="1148"/>
      <c r="P14" s="1148"/>
      <c r="Q14" s="1149"/>
      <c r="T14" s="1167"/>
      <c r="U14" s="1167"/>
      <c r="V14" s="1167"/>
      <c r="W14" s="1167"/>
      <c r="X14" s="1167"/>
      <c r="Y14" s="1167"/>
      <c r="Z14" s="1167"/>
      <c r="AA14" s="1167"/>
      <c r="AB14" s="1167"/>
      <c r="AC14" s="1167"/>
      <c r="AD14" s="1167"/>
      <c r="AE14" s="1167"/>
    </row>
    <row r="15" spans="2:31" ht="67.05" customHeight="1">
      <c r="B15" s="1150"/>
      <c r="C15" s="1148"/>
      <c r="D15" s="1148"/>
      <c r="E15" s="1148"/>
      <c r="F15" s="1148"/>
      <c r="G15" s="1148"/>
      <c r="H15" s="1148"/>
      <c r="I15" s="1148"/>
      <c r="J15" s="1148"/>
      <c r="K15" s="1148"/>
      <c r="L15" s="1148"/>
      <c r="M15" s="1148"/>
      <c r="N15" s="1148"/>
      <c r="O15" s="1148"/>
      <c r="P15" s="1148"/>
      <c r="Q15" s="1149"/>
      <c r="T15" s="1166"/>
      <c r="U15" s="1166"/>
      <c r="V15" s="1166"/>
      <c r="W15" s="1166"/>
      <c r="X15" s="1166"/>
      <c r="Y15" s="1166"/>
      <c r="Z15" s="1166"/>
      <c r="AA15" s="1166"/>
      <c r="AB15" s="1166"/>
      <c r="AC15" s="1166"/>
      <c r="AD15" s="1166"/>
      <c r="AE15" s="1166"/>
    </row>
    <row r="16" spans="2:31" ht="67.05" customHeight="1">
      <c r="B16" s="1150"/>
      <c r="C16" s="1148"/>
      <c r="D16" s="1148"/>
      <c r="E16" s="1148"/>
      <c r="F16" s="1148"/>
      <c r="G16" s="1148"/>
      <c r="H16" s="1148"/>
      <c r="I16" s="1148"/>
      <c r="J16" s="1148"/>
      <c r="K16" s="1148"/>
      <c r="L16" s="1148"/>
      <c r="M16" s="1148"/>
      <c r="N16" s="1148"/>
      <c r="O16" s="1148"/>
      <c r="P16" s="1148"/>
      <c r="Q16" s="1149"/>
      <c r="T16" s="1167"/>
      <c r="U16" s="1167"/>
      <c r="V16" s="1167"/>
      <c r="W16" s="1167"/>
      <c r="X16" s="1167"/>
      <c r="Y16" s="1167"/>
      <c r="Z16" s="1167"/>
      <c r="AA16" s="1167"/>
      <c r="AB16" s="1167"/>
      <c r="AC16" s="1167"/>
      <c r="AD16" s="1167"/>
      <c r="AE16" s="1167"/>
    </row>
    <row r="17" spans="2:31" ht="67.05" customHeight="1">
      <c r="B17" s="1150"/>
      <c r="C17" s="1148"/>
      <c r="D17" s="1148"/>
      <c r="E17" s="1148"/>
      <c r="F17" s="1148"/>
      <c r="G17" s="1148"/>
      <c r="H17" s="1148"/>
      <c r="I17" s="1148"/>
      <c r="J17" s="1148"/>
      <c r="K17" s="1148"/>
      <c r="L17" s="1148"/>
      <c r="M17" s="1148"/>
      <c r="N17" s="1148"/>
      <c r="O17" s="1148"/>
      <c r="P17" s="1148"/>
      <c r="Q17" s="1149"/>
      <c r="T17" s="1168"/>
      <c r="U17" s="1168"/>
      <c r="V17" s="1168"/>
      <c r="W17" s="1168"/>
      <c r="X17" s="1168"/>
      <c r="Y17" s="1168"/>
      <c r="Z17" s="1168"/>
      <c r="AA17" s="1168"/>
      <c r="AB17" s="1168"/>
      <c r="AC17" s="1168"/>
      <c r="AD17" s="1168"/>
      <c r="AE17" s="1168"/>
    </row>
    <row r="18" spans="2:31" ht="67.05" customHeight="1" thickBot="1">
      <c r="B18" s="1151"/>
      <c r="C18" s="1152"/>
      <c r="D18" s="1152"/>
      <c r="E18" s="1152"/>
      <c r="F18" s="1152"/>
      <c r="G18" s="1152"/>
      <c r="H18" s="1152"/>
      <c r="I18" s="1152"/>
      <c r="J18" s="1152"/>
      <c r="K18" s="1152"/>
      <c r="L18" s="1152"/>
      <c r="M18" s="1152"/>
      <c r="N18" s="1152"/>
      <c r="O18" s="1152"/>
      <c r="P18" s="1152"/>
      <c r="Q18" s="1153"/>
      <c r="T18" s="1167"/>
      <c r="U18" s="1167"/>
      <c r="V18" s="1167"/>
      <c r="W18" s="1167"/>
      <c r="X18" s="1167"/>
      <c r="Y18" s="1167"/>
      <c r="Z18" s="1167"/>
      <c r="AA18" s="1167"/>
      <c r="AB18" s="1167"/>
      <c r="AC18" s="1167"/>
      <c r="AD18" s="1167"/>
      <c r="AE18" s="1167"/>
    </row>
    <row r="19" spans="2:31" ht="33" customHeight="1" thickBot="1">
      <c r="B19" s="1175" t="s">
        <v>281</v>
      </c>
      <c r="C19" s="1176"/>
      <c r="D19" s="1176"/>
      <c r="E19" s="1176"/>
      <c r="F19" s="1176"/>
      <c r="G19" s="479"/>
      <c r="H19" s="479"/>
      <c r="I19" s="479"/>
      <c r="J19" s="479"/>
      <c r="K19" s="479"/>
      <c r="L19" s="479"/>
      <c r="M19" s="479"/>
      <c r="N19" s="479"/>
      <c r="O19" s="479"/>
      <c r="P19" s="479"/>
      <c r="Q19" s="480"/>
      <c r="T19" s="1168"/>
      <c r="U19" s="1168"/>
      <c r="V19" s="1168"/>
      <c r="W19" s="1168"/>
      <c r="X19" s="1168"/>
      <c r="Y19" s="1168"/>
      <c r="Z19" s="1168"/>
      <c r="AA19" s="1168"/>
      <c r="AB19" s="1168"/>
      <c r="AC19" s="1168"/>
      <c r="AD19" s="1168"/>
      <c r="AE19" s="1168"/>
    </row>
    <row r="20" spans="2:31" s="260" customFormat="1" ht="27" customHeight="1">
      <c r="B20" s="1073" t="s">
        <v>27</v>
      </c>
      <c r="C20" s="1074"/>
      <c r="D20" s="1074"/>
      <c r="E20" s="1074"/>
      <c r="F20" s="1074"/>
      <c r="G20" s="1074"/>
      <c r="H20" s="1074"/>
      <c r="I20" s="1074"/>
      <c r="J20" s="1074"/>
      <c r="K20" s="1074"/>
      <c r="L20" s="1074"/>
      <c r="M20" s="1074"/>
      <c r="N20" s="1074"/>
      <c r="O20" s="1074"/>
      <c r="P20" s="1074"/>
      <c r="Q20" s="1075"/>
    </row>
    <row r="21" spans="2:31">
      <c r="B21" s="261"/>
      <c r="Q21" s="262"/>
    </row>
    <row r="22" spans="2:31">
      <c r="B22" s="261"/>
      <c r="Q22" s="262"/>
    </row>
    <row r="23" spans="2:31" ht="18.600000000000001" thickBot="1">
      <c r="B23" s="261"/>
      <c r="C23" s="22"/>
      <c r="D23" s="264" t="s">
        <v>28</v>
      </c>
      <c r="Q23" s="262"/>
    </row>
    <row r="24" spans="2:31" ht="18.600000000000001" thickBot="1">
      <c r="B24" s="261"/>
      <c r="C24" s="22"/>
      <c r="D24" s="264" t="s">
        <v>29</v>
      </c>
      <c r="Q24" s="262"/>
    </row>
    <row r="25" spans="2:31" ht="18.600000000000001" thickBot="1">
      <c r="B25" s="261"/>
      <c r="C25" s="22" t="s">
        <v>40</v>
      </c>
      <c r="D25" s="264" t="s">
        <v>30</v>
      </c>
      <c r="Q25" s="262"/>
    </row>
    <row r="26" spans="2:31" ht="18.600000000000001" thickBot="1">
      <c r="B26" s="261"/>
      <c r="C26" s="22"/>
      <c r="D26" s="264" t="s">
        <v>31</v>
      </c>
      <c r="Q26" s="262"/>
    </row>
    <row r="27" spans="2:31" ht="18.600000000000001" thickBot="1">
      <c r="B27" s="261"/>
      <c r="C27" s="22" t="s">
        <v>40</v>
      </c>
      <c r="D27" s="264" t="s">
        <v>32</v>
      </c>
      <c r="Q27" s="262"/>
    </row>
    <row r="28" spans="2:31" ht="18.600000000000001" thickBot="1">
      <c r="B28" s="261"/>
      <c r="C28" s="22" t="s">
        <v>40</v>
      </c>
      <c r="D28" s="264" t="s">
        <v>33</v>
      </c>
      <c r="Q28" s="262"/>
    </row>
    <row r="29" spans="2:31" ht="18.600000000000001" thickBot="1">
      <c r="B29" s="261"/>
      <c r="C29" s="22" t="s">
        <v>40</v>
      </c>
      <c r="D29" s="264" t="s">
        <v>34</v>
      </c>
      <c r="Q29" s="262"/>
    </row>
    <row r="30" spans="2:31" ht="18.600000000000001" thickBot="1">
      <c r="B30" s="261"/>
      <c r="C30" s="22"/>
      <c r="D30" s="264" t="s">
        <v>35</v>
      </c>
      <c r="Q30" s="262"/>
    </row>
    <row r="31" spans="2:31">
      <c r="B31" s="261"/>
      <c r="Q31" s="262"/>
    </row>
    <row r="32" spans="2:31"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c r="B46" s="1076" t="s">
        <v>37</v>
      </c>
      <c r="C46" s="1077"/>
      <c r="D46" s="1077"/>
      <c r="E46" s="1077"/>
      <c r="F46" s="1077"/>
      <c r="G46" s="1077"/>
      <c r="H46" s="1077"/>
      <c r="I46" s="1077"/>
      <c r="J46" s="1077"/>
      <c r="K46" s="1077"/>
      <c r="L46" s="1077"/>
      <c r="M46" s="1077"/>
      <c r="N46" s="1077"/>
      <c r="O46" s="1077"/>
      <c r="P46" s="1077"/>
      <c r="Q46" s="1078"/>
    </row>
    <row r="47" spans="2:17">
      <c r="B47" s="1079"/>
      <c r="C47" s="1080"/>
      <c r="D47" s="1080"/>
      <c r="E47" s="1080"/>
      <c r="F47" s="1080"/>
      <c r="G47" s="1080"/>
      <c r="H47" s="1080"/>
      <c r="I47" s="1080"/>
      <c r="J47" s="1080"/>
      <c r="K47" s="1080"/>
      <c r="L47" s="1080"/>
      <c r="M47" s="1080"/>
      <c r="N47" s="1080"/>
      <c r="O47" s="1080"/>
      <c r="P47" s="1080"/>
      <c r="Q47" s="1081"/>
    </row>
    <row r="48" spans="2:17">
      <c r="B48" s="1154" t="s">
        <v>623</v>
      </c>
      <c r="C48" s="1160"/>
      <c r="D48" s="1160"/>
      <c r="E48" s="1160"/>
      <c r="F48" s="1160"/>
      <c r="G48" s="1160"/>
      <c r="H48" s="1160"/>
      <c r="I48" s="1160"/>
      <c r="J48" s="1160"/>
      <c r="K48" s="1160"/>
      <c r="L48" s="1160"/>
      <c r="M48" s="1160"/>
      <c r="N48" s="1160"/>
      <c r="O48" s="1160"/>
      <c r="P48" s="1160"/>
      <c r="Q48" s="1161"/>
    </row>
    <row r="49" spans="2:17">
      <c r="B49" s="1162"/>
      <c r="C49" s="1160"/>
      <c r="D49" s="1160"/>
      <c r="E49" s="1160"/>
      <c r="F49" s="1160"/>
      <c r="G49" s="1160"/>
      <c r="H49" s="1160"/>
      <c r="I49" s="1160"/>
      <c r="J49" s="1160"/>
      <c r="K49" s="1160"/>
      <c r="L49" s="1160"/>
      <c r="M49" s="1160"/>
      <c r="N49" s="1160"/>
      <c r="O49" s="1160"/>
      <c r="P49" s="1160"/>
      <c r="Q49" s="1161"/>
    </row>
    <row r="50" spans="2:17">
      <c r="B50" s="1162"/>
      <c r="C50" s="1160"/>
      <c r="D50" s="1160"/>
      <c r="E50" s="1160"/>
      <c r="F50" s="1160"/>
      <c r="G50" s="1160"/>
      <c r="H50" s="1160"/>
      <c r="I50" s="1160"/>
      <c r="J50" s="1160"/>
      <c r="K50" s="1160"/>
      <c r="L50" s="1160"/>
      <c r="M50" s="1160"/>
      <c r="N50" s="1160"/>
      <c r="O50" s="1160"/>
      <c r="P50" s="1160"/>
      <c r="Q50" s="1161"/>
    </row>
    <row r="51" spans="2:17">
      <c r="B51" s="1162"/>
      <c r="C51" s="1160"/>
      <c r="D51" s="1160"/>
      <c r="E51" s="1160"/>
      <c r="F51" s="1160"/>
      <c r="G51" s="1160"/>
      <c r="H51" s="1160"/>
      <c r="I51" s="1160"/>
      <c r="J51" s="1160"/>
      <c r="K51" s="1160"/>
      <c r="L51" s="1160"/>
      <c r="M51" s="1160"/>
      <c r="N51" s="1160"/>
      <c r="O51" s="1160"/>
      <c r="P51" s="1160"/>
      <c r="Q51" s="1161"/>
    </row>
    <row r="52" spans="2:17">
      <c r="B52" s="1162"/>
      <c r="C52" s="1160"/>
      <c r="D52" s="1160"/>
      <c r="E52" s="1160"/>
      <c r="F52" s="1160"/>
      <c r="G52" s="1160"/>
      <c r="H52" s="1160"/>
      <c r="I52" s="1160"/>
      <c r="J52" s="1160"/>
      <c r="K52" s="1160"/>
      <c r="L52" s="1160"/>
      <c r="M52" s="1160"/>
      <c r="N52" s="1160"/>
      <c r="O52" s="1160"/>
      <c r="P52" s="1160"/>
      <c r="Q52" s="1161"/>
    </row>
    <row r="53" spans="2:17">
      <c r="B53" s="1162"/>
      <c r="C53" s="1160"/>
      <c r="D53" s="1160"/>
      <c r="E53" s="1160"/>
      <c r="F53" s="1160"/>
      <c r="G53" s="1160"/>
      <c r="H53" s="1160"/>
      <c r="I53" s="1160"/>
      <c r="J53" s="1160"/>
      <c r="K53" s="1160"/>
      <c r="L53" s="1160"/>
      <c r="M53" s="1160"/>
      <c r="N53" s="1160"/>
      <c r="O53" s="1160"/>
      <c r="P53" s="1160"/>
      <c r="Q53" s="1161"/>
    </row>
    <row r="54" spans="2:17">
      <c r="B54" s="1162"/>
      <c r="C54" s="1160"/>
      <c r="D54" s="1160"/>
      <c r="E54" s="1160"/>
      <c r="F54" s="1160"/>
      <c r="G54" s="1160"/>
      <c r="H54" s="1160"/>
      <c r="I54" s="1160"/>
      <c r="J54" s="1160"/>
      <c r="K54" s="1160"/>
      <c r="L54" s="1160"/>
      <c r="M54" s="1160"/>
      <c r="N54" s="1160"/>
      <c r="O54" s="1160"/>
      <c r="P54" s="1160"/>
      <c r="Q54" s="1161"/>
    </row>
    <row r="55" spans="2:17">
      <c r="B55" s="1162"/>
      <c r="C55" s="1160"/>
      <c r="D55" s="1160"/>
      <c r="E55" s="1160"/>
      <c r="F55" s="1160"/>
      <c r="G55" s="1160"/>
      <c r="H55" s="1160"/>
      <c r="I55" s="1160"/>
      <c r="J55" s="1160"/>
      <c r="K55" s="1160"/>
      <c r="L55" s="1160"/>
      <c r="M55" s="1160"/>
      <c r="N55" s="1160"/>
      <c r="O55" s="1160"/>
      <c r="P55" s="1160"/>
      <c r="Q55" s="1161"/>
    </row>
    <row r="56" spans="2:17">
      <c r="B56" s="1162"/>
      <c r="C56" s="1160"/>
      <c r="D56" s="1160"/>
      <c r="E56" s="1160"/>
      <c r="F56" s="1160"/>
      <c r="G56" s="1160"/>
      <c r="H56" s="1160"/>
      <c r="I56" s="1160"/>
      <c r="J56" s="1160"/>
      <c r="K56" s="1160"/>
      <c r="L56" s="1160"/>
      <c r="M56" s="1160"/>
      <c r="N56" s="1160"/>
      <c r="O56" s="1160"/>
      <c r="P56" s="1160"/>
      <c r="Q56" s="1161"/>
    </row>
    <row r="57" spans="2:17">
      <c r="B57" s="1162"/>
      <c r="C57" s="1160"/>
      <c r="D57" s="1160"/>
      <c r="E57" s="1160"/>
      <c r="F57" s="1160"/>
      <c r="G57" s="1160"/>
      <c r="H57" s="1160"/>
      <c r="I57" s="1160"/>
      <c r="J57" s="1160"/>
      <c r="K57" s="1160"/>
      <c r="L57" s="1160"/>
      <c r="M57" s="1160"/>
      <c r="N57" s="1160"/>
      <c r="O57" s="1160"/>
      <c r="P57" s="1160"/>
      <c r="Q57" s="1161"/>
    </row>
    <row r="58" spans="2:17">
      <c r="B58" s="1162"/>
      <c r="C58" s="1160"/>
      <c r="D58" s="1160"/>
      <c r="E58" s="1160"/>
      <c r="F58" s="1160"/>
      <c r="G58" s="1160"/>
      <c r="H58" s="1160"/>
      <c r="I58" s="1160"/>
      <c r="J58" s="1160"/>
      <c r="K58" s="1160"/>
      <c r="L58" s="1160"/>
      <c r="M58" s="1160"/>
      <c r="N58" s="1160"/>
      <c r="O58" s="1160"/>
      <c r="P58" s="1160"/>
      <c r="Q58" s="1161"/>
    </row>
    <row r="59" spans="2:17">
      <c r="B59" s="1162"/>
      <c r="C59" s="1160"/>
      <c r="D59" s="1160"/>
      <c r="E59" s="1160"/>
      <c r="F59" s="1160"/>
      <c r="G59" s="1160"/>
      <c r="H59" s="1160"/>
      <c r="I59" s="1160"/>
      <c r="J59" s="1160"/>
      <c r="K59" s="1160"/>
      <c r="L59" s="1160"/>
      <c r="M59" s="1160"/>
      <c r="N59" s="1160"/>
      <c r="O59" s="1160"/>
      <c r="P59" s="1160"/>
      <c r="Q59" s="1161"/>
    </row>
    <row r="60" spans="2:17">
      <c r="B60" s="1162"/>
      <c r="C60" s="1160"/>
      <c r="D60" s="1160"/>
      <c r="E60" s="1160"/>
      <c r="F60" s="1160"/>
      <c r="G60" s="1160"/>
      <c r="H60" s="1160"/>
      <c r="I60" s="1160"/>
      <c r="J60" s="1160"/>
      <c r="K60" s="1160"/>
      <c r="L60" s="1160"/>
      <c r="M60" s="1160"/>
      <c r="N60" s="1160"/>
      <c r="O60" s="1160"/>
      <c r="P60" s="1160"/>
      <c r="Q60" s="1161"/>
    </row>
    <row r="61" spans="2:17">
      <c r="B61" s="1162"/>
      <c r="C61" s="1160"/>
      <c r="D61" s="1160"/>
      <c r="E61" s="1160"/>
      <c r="F61" s="1160"/>
      <c r="G61" s="1160"/>
      <c r="H61" s="1160"/>
      <c r="I61" s="1160"/>
      <c r="J61" s="1160"/>
      <c r="K61" s="1160"/>
      <c r="L61" s="1160"/>
      <c r="M61" s="1160"/>
      <c r="N61" s="1160"/>
      <c r="O61" s="1160"/>
      <c r="P61" s="1160"/>
      <c r="Q61" s="1161"/>
    </row>
    <row r="62" spans="2:17">
      <c r="B62" s="1162"/>
      <c r="C62" s="1160"/>
      <c r="D62" s="1160"/>
      <c r="E62" s="1160"/>
      <c r="F62" s="1160"/>
      <c r="G62" s="1160"/>
      <c r="H62" s="1160"/>
      <c r="I62" s="1160"/>
      <c r="J62" s="1160"/>
      <c r="K62" s="1160"/>
      <c r="L62" s="1160"/>
      <c r="M62" s="1160"/>
      <c r="N62" s="1160"/>
      <c r="O62" s="1160"/>
      <c r="P62" s="1160"/>
      <c r="Q62" s="1161"/>
    </row>
    <row r="63" spans="2:17" ht="16.2" thickBot="1">
      <c r="B63" s="1163"/>
      <c r="C63" s="1164"/>
      <c r="D63" s="1164"/>
      <c r="E63" s="1164"/>
      <c r="F63" s="1164"/>
      <c r="G63" s="1164"/>
      <c r="H63" s="1164"/>
      <c r="I63" s="1164"/>
      <c r="J63" s="1164"/>
      <c r="K63" s="1164"/>
      <c r="L63" s="1164"/>
      <c r="M63" s="1164"/>
      <c r="N63" s="1164"/>
      <c r="O63" s="1164"/>
      <c r="P63" s="1164"/>
      <c r="Q63" s="1165"/>
    </row>
    <row r="64" spans="2:17">
      <c r="B64" s="1035" t="s">
        <v>38</v>
      </c>
      <c r="C64" s="1036"/>
      <c r="D64" s="1036"/>
      <c r="E64" s="1036"/>
      <c r="F64" s="1036"/>
      <c r="G64" s="1036"/>
      <c r="H64" s="1036"/>
      <c r="I64" s="1036"/>
      <c r="J64" s="1036"/>
      <c r="K64" s="1036"/>
      <c r="L64" s="1036"/>
      <c r="M64" s="1036"/>
      <c r="N64" s="1036"/>
      <c r="O64" s="1036"/>
      <c r="P64" s="1036"/>
      <c r="Q64" s="1037"/>
    </row>
    <row r="65" spans="2:17">
      <c r="B65" s="1038"/>
      <c r="C65" s="1039"/>
      <c r="D65" s="1039"/>
      <c r="E65" s="1039"/>
      <c r="F65" s="1039"/>
      <c r="G65" s="1039"/>
      <c r="H65" s="1039"/>
      <c r="I65" s="1039"/>
      <c r="J65" s="1039"/>
      <c r="K65" s="1039"/>
      <c r="L65" s="1039"/>
      <c r="M65" s="1039"/>
      <c r="N65" s="1039"/>
      <c r="O65" s="1039"/>
      <c r="P65" s="1039"/>
      <c r="Q65" s="1040"/>
    </row>
    <row r="66" spans="2:17" ht="25.05" customHeight="1">
      <c r="B66" s="1154" t="s">
        <v>289</v>
      </c>
      <c r="C66" s="1160"/>
      <c r="D66" s="1160"/>
      <c r="E66" s="1160"/>
      <c r="F66" s="1160"/>
      <c r="G66" s="1160"/>
      <c r="H66" s="1160"/>
      <c r="I66" s="1160"/>
      <c r="J66" s="1160"/>
      <c r="K66" s="1160"/>
      <c r="L66" s="1160"/>
      <c r="M66" s="1160"/>
      <c r="N66" s="1160"/>
      <c r="O66" s="1160"/>
      <c r="P66" s="1160"/>
      <c r="Q66" s="1161"/>
    </row>
    <row r="67" spans="2:17">
      <c r="B67" s="1162"/>
      <c r="C67" s="1160"/>
      <c r="D67" s="1160"/>
      <c r="E67" s="1160"/>
      <c r="F67" s="1160"/>
      <c r="G67" s="1160"/>
      <c r="H67" s="1160"/>
      <c r="I67" s="1160"/>
      <c r="J67" s="1160"/>
      <c r="K67" s="1160"/>
      <c r="L67" s="1160"/>
      <c r="M67" s="1160"/>
      <c r="N67" s="1160"/>
      <c r="O67" s="1160"/>
      <c r="P67" s="1160"/>
      <c r="Q67" s="1161"/>
    </row>
    <row r="68" spans="2:17" ht="18" customHeight="1">
      <c r="B68" s="1162"/>
      <c r="C68" s="1160"/>
      <c r="D68" s="1160"/>
      <c r="E68" s="1160"/>
      <c r="F68" s="1160"/>
      <c r="G68" s="1160"/>
      <c r="H68" s="1160"/>
      <c r="I68" s="1160"/>
      <c r="J68" s="1160"/>
      <c r="K68" s="1160"/>
      <c r="L68" s="1160"/>
      <c r="M68" s="1160"/>
      <c r="N68" s="1160"/>
      <c r="O68" s="1160"/>
      <c r="P68" s="1160"/>
      <c r="Q68" s="1161"/>
    </row>
    <row r="69" spans="2:17">
      <c r="B69" s="1162"/>
      <c r="C69" s="1160"/>
      <c r="D69" s="1160"/>
      <c r="E69" s="1160"/>
      <c r="F69" s="1160"/>
      <c r="G69" s="1160"/>
      <c r="H69" s="1160"/>
      <c r="I69" s="1160"/>
      <c r="J69" s="1160"/>
      <c r="K69" s="1160"/>
      <c r="L69" s="1160"/>
      <c r="M69" s="1160"/>
      <c r="N69" s="1160"/>
      <c r="O69" s="1160"/>
      <c r="P69" s="1160"/>
      <c r="Q69" s="1161"/>
    </row>
    <row r="70" spans="2:17" ht="18" customHeight="1">
      <c r="B70" s="1162"/>
      <c r="C70" s="1160"/>
      <c r="D70" s="1160"/>
      <c r="E70" s="1160"/>
      <c r="F70" s="1160"/>
      <c r="G70" s="1160"/>
      <c r="H70" s="1160"/>
      <c r="I70" s="1160"/>
      <c r="J70" s="1160"/>
      <c r="K70" s="1160"/>
      <c r="L70" s="1160"/>
      <c r="M70" s="1160"/>
      <c r="N70" s="1160"/>
      <c r="O70" s="1160"/>
      <c r="P70" s="1160"/>
      <c r="Q70" s="1161"/>
    </row>
    <row r="71" spans="2:17">
      <c r="B71" s="1162"/>
      <c r="C71" s="1160"/>
      <c r="D71" s="1160"/>
      <c r="E71" s="1160"/>
      <c r="F71" s="1160"/>
      <c r="G71" s="1160"/>
      <c r="H71" s="1160"/>
      <c r="I71" s="1160"/>
      <c r="J71" s="1160"/>
      <c r="K71" s="1160"/>
      <c r="L71" s="1160"/>
      <c r="M71" s="1160"/>
      <c r="N71" s="1160"/>
      <c r="O71" s="1160"/>
      <c r="P71" s="1160"/>
      <c r="Q71" s="1161"/>
    </row>
    <row r="72" spans="2:17" ht="18" customHeight="1">
      <c r="B72" s="1162"/>
      <c r="C72" s="1160"/>
      <c r="D72" s="1160"/>
      <c r="E72" s="1160"/>
      <c r="F72" s="1160"/>
      <c r="G72" s="1160"/>
      <c r="H72" s="1160"/>
      <c r="I72" s="1160"/>
      <c r="J72" s="1160"/>
      <c r="K72" s="1160"/>
      <c r="L72" s="1160"/>
      <c r="M72" s="1160"/>
      <c r="N72" s="1160"/>
      <c r="O72" s="1160"/>
      <c r="P72" s="1160"/>
      <c r="Q72" s="1161"/>
    </row>
    <row r="73" spans="2:17">
      <c r="B73" s="1162"/>
      <c r="C73" s="1160"/>
      <c r="D73" s="1160"/>
      <c r="E73" s="1160"/>
      <c r="F73" s="1160"/>
      <c r="G73" s="1160"/>
      <c r="H73" s="1160"/>
      <c r="I73" s="1160"/>
      <c r="J73" s="1160"/>
      <c r="K73" s="1160"/>
      <c r="L73" s="1160"/>
      <c r="M73" s="1160"/>
      <c r="N73" s="1160"/>
      <c r="O73" s="1160"/>
      <c r="P73" s="1160"/>
      <c r="Q73" s="1161"/>
    </row>
    <row r="74" spans="2:17" ht="19.05" customHeight="1">
      <c r="B74" s="1162"/>
      <c r="C74" s="1160"/>
      <c r="D74" s="1160"/>
      <c r="E74" s="1160"/>
      <c r="F74" s="1160"/>
      <c r="G74" s="1160"/>
      <c r="H74" s="1160"/>
      <c r="I74" s="1160"/>
      <c r="J74" s="1160"/>
      <c r="K74" s="1160"/>
      <c r="L74" s="1160"/>
      <c r="M74" s="1160"/>
      <c r="N74" s="1160"/>
      <c r="O74" s="1160"/>
      <c r="P74" s="1160"/>
      <c r="Q74" s="1161"/>
    </row>
    <row r="75" spans="2:17">
      <c r="B75" s="1162"/>
      <c r="C75" s="1160"/>
      <c r="D75" s="1160"/>
      <c r="E75" s="1160"/>
      <c r="F75" s="1160"/>
      <c r="G75" s="1160"/>
      <c r="H75" s="1160"/>
      <c r="I75" s="1160"/>
      <c r="J75" s="1160"/>
      <c r="K75" s="1160"/>
      <c r="L75" s="1160"/>
      <c r="M75" s="1160"/>
      <c r="N75" s="1160"/>
      <c r="O75" s="1160"/>
      <c r="P75" s="1160"/>
      <c r="Q75" s="1161"/>
    </row>
    <row r="76" spans="2:17">
      <c r="B76" s="1162"/>
      <c r="C76" s="1160"/>
      <c r="D76" s="1160"/>
      <c r="E76" s="1160"/>
      <c r="F76" s="1160"/>
      <c r="G76" s="1160"/>
      <c r="H76" s="1160"/>
      <c r="I76" s="1160"/>
      <c r="J76" s="1160"/>
      <c r="K76" s="1160"/>
      <c r="L76" s="1160"/>
      <c r="M76" s="1160"/>
      <c r="N76" s="1160"/>
      <c r="O76" s="1160"/>
      <c r="P76" s="1160"/>
      <c r="Q76" s="1161"/>
    </row>
    <row r="77" spans="2:17" ht="16.2" thickBot="1">
      <c r="B77" s="1163"/>
      <c r="C77" s="1164"/>
      <c r="D77" s="1164"/>
      <c r="E77" s="1164"/>
      <c r="F77" s="1164"/>
      <c r="G77" s="1164"/>
      <c r="H77" s="1164"/>
      <c r="I77" s="1164"/>
      <c r="J77" s="1164"/>
      <c r="K77" s="1164"/>
      <c r="L77" s="1164"/>
      <c r="M77" s="1164"/>
      <c r="N77" s="1164"/>
      <c r="O77" s="1164"/>
      <c r="P77" s="1164"/>
      <c r="Q77" s="1165"/>
    </row>
    <row r="78" spans="2:17">
      <c r="B78" s="1035" t="s">
        <v>39</v>
      </c>
      <c r="C78" s="1036"/>
      <c r="D78" s="1036"/>
      <c r="E78" s="1036"/>
      <c r="F78" s="1036"/>
      <c r="G78" s="1036"/>
      <c r="H78" s="1036"/>
      <c r="I78" s="1036"/>
      <c r="J78" s="1036"/>
      <c r="K78" s="1036"/>
      <c r="L78" s="1036"/>
      <c r="M78" s="1036"/>
      <c r="N78" s="1036"/>
      <c r="O78" s="1036"/>
      <c r="P78" s="1036"/>
      <c r="Q78" s="1037"/>
    </row>
    <row r="79" spans="2:17" ht="25.05" customHeight="1">
      <c r="B79" s="1038"/>
      <c r="C79" s="1039"/>
      <c r="D79" s="1039"/>
      <c r="E79" s="1039"/>
      <c r="F79" s="1039"/>
      <c r="G79" s="1039"/>
      <c r="H79" s="1039"/>
      <c r="I79" s="1039"/>
      <c r="J79" s="1039"/>
      <c r="K79" s="1039"/>
      <c r="L79" s="1039"/>
      <c r="M79" s="1039"/>
      <c r="N79" s="1039"/>
      <c r="O79" s="1039"/>
      <c r="P79" s="1039"/>
      <c r="Q79" s="1040"/>
    </row>
    <row r="80" spans="2:17" ht="25.05" customHeight="1">
      <c r="B80" s="1186" t="s">
        <v>519</v>
      </c>
      <c r="C80" s="1187"/>
      <c r="D80" s="1187"/>
      <c r="E80" s="1187"/>
      <c r="F80" s="1187"/>
      <c r="G80" s="1187"/>
      <c r="H80" s="1187"/>
      <c r="I80" s="1187"/>
      <c r="J80" s="1187"/>
      <c r="K80" s="1187"/>
      <c r="L80" s="1187"/>
      <c r="M80" s="1187"/>
      <c r="N80" s="1187"/>
      <c r="O80" s="1187"/>
      <c r="P80" s="1187"/>
      <c r="Q80" s="1188"/>
    </row>
    <row r="81" spans="2:17" ht="25.05" customHeight="1" thickBot="1">
      <c r="B81" s="1186"/>
      <c r="C81" s="1187"/>
      <c r="D81" s="1187"/>
      <c r="E81" s="1187"/>
      <c r="F81" s="1187"/>
      <c r="G81" s="1187"/>
      <c r="H81" s="1187"/>
      <c r="I81" s="1187"/>
      <c r="J81" s="1187"/>
      <c r="K81" s="1187"/>
      <c r="L81" s="1187"/>
      <c r="M81" s="1187"/>
      <c r="N81" s="1187"/>
      <c r="O81" s="1187"/>
      <c r="P81" s="1187"/>
      <c r="Q81" s="1188"/>
    </row>
    <row r="82" spans="2:17" ht="25.05" customHeight="1" thickBot="1">
      <c r="B82" s="1183" t="str">
        <f>"Total unburdened material cost for this work package = $" &amp; 'Int &amp; Inst  Control Account'!AZ31</f>
        <v>Total unburdened material cost for this work package = $52500</v>
      </c>
      <c r="C82" s="1184"/>
      <c r="D82" s="1184"/>
      <c r="E82" s="1184"/>
      <c r="F82" s="1184"/>
      <c r="G82" s="1184"/>
      <c r="H82" s="1184"/>
      <c r="I82" s="1185"/>
      <c r="J82" s="651"/>
      <c r="K82" s="651"/>
      <c r="L82" s="651"/>
      <c r="M82" s="651"/>
      <c r="N82" s="651"/>
      <c r="O82" s="651"/>
      <c r="P82" s="651"/>
      <c r="Q82" s="652"/>
    </row>
    <row r="83" spans="2:17" ht="25.05" customHeight="1" thickBot="1">
      <c r="B83" s="653"/>
      <c r="C83" s="654"/>
      <c r="D83" s="654"/>
      <c r="E83" s="654"/>
      <c r="F83" s="654"/>
      <c r="G83" s="654"/>
      <c r="H83" s="654"/>
      <c r="I83" s="654"/>
      <c r="J83" s="654"/>
      <c r="K83" s="654"/>
      <c r="L83" s="654"/>
      <c r="M83" s="654"/>
      <c r="N83" s="654"/>
      <c r="O83" s="654"/>
      <c r="P83" s="654"/>
      <c r="Q83" s="655"/>
    </row>
    <row r="84" spans="2:17">
      <c r="B84" s="1035" t="s">
        <v>588</v>
      </c>
      <c r="C84" s="1036"/>
      <c r="D84" s="1036"/>
      <c r="E84" s="1036"/>
      <c r="F84" s="1036"/>
      <c r="G84" s="1036"/>
      <c r="H84" s="1036"/>
      <c r="I84" s="1036"/>
      <c r="J84" s="1036"/>
      <c r="K84" s="1036"/>
      <c r="L84" s="1036"/>
      <c r="M84" s="1036"/>
      <c r="N84" s="1036"/>
      <c r="O84" s="1036"/>
      <c r="P84" s="1036"/>
      <c r="Q84" s="1037"/>
    </row>
    <row r="85" spans="2:17">
      <c r="B85" s="1038"/>
      <c r="C85" s="1039"/>
      <c r="D85" s="1039"/>
      <c r="E85" s="1039"/>
      <c r="F85" s="1039"/>
      <c r="G85" s="1039"/>
      <c r="H85" s="1039"/>
      <c r="I85" s="1039"/>
      <c r="J85" s="1039"/>
      <c r="K85" s="1039"/>
      <c r="L85" s="1039"/>
      <c r="M85" s="1039"/>
      <c r="N85" s="1039"/>
      <c r="O85" s="1039"/>
      <c r="P85" s="1039"/>
      <c r="Q85" s="1040"/>
    </row>
    <row r="86" spans="2:17">
      <c r="B86" s="1041" t="s">
        <v>591</v>
      </c>
      <c r="C86" s="1042"/>
      <c r="D86" s="1042"/>
      <c r="E86" s="1042"/>
      <c r="F86" s="1042"/>
      <c r="G86" s="1042"/>
      <c r="H86" s="1042"/>
      <c r="I86" s="1042"/>
      <c r="J86" s="1042"/>
      <c r="K86" s="1042"/>
      <c r="L86" s="1042"/>
      <c r="M86" s="1042"/>
      <c r="N86" s="1042"/>
      <c r="O86" s="1042"/>
      <c r="P86" s="1042"/>
      <c r="Q86" s="1043"/>
    </row>
    <row r="87" spans="2:17">
      <c r="B87" s="1041"/>
      <c r="C87" s="1042"/>
      <c r="D87" s="1042"/>
      <c r="E87" s="1042"/>
      <c r="F87" s="1042"/>
      <c r="G87" s="1042"/>
      <c r="H87" s="1042"/>
      <c r="I87" s="1042"/>
      <c r="J87" s="1042"/>
      <c r="K87" s="1042"/>
      <c r="L87" s="1042"/>
      <c r="M87" s="1042"/>
      <c r="N87" s="1042"/>
      <c r="O87" s="1042"/>
      <c r="P87" s="1042"/>
      <c r="Q87" s="1043"/>
    </row>
    <row r="88" spans="2:17">
      <c r="B88" s="1041"/>
      <c r="C88" s="1042"/>
      <c r="D88" s="1042"/>
      <c r="E88" s="1042"/>
      <c r="F88" s="1042"/>
      <c r="G88" s="1042"/>
      <c r="H88" s="1042"/>
      <c r="I88" s="1042"/>
      <c r="J88" s="1042"/>
      <c r="K88" s="1042"/>
      <c r="L88" s="1042"/>
      <c r="M88" s="1042"/>
      <c r="N88" s="1042"/>
      <c r="O88" s="1042"/>
      <c r="P88" s="1042"/>
      <c r="Q88" s="1043"/>
    </row>
    <row r="89" spans="2:17">
      <c r="B89" s="1041"/>
      <c r="C89" s="1042"/>
      <c r="D89" s="1042"/>
      <c r="E89" s="1042"/>
      <c r="F89" s="1042"/>
      <c r="G89" s="1042"/>
      <c r="H89" s="1042"/>
      <c r="I89" s="1042"/>
      <c r="J89" s="1042"/>
      <c r="K89" s="1042"/>
      <c r="L89" s="1042"/>
      <c r="M89" s="1042"/>
      <c r="N89" s="1042"/>
      <c r="O89" s="1042"/>
      <c r="P89" s="1042"/>
      <c r="Q89" s="1043"/>
    </row>
    <row r="90" spans="2:17">
      <c r="B90" s="1041"/>
      <c r="C90" s="1042"/>
      <c r="D90" s="1042"/>
      <c r="E90" s="1042"/>
      <c r="F90" s="1042"/>
      <c r="G90" s="1042"/>
      <c r="H90" s="1042"/>
      <c r="I90" s="1042"/>
      <c r="J90" s="1042"/>
      <c r="K90" s="1042"/>
      <c r="L90" s="1042"/>
      <c r="M90" s="1042"/>
      <c r="N90" s="1042"/>
      <c r="O90" s="1042"/>
      <c r="P90" s="1042"/>
      <c r="Q90" s="1043"/>
    </row>
    <row r="91" spans="2:17">
      <c r="B91" s="1041"/>
      <c r="C91" s="1042"/>
      <c r="D91" s="1042"/>
      <c r="E91" s="1042"/>
      <c r="F91" s="1042"/>
      <c r="G91" s="1042"/>
      <c r="H91" s="1042"/>
      <c r="I91" s="1042"/>
      <c r="J91" s="1042"/>
      <c r="K91" s="1042"/>
      <c r="L91" s="1042"/>
      <c r="M91" s="1042"/>
      <c r="N91" s="1042"/>
      <c r="O91" s="1042"/>
      <c r="P91" s="1042"/>
      <c r="Q91" s="1043"/>
    </row>
    <row r="92" spans="2:17" ht="16.2" thickBot="1">
      <c r="B92" s="1041"/>
      <c r="C92" s="1042"/>
      <c r="D92" s="1042"/>
      <c r="E92" s="1042"/>
      <c r="F92" s="1042"/>
      <c r="G92" s="1042"/>
      <c r="H92" s="1042"/>
      <c r="I92" s="1042"/>
      <c r="J92" s="1042"/>
      <c r="K92" s="1042"/>
      <c r="L92" s="1042"/>
      <c r="M92" s="1042"/>
      <c r="N92" s="1042"/>
      <c r="O92" s="1042"/>
      <c r="P92" s="1042"/>
      <c r="Q92" s="1043"/>
    </row>
    <row r="93" spans="2:17" ht="18">
      <c r="B93" s="666"/>
      <c r="C93" s="1044" t="str">
        <f>"Bottoms Up Composite Labor estimate uncertainty for WBS #"  &amp;'Int &amp; Inst  Control Account'!B31 &amp; ": " &amp;'Int &amp; Inst  Control Account'!C31</f>
        <v xml:space="preserve">Bottoms Up Composite Labor estimate uncertainty for WBS #2.05.03: Cradle Carriage Integration/Installation </v>
      </c>
      <c r="D93" s="1045"/>
      <c r="E93" s="1045"/>
      <c r="F93" s="1045"/>
      <c r="G93" s="1045"/>
      <c r="H93" s="1045"/>
      <c r="I93" s="667"/>
      <c r="J93" s="1045" t="s">
        <v>589</v>
      </c>
      <c r="K93" s="1045"/>
      <c r="L93" s="668">
        <f>'Cradle Inst Work Package'!CD22</f>
        <v>0.25000000000000006</v>
      </c>
      <c r="M93" s="669"/>
      <c r="N93" s="669"/>
      <c r="O93" s="669"/>
      <c r="P93" s="669"/>
      <c r="Q93" s="670"/>
    </row>
    <row r="94" spans="2:17" ht="18.600000000000001" thickBot="1">
      <c r="B94" s="666"/>
      <c r="C94" s="1048"/>
      <c r="D94" s="1049"/>
      <c r="E94" s="1049"/>
      <c r="F94" s="1049"/>
      <c r="G94" s="1049"/>
      <c r="H94" s="1049"/>
      <c r="I94" s="671"/>
      <c r="J94" s="1049" t="s">
        <v>590</v>
      </c>
      <c r="K94" s="1049"/>
      <c r="L94" s="672">
        <f>'Cradle Inst Work Package'!CE22</f>
        <v>0.36428571428571427</v>
      </c>
      <c r="M94" s="669"/>
      <c r="N94" s="669"/>
      <c r="O94" s="669"/>
      <c r="P94" s="669"/>
      <c r="Q94" s="670"/>
    </row>
    <row r="95" spans="2:17" ht="18.600000000000001" thickBot="1">
      <c r="B95" s="673"/>
      <c r="C95" s="674"/>
      <c r="D95" s="674"/>
      <c r="E95" s="674"/>
      <c r="F95" s="674"/>
      <c r="G95" s="674"/>
      <c r="H95" s="674"/>
      <c r="I95" s="674"/>
      <c r="J95" s="674"/>
      <c r="K95" s="674"/>
      <c r="L95" s="674"/>
      <c r="M95" s="674"/>
      <c r="N95" s="674"/>
      <c r="O95" s="674"/>
      <c r="P95" s="674"/>
      <c r="Q95" s="675"/>
    </row>
  </sheetData>
  <mergeCells count="40">
    <mergeCell ref="B82:I82"/>
    <mergeCell ref="B48:Q63"/>
    <mergeCell ref="B64:Q65"/>
    <mergeCell ref="B66:Q77"/>
    <mergeCell ref="B78:Q79"/>
    <mergeCell ref="B80:Q81"/>
    <mergeCell ref="B46:Q47"/>
    <mergeCell ref="B8:F8"/>
    <mergeCell ref="G8:M8"/>
    <mergeCell ref="N8:Q8"/>
    <mergeCell ref="B9:F10"/>
    <mergeCell ref="G9:M10"/>
    <mergeCell ref="N9:Q10"/>
    <mergeCell ref="B11:Q11"/>
    <mergeCell ref="B12:Q18"/>
    <mergeCell ref="B20:Q20"/>
    <mergeCell ref="B33:Q33"/>
    <mergeCell ref="B34:Q45"/>
    <mergeCell ref="B19:F19"/>
    <mergeCell ref="T16:AE16"/>
    <mergeCell ref="T17:AE17"/>
    <mergeCell ref="T18:AE18"/>
    <mergeCell ref="T19:AE19"/>
    <mergeCell ref="F2:L7"/>
    <mergeCell ref="M2:M3"/>
    <mergeCell ref="N2:Q3"/>
    <mergeCell ref="M4:M5"/>
    <mergeCell ref="N4:Q5"/>
    <mergeCell ref="M6:M7"/>
    <mergeCell ref="N6:Q7"/>
    <mergeCell ref="T11:AE11"/>
    <mergeCell ref="T12:AE12"/>
    <mergeCell ref="T13:AE13"/>
    <mergeCell ref="T14:AE14"/>
    <mergeCell ref="T15:AE15"/>
    <mergeCell ref="B84:Q85"/>
    <mergeCell ref="B86:Q92"/>
    <mergeCell ref="C93:H94"/>
    <mergeCell ref="J93:K93"/>
    <mergeCell ref="J94:K94"/>
  </mergeCells>
  <hyperlinks>
    <hyperlink ref="B34" location="'Cradle Inst Work Package'!A1" display="(click here to see the details of the labor and material estimate for this Work Package)" xr:uid="{00000000-0004-0000-0800-000000000000}"/>
    <hyperlink ref="C34" location="'Cradle Inst Work Package'!A1" display="'Cradle Inst Work Package'!A1" xr:uid="{00000000-0004-0000-0800-000001000000}"/>
    <hyperlink ref="D34" location="'Cradle Inst Work Package'!A1" display="'Cradle Inst Work Package'!A1" xr:uid="{00000000-0004-0000-0800-000002000000}"/>
    <hyperlink ref="E34" location="'Cradle Inst Work Package'!A1" display="'Cradle Inst Work Package'!A1" xr:uid="{00000000-0004-0000-0800-000003000000}"/>
    <hyperlink ref="F34" location="'Cradle Inst Work Package'!A1" display="'Cradle Inst Work Package'!A1" xr:uid="{00000000-0004-0000-0800-000004000000}"/>
    <hyperlink ref="G34" location="'Cradle Inst Work Package'!A1" display="'Cradle Inst Work Package'!A1" xr:uid="{00000000-0004-0000-0800-000005000000}"/>
    <hyperlink ref="H34" location="'Cradle Inst Work Package'!A1" display="'Cradle Inst Work Package'!A1" xr:uid="{00000000-0004-0000-0800-000006000000}"/>
    <hyperlink ref="I34" location="'Cradle Inst Work Package'!A1" display="'Cradle Inst Work Package'!A1" xr:uid="{00000000-0004-0000-0800-000007000000}"/>
    <hyperlink ref="J34" location="'Cradle Inst Work Package'!A1" display="'Cradle Inst Work Package'!A1" xr:uid="{00000000-0004-0000-0800-000008000000}"/>
    <hyperlink ref="K34" location="'Cradle Inst Work Package'!A1" display="'Cradle Inst Work Package'!A1" xr:uid="{00000000-0004-0000-0800-000009000000}"/>
    <hyperlink ref="L34" location="'Cradle Inst Work Package'!A1" display="'Cradle Inst Work Package'!A1" xr:uid="{00000000-0004-0000-0800-00000A000000}"/>
    <hyperlink ref="M34" location="'Cradle Inst Work Package'!A1" display="'Cradle Inst Work Package'!A1" xr:uid="{00000000-0004-0000-0800-00000B000000}"/>
    <hyperlink ref="N34" location="'Cradle Inst Work Package'!A1" display="'Cradle Inst Work Package'!A1" xr:uid="{00000000-0004-0000-0800-00000C000000}"/>
    <hyperlink ref="O34" location="'Cradle Inst Work Package'!A1" display="'Cradle Inst Work Package'!A1" xr:uid="{00000000-0004-0000-0800-00000D000000}"/>
    <hyperlink ref="P34" location="'Cradle Inst Work Package'!A1" display="'Cradle Inst Work Package'!A1" xr:uid="{00000000-0004-0000-0800-00000E000000}"/>
    <hyperlink ref="Q34" location="'Cradle Inst Work Package'!A1" display="'Cradle Inst Work Package'!A1" xr:uid="{00000000-0004-0000-0800-00000F000000}"/>
    <hyperlink ref="B35" location="'Cradle Inst Work Package'!A1" display="'Cradle Inst Work Package'!A1" xr:uid="{00000000-0004-0000-0800-000010000000}"/>
    <hyperlink ref="C35" location="'Cradle Inst Work Package'!A1" display="'Cradle Inst Work Package'!A1" xr:uid="{00000000-0004-0000-0800-000011000000}"/>
    <hyperlink ref="D35" location="'Cradle Inst Work Package'!A1" display="'Cradle Inst Work Package'!A1" xr:uid="{00000000-0004-0000-0800-000012000000}"/>
    <hyperlink ref="E35" location="'Cradle Inst Work Package'!A1" display="'Cradle Inst Work Package'!A1" xr:uid="{00000000-0004-0000-0800-000013000000}"/>
    <hyperlink ref="F35" location="'Cradle Inst Work Package'!A1" display="'Cradle Inst Work Package'!A1" xr:uid="{00000000-0004-0000-0800-000014000000}"/>
    <hyperlink ref="G35" location="'Cradle Inst Work Package'!A1" display="'Cradle Inst Work Package'!A1" xr:uid="{00000000-0004-0000-0800-000015000000}"/>
    <hyperlink ref="H35" location="'Cradle Inst Work Package'!A1" display="'Cradle Inst Work Package'!A1" xr:uid="{00000000-0004-0000-0800-000016000000}"/>
    <hyperlink ref="I35" location="'Cradle Inst Work Package'!A1" display="'Cradle Inst Work Package'!A1" xr:uid="{00000000-0004-0000-0800-000017000000}"/>
    <hyperlink ref="J35" location="'Cradle Inst Work Package'!A1" display="'Cradle Inst Work Package'!A1" xr:uid="{00000000-0004-0000-0800-000018000000}"/>
    <hyperlink ref="K35" location="'Cradle Inst Work Package'!A1" display="'Cradle Inst Work Package'!A1" xr:uid="{00000000-0004-0000-0800-000019000000}"/>
    <hyperlink ref="L35" location="'Cradle Inst Work Package'!A1" display="'Cradle Inst Work Package'!A1" xr:uid="{00000000-0004-0000-0800-00001A000000}"/>
    <hyperlink ref="M35" location="'Cradle Inst Work Package'!A1" display="'Cradle Inst Work Package'!A1" xr:uid="{00000000-0004-0000-0800-00001B000000}"/>
    <hyperlink ref="N35" location="'Cradle Inst Work Package'!A1" display="'Cradle Inst Work Package'!A1" xr:uid="{00000000-0004-0000-0800-00001C000000}"/>
    <hyperlink ref="O35" location="'Cradle Inst Work Package'!A1" display="'Cradle Inst Work Package'!A1" xr:uid="{00000000-0004-0000-0800-00001D000000}"/>
    <hyperlink ref="P35" location="'Cradle Inst Work Package'!A1" display="'Cradle Inst Work Package'!A1" xr:uid="{00000000-0004-0000-0800-00001E000000}"/>
    <hyperlink ref="Q35" location="'Cradle Inst Work Package'!A1" display="'Cradle Inst Work Package'!A1" xr:uid="{00000000-0004-0000-0800-00001F000000}"/>
    <hyperlink ref="B36" location="'Cradle Inst Work Package'!A1" display="'Cradle Inst Work Package'!A1" xr:uid="{00000000-0004-0000-0800-000020000000}"/>
    <hyperlink ref="C36" location="'Cradle Inst Work Package'!A1" display="'Cradle Inst Work Package'!A1" xr:uid="{00000000-0004-0000-0800-000021000000}"/>
    <hyperlink ref="D36" location="'Cradle Inst Work Package'!A1" display="'Cradle Inst Work Package'!A1" xr:uid="{00000000-0004-0000-0800-000022000000}"/>
    <hyperlink ref="E36" location="'Cradle Inst Work Package'!A1" display="'Cradle Inst Work Package'!A1" xr:uid="{00000000-0004-0000-0800-000023000000}"/>
    <hyperlink ref="F36" location="'Cradle Inst Work Package'!A1" display="'Cradle Inst Work Package'!A1" xr:uid="{00000000-0004-0000-0800-000024000000}"/>
    <hyperlink ref="G36" location="'Cradle Inst Work Package'!A1" display="'Cradle Inst Work Package'!A1" xr:uid="{00000000-0004-0000-0800-000025000000}"/>
    <hyperlink ref="H36" location="'Cradle Inst Work Package'!A1" display="'Cradle Inst Work Package'!A1" xr:uid="{00000000-0004-0000-0800-000026000000}"/>
    <hyperlink ref="I36" location="'Cradle Inst Work Package'!A1" display="'Cradle Inst Work Package'!A1" xr:uid="{00000000-0004-0000-0800-000027000000}"/>
    <hyperlink ref="J36" location="'Cradle Inst Work Package'!A1" display="'Cradle Inst Work Package'!A1" xr:uid="{00000000-0004-0000-0800-000028000000}"/>
    <hyperlink ref="K36" location="'Cradle Inst Work Package'!A1" display="'Cradle Inst Work Package'!A1" xr:uid="{00000000-0004-0000-0800-000029000000}"/>
    <hyperlink ref="L36" location="'Cradle Inst Work Package'!A1" display="'Cradle Inst Work Package'!A1" xr:uid="{00000000-0004-0000-0800-00002A000000}"/>
    <hyperlink ref="M36" location="'Cradle Inst Work Package'!A1" display="'Cradle Inst Work Package'!A1" xr:uid="{00000000-0004-0000-0800-00002B000000}"/>
    <hyperlink ref="N36" location="'Cradle Inst Work Package'!A1" display="'Cradle Inst Work Package'!A1" xr:uid="{00000000-0004-0000-0800-00002C000000}"/>
    <hyperlink ref="O36" location="'Cradle Inst Work Package'!A1" display="'Cradle Inst Work Package'!A1" xr:uid="{00000000-0004-0000-0800-00002D000000}"/>
    <hyperlink ref="P36" location="'Cradle Inst Work Package'!A1" display="'Cradle Inst Work Package'!A1" xr:uid="{00000000-0004-0000-0800-00002E000000}"/>
    <hyperlink ref="Q36" location="'Cradle Inst Work Package'!A1" display="'Cradle Inst Work Package'!A1" xr:uid="{00000000-0004-0000-0800-00002F000000}"/>
    <hyperlink ref="B37" location="'Cradle Inst Work Package'!A1" display="'Cradle Inst Work Package'!A1" xr:uid="{00000000-0004-0000-0800-000030000000}"/>
    <hyperlink ref="C37" location="'Cradle Inst Work Package'!A1" display="'Cradle Inst Work Package'!A1" xr:uid="{00000000-0004-0000-0800-000031000000}"/>
    <hyperlink ref="D37" location="'Cradle Inst Work Package'!A1" display="'Cradle Inst Work Package'!A1" xr:uid="{00000000-0004-0000-0800-000032000000}"/>
    <hyperlink ref="E37" location="'Cradle Inst Work Package'!A1" display="'Cradle Inst Work Package'!A1" xr:uid="{00000000-0004-0000-0800-000033000000}"/>
    <hyperlink ref="F37" location="'Cradle Inst Work Package'!A1" display="'Cradle Inst Work Package'!A1" xr:uid="{00000000-0004-0000-0800-000034000000}"/>
    <hyperlink ref="G37" location="'Cradle Inst Work Package'!A1" display="'Cradle Inst Work Package'!A1" xr:uid="{00000000-0004-0000-0800-000035000000}"/>
    <hyperlink ref="H37" location="'Cradle Inst Work Package'!A1" display="'Cradle Inst Work Package'!A1" xr:uid="{00000000-0004-0000-0800-000036000000}"/>
    <hyperlink ref="I37" location="'Cradle Inst Work Package'!A1" display="'Cradle Inst Work Package'!A1" xr:uid="{00000000-0004-0000-0800-000037000000}"/>
    <hyperlink ref="J37" location="'Cradle Inst Work Package'!A1" display="'Cradle Inst Work Package'!A1" xr:uid="{00000000-0004-0000-0800-000038000000}"/>
    <hyperlink ref="K37" location="'Cradle Inst Work Package'!A1" display="'Cradle Inst Work Package'!A1" xr:uid="{00000000-0004-0000-0800-000039000000}"/>
    <hyperlink ref="L37" location="'Cradle Inst Work Package'!A1" display="'Cradle Inst Work Package'!A1" xr:uid="{00000000-0004-0000-0800-00003A000000}"/>
    <hyperlink ref="M37" location="'Cradle Inst Work Package'!A1" display="'Cradle Inst Work Package'!A1" xr:uid="{00000000-0004-0000-0800-00003B000000}"/>
    <hyperlink ref="N37" location="'Cradle Inst Work Package'!A1" display="'Cradle Inst Work Package'!A1" xr:uid="{00000000-0004-0000-0800-00003C000000}"/>
    <hyperlink ref="O37" location="'Cradle Inst Work Package'!A1" display="'Cradle Inst Work Package'!A1" xr:uid="{00000000-0004-0000-0800-00003D000000}"/>
    <hyperlink ref="P37" location="'Cradle Inst Work Package'!A1" display="'Cradle Inst Work Package'!A1" xr:uid="{00000000-0004-0000-0800-00003E000000}"/>
    <hyperlink ref="Q37" location="'Cradle Inst Work Package'!A1" display="'Cradle Inst Work Package'!A1" xr:uid="{00000000-0004-0000-0800-00003F000000}"/>
    <hyperlink ref="B38" location="'Cradle Inst Work Package'!A1" display="'Cradle Inst Work Package'!A1" xr:uid="{00000000-0004-0000-0800-000040000000}"/>
    <hyperlink ref="C38" location="'Cradle Inst Work Package'!A1" display="'Cradle Inst Work Package'!A1" xr:uid="{00000000-0004-0000-0800-000041000000}"/>
    <hyperlink ref="D38" location="'Cradle Inst Work Package'!A1" display="'Cradle Inst Work Package'!A1" xr:uid="{00000000-0004-0000-0800-000042000000}"/>
    <hyperlink ref="E38" location="'Cradle Inst Work Package'!A1" display="'Cradle Inst Work Package'!A1" xr:uid="{00000000-0004-0000-0800-000043000000}"/>
    <hyperlink ref="F38" location="'Cradle Inst Work Package'!A1" display="'Cradle Inst Work Package'!A1" xr:uid="{00000000-0004-0000-0800-000044000000}"/>
    <hyperlink ref="G38" location="'Cradle Inst Work Package'!A1" display="'Cradle Inst Work Package'!A1" xr:uid="{00000000-0004-0000-0800-000045000000}"/>
    <hyperlink ref="H38" location="'Cradle Inst Work Package'!A1" display="'Cradle Inst Work Package'!A1" xr:uid="{00000000-0004-0000-0800-000046000000}"/>
    <hyperlink ref="I38" location="'Cradle Inst Work Package'!A1" display="'Cradle Inst Work Package'!A1" xr:uid="{00000000-0004-0000-0800-000047000000}"/>
    <hyperlink ref="J38" location="'Cradle Inst Work Package'!A1" display="'Cradle Inst Work Package'!A1" xr:uid="{00000000-0004-0000-0800-000048000000}"/>
    <hyperlink ref="K38" location="'Cradle Inst Work Package'!A1" display="'Cradle Inst Work Package'!A1" xr:uid="{00000000-0004-0000-0800-000049000000}"/>
    <hyperlink ref="L38" location="'Cradle Inst Work Package'!A1" display="'Cradle Inst Work Package'!A1" xr:uid="{00000000-0004-0000-0800-00004A000000}"/>
    <hyperlink ref="M38" location="'Cradle Inst Work Package'!A1" display="'Cradle Inst Work Package'!A1" xr:uid="{00000000-0004-0000-0800-00004B000000}"/>
    <hyperlink ref="N38" location="'Cradle Inst Work Package'!A1" display="'Cradle Inst Work Package'!A1" xr:uid="{00000000-0004-0000-0800-00004C000000}"/>
    <hyperlink ref="O38" location="'Cradle Inst Work Package'!A1" display="'Cradle Inst Work Package'!A1" xr:uid="{00000000-0004-0000-0800-00004D000000}"/>
    <hyperlink ref="P38" location="'Cradle Inst Work Package'!A1" display="'Cradle Inst Work Package'!A1" xr:uid="{00000000-0004-0000-0800-00004E000000}"/>
    <hyperlink ref="Q38" location="'Cradle Inst Work Package'!A1" display="'Cradle Inst Work Package'!A1" xr:uid="{00000000-0004-0000-0800-00004F000000}"/>
    <hyperlink ref="B39" location="'Cradle Inst Work Package'!A1" display="'Cradle Inst Work Package'!A1" xr:uid="{00000000-0004-0000-0800-000050000000}"/>
    <hyperlink ref="C39" location="'Cradle Inst Work Package'!A1" display="'Cradle Inst Work Package'!A1" xr:uid="{00000000-0004-0000-0800-000051000000}"/>
    <hyperlink ref="D39" location="'Cradle Inst Work Package'!A1" display="'Cradle Inst Work Package'!A1" xr:uid="{00000000-0004-0000-0800-000052000000}"/>
    <hyperlink ref="E39" location="'Cradle Inst Work Package'!A1" display="'Cradle Inst Work Package'!A1" xr:uid="{00000000-0004-0000-0800-000053000000}"/>
    <hyperlink ref="F39" location="'Cradle Inst Work Package'!A1" display="'Cradle Inst Work Package'!A1" xr:uid="{00000000-0004-0000-0800-000054000000}"/>
    <hyperlink ref="G39" location="'Cradle Inst Work Package'!A1" display="'Cradle Inst Work Package'!A1" xr:uid="{00000000-0004-0000-0800-000055000000}"/>
    <hyperlink ref="H39" location="'Cradle Inst Work Package'!A1" display="'Cradle Inst Work Package'!A1" xr:uid="{00000000-0004-0000-0800-000056000000}"/>
    <hyperlink ref="I39" location="'Cradle Inst Work Package'!A1" display="'Cradle Inst Work Package'!A1" xr:uid="{00000000-0004-0000-0800-000057000000}"/>
    <hyperlink ref="J39" location="'Cradle Inst Work Package'!A1" display="'Cradle Inst Work Package'!A1" xr:uid="{00000000-0004-0000-0800-000058000000}"/>
    <hyperlink ref="K39" location="'Cradle Inst Work Package'!A1" display="'Cradle Inst Work Package'!A1" xr:uid="{00000000-0004-0000-0800-000059000000}"/>
    <hyperlink ref="L39" location="'Cradle Inst Work Package'!A1" display="'Cradle Inst Work Package'!A1" xr:uid="{00000000-0004-0000-0800-00005A000000}"/>
    <hyperlink ref="M39" location="'Cradle Inst Work Package'!A1" display="'Cradle Inst Work Package'!A1" xr:uid="{00000000-0004-0000-0800-00005B000000}"/>
    <hyperlink ref="N39" location="'Cradle Inst Work Package'!A1" display="'Cradle Inst Work Package'!A1" xr:uid="{00000000-0004-0000-0800-00005C000000}"/>
    <hyperlink ref="O39" location="'Cradle Inst Work Package'!A1" display="'Cradle Inst Work Package'!A1" xr:uid="{00000000-0004-0000-0800-00005D000000}"/>
    <hyperlink ref="P39" location="'Cradle Inst Work Package'!A1" display="'Cradle Inst Work Package'!A1" xr:uid="{00000000-0004-0000-0800-00005E000000}"/>
    <hyperlink ref="Q39" location="'Cradle Inst Work Package'!A1" display="'Cradle Inst Work Package'!A1" xr:uid="{00000000-0004-0000-0800-00005F000000}"/>
    <hyperlink ref="B40" location="'Cradle Inst Work Package'!A1" display="'Cradle Inst Work Package'!A1" xr:uid="{00000000-0004-0000-0800-000060000000}"/>
    <hyperlink ref="C40" location="'Cradle Inst Work Package'!A1" display="'Cradle Inst Work Package'!A1" xr:uid="{00000000-0004-0000-0800-000061000000}"/>
    <hyperlink ref="D40" location="'Cradle Inst Work Package'!A1" display="'Cradle Inst Work Package'!A1" xr:uid="{00000000-0004-0000-0800-000062000000}"/>
    <hyperlink ref="E40" location="'Cradle Inst Work Package'!A1" display="'Cradle Inst Work Package'!A1" xr:uid="{00000000-0004-0000-0800-000063000000}"/>
    <hyperlink ref="F40" location="'Cradle Inst Work Package'!A1" display="'Cradle Inst Work Package'!A1" xr:uid="{00000000-0004-0000-0800-000064000000}"/>
    <hyperlink ref="G40" location="'Cradle Inst Work Package'!A1" display="'Cradle Inst Work Package'!A1" xr:uid="{00000000-0004-0000-0800-000065000000}"/>
    <hyperlink ref="H40" location="'Cradle Inst Work Package'!A1" display="'Cradle Inst Work Package'!A1" xr:uid="{00000000-0004-0000-0800-000066000000}"/>
    <hyperlink ref="I40" location="'Cradle Inst Work Package'!A1" display="'Cradle Inst Work Package'!A1" xr:uid="{00000000-0004-0000-0800-000067000000}"/>
    <hyperlink ref="J40" location="'Cradle Inst Work Package'!A1" display="'Cradle Inst Work Package'!A1" xr:uid="{00000000-0004-0000-0800-000068000000}"/>
    <hyperlink ref="K40" location="'Cradle Inst Work Package'!A1" display="'Cradle Inst Work Package'!A1" xr:uid="{00000000-0004-0000-0800-000069000000}"/>
    <hyperlink ref="L40" location="'Cradle Inst Work Package'!A1" display="'Cradle Inst Work Package'!A1" xr:uid="{00000000-0004-0000-0800-00006A000000}"/>
    <hyperlink ref="M40" location="'Cradle Inst Work Package'!A1" display="'Cradle Inst Work Package'!A1" xr:uid="{00000000-0004-0000-0800-00006B000000}"/>
    <hyperlink ref="N40" location="'Cradle Inst Work Package'!A1" display="'Cradle Inst Work Package'!A1" xr:uid="{00000000-0004-0000-0800-00006C000000}"/>
    <hyperlink ref="O40" location="'Cradle Inst Work Package'!A1" display="'Cradle Inst Work Package'!A1" xr:uid="{00000000-0004-0000-0800-00006D000000}"/>
    <hyperlink ref="P40" location="'Cradle Inst Work Package'!A1" display="'Cradle Inst Work Package'!A1" xr:uid="{00000000-0004-0000-0800-00006E000000}"/>
    <hyperlink ref="Q40" location="'Cradle Inst Work Package'!A1" display="'Cradle Inst Work Package'!A1" xr:uid="{00000000-0004-0000-0800-00006F000000}"/>
    <hyperlink ref="B41" location="'Cradle Inst Work Package'!A1" display="'Cradle Inst Work Package'!A1" xr:uid="{00000000-0004-0000-0800-000070000000}"/>
    <hyperlink ref="C41" location="'Cradle Inst Work Package'!A1" display="'Cradle Inst Work Package'!A1" xr:uid="{00000000-0004-0000-0800-000071000000}"/>
    <hyperlink ref="D41" location="'Cradle Inst Work Package'!A1" display="'Cradle Inst Work Package'!A1" xr:uid="{00000000-0004-0000-0800-000072000000}"/>
    <hyperlink ref="E41" location="'Cradle Inst Work Package'!A1" display="'Cradle Inst Work Package'!A1" xr:uid="{00000000-0004-0000-0800-000073000000}"/>
    <hyperlink ref="F41" location="'Cradle Inst Work Package'!A1" display="'Cradle Inst Work Package'!A1" xr:uid="{00000000-0004-0000-0800-000074000000}"/>
    <hyperlink ref="G41" location="'Cradle Inst Work Package'!A1" display="'Cradle Inst Work Package'!A1" xr:uid="{00000000-0004-0000-0800-000075000000}"/>
    <hyperlink ref="H41" location="'Cradle Inst Work Package'!A1" display="'Cradle Inst Work Package'!A1" xr:uid="{00000000-0004-0000-0800-000076000000}"/>
    <hyperlink ref="I41" location="'Cradle Inst Work Package'!A1" display="'Cradle Inst Work Package'!A1" xr:uid="{00000000-0004-0000-0800-000077000000}"/>
    <hyperlink ref="J41" location="'Cradle Inst Work Package'!A1" display="'Cradle Inst Work Package'!A1" xr:uid="{00000000-0004-0000-0800-000078000000}"/>
    <hyperlink ref="K41" location="'Cradle Inst Work Package'!A1" display="'Cradle Inst Work Package'!A1" xr:uid="{00000000-0004-0000-0800-000079000000}"/>
    <hyperlink ref="L41" location="'Cradle Inst Work Package'!A1" display="'Cradle Inst Work Package'!A1" xr:uid="{00000000-0004-0000-0800-00007A000000}"/>
    <hyperlink ref="M41" location="'Cradle Inst Work Package'!A1" display="'Cradle Inst Work Package'!A1" xr:uid="{00000000-0004-0000-0800-00007B000000}"/>
    <hyperlink ref="N41" location="'Cradle Inst Work Package'!A1" display="'Cradle Inst Work Package'!A1" xr:uid="{00000000-0004-0000-0800-00007C000000}"/>
    <hyperlink ref="O41" location="'Cradle Inst Work Package'!A1" display="'Cradle Inst Work Package'!A1" xr:uid="{00000000-0004-0000-0800-00007D000000}"/>
    <hyperlink ref="P41" location="'Cradle Inst Work Package'!A1" display="'Cradle Inst Work Package'!A1" xr:uid="{00000000-0004-0000-0800-00007E000000}"/>
    <hyperlink ref="Q41" location="'Cradle Inst Work Package'!A1" display="'Cradle Inst Work Package'!A1" xr:uid="{00000000-0004-0000-0800-00007F000000}"/>
    <hyperlink ref="B42" location="'Cradle Inst Work Package'!A1" display="'Cradle Inst Work Package'!A1" xr:uid="{00000000-0004-0000-0800-000080000000}"/>
    <hyperlink ref="C42" location="'Cradle Inst Work Package'!A1" display="'Cradle Inst Work Package'!A1" xr:uid="{00000000-0004-0000-0800-000081000000}"/>
    <hyperlink ref="D42" location="'Cradle Inst Work Package'!A1" display="'Cradle Inst Work Package'!A1" xr:uid="{00000000-0004-0000-0800-000082000000}"/>
    <hyperlink ref="E42" location="'Cradle Inst Work Package'!A1" display="'Cradle Inst Work Package'!A1" xr:uid="{00000000-0004-0000-0800-000083000000}"/>
    <hyperlink ref="F42" location="'Cradle Inst Work Package'!A1" display="'Cradle Inst Work Package'!A1" xr:uid="{00000000-0004-0000-0800-000084000000}"/>
    <hyperlink ref="G42" location="'Cradle Inst Work Package'!A1" display="'Cradle Inst Work Package'!A1" xr:uid="{00000000-0004-0000-0800-000085000000}"/>
    <hyperlink ref="H42" location="'Cradle Inst Work Package'!A1" display="'Cradle Inst Work Package'!A1" xr:uid="{00000000-0004-0000-0800-000086000000}"/>
    <hyperlink ref="I42" location="'Cradle Inst Work Package'!A1" display="'Cradle Inst Work Package'!A1" xr:uid="{00000000-0004-0000-0800-000087000000}"/>
    <hyperlink ref="J42" location="'Cradle Inst Work Package'!A1" display="'Cradle Inst Work Package'!A1" xr:uid="{00000000-0004-0000-0800-000088000000}"/>
    <hyperlink ref="K42" location="'Cradle Inst Work Package'!A1" display="'Cradle Inst Work Package'!A1" xr:uid="{00000000-0004-0000-0800-000089000000}"/>
    <hyperlink ref="L42" location="'Cradle Inst Work Package'!A1" display="'Cradle Inst Work Package'!A1" xr:uid="{00000000-0004-0000-0800-00008A000000}"/>
    <hyperlink ref="M42" location="'Cradle Inst Work Package'!A1" display="'Cradle Inst Work Package'!A1" xr:uid="{00000000-0004-0000-0800-00008B000000}"/>
    <hyperlink ref="N42" location="'Cradle Inst Work Package'!A1" display="'Cradle Inst Work Package'!A1" xr:uid="{00000000-0004-0000-0800-00008C000000}"/>
    <hyperlink ref="O42" location="'Cradle Inst Work Package'!A1" display="'Cradle Inst Work Package'!A1" xr:uid="{00000000-0004-0000-0800-00008D000000}"/>
    <hyperlink ref="P42" location="'Cradle Inst Work Package'!A1" display="'Cradle Inst Work Package'!A1" xr:uid="{00000000-0004-0000-0800-00008E000000}"/>
    <hyperlink ref="Q42" location="'Cradle Inst Work Package'!A1" display="'Cradle Inst Work Package'!A1" xr:uid="{00000000-0004-0000-0800-00008F000000}"/>
    <hyperlink ref="B43" location="'Cradle Inst Work Package'!A1" display="'Cradle Inst Work Package'!A1" xr:uid="{00000000-0004-0000-0800-000090000000}"/>
    <hyperlink ref="C43" location="'Cradle Inst Work Package'!A1" display="'Cradle Inst Work Package'!A1" xr:uid="{00000000-0004-0000-0800-000091000000}"/>
    <hyperlink ref="D43" location="'Cradle Inst Work Package'!A1" display="'Cradle Inst Work Package'!A1" xr:uid="{00000000-0004-0000-0800-000092000000}"/>
    <hyperlink ref="E43" location="'Cradle Inst Work Package'!A1" display="'Cradle Inst Work Package'!A1" xr:uid="{00000000-0004-0000-0800-000093000000}"/>
    <hyperlink ref="F43" location="'Cradle Inst Work Package'!A1" display="'Cradle Inst Work Package'!A1" xr:uid="{00000000-0004-0000-0800-000094000000}"/>
    <hyperlink ref="G43" location="'Cradle Inst Work Package'!A1" display="'Cradle Inst Work Package'!A1" xr:uid="{00000000-0004-0000-0800-000095000000}"/>
    <hyperlink ref="H43" location="'Cradle Inst Work Package'!A1" display="'Cradle Inst Work Package'!A1" xr:uid="{00000000-0004-0000-0800-000096000000}"/>
    <hyperlink ref="I43" location="'Cradle Inst Work Package'!A1" display="'Cradle Inst Work Package'!A1" xr:uid="{00000000-0004-0000-0800-000097000000}"/>
    <hyperlink ref="J43" location="'Cradle Inst Work Package'!A1" display="'Cradle Inst Work Package'!A1" xr:uid="{00000000-0004-0000-0800-000098000000}"/>
    <hyperlink ref="K43" location="'Cradle Inst Work Package'!A1" display="'Cradle Inst Work Package'!A1" xr:uid="{00000000-0004-0000-0800-000099000000}"/>
    <hyperlink ref="L43" location="'Cradle Inst Work Package'!A1" display="'Cradle Inst Work Package'!A1" xr:uid="{00000000-0004-0000-0800-00009A000000}"/>
    <hyperlink ref="M43" location="'Cradle Inst Work Package'!A1" display="'Cradle Inst Work Package'!A1" xr:uid="{00000000-0004-0000-0800-00009B000000}"/>
    <hyperlink ref="N43" location="'Cradle Inst Work Package'!A1" display="'Cradle Inst Work Package'!A1" xr:uid="{00000000-0004-0000-0800-00009C000000}"/>
    <hyperlink ref="O43" location="'Cradle Inst Work Package'!A1" display="'Cradle Inst Work Package'!A1" xr:uid="{00000000-0004-0000-0800-00009D000000}"/>
    <hyperlink ref="P43" location="'Cradle Inst Work Package'!A1" display="'Cradle Inst Work Package'!A1" xr:uid="{00000000-0004-0000-0800-00009E000000}"/>
    <hyperlink ref="Q43" location="'Cradle Inst Work Package'!A1" display="'Cradle Inst Work Package'!A1" xr:uid="{00000000-0004-0000-0800-00009F000000}"/>
    <hyperlink ref="B44" location="'Cradle Inst Work Package'!A1" display="'Cradle Inst Work Package'!A1" xr:uid="{00000000-0004-0000-0800-0000A0000000}"/>
    <hyperlink ref="C44" location="'Cradle Inst Work Package'!A1" display="'Cradle Inst Work Package'!A1" xr:uid="{00000000-0004-0000-0800-0000A1000000}"/>
    <hyperlink ref="D44" location="'Cradle Inst Work Package'!A1" display="'Cradle Inst Work Package'!A1" xr:uid="{00000000-0004-0000-0800-0000A2000000}"/>
    <hyperlink ref="E44" location="'Cradle Inst Work Package'!A1" display="'Cradle Inst Work Package'!A1" xr:uid="{00000000-0004-0000-0800-0000A3000000}"/>
    <hyperlink ref="F44" location="'Cradle Inst Work Package'!A1" display="'Cradle Inst Work Package'!A1" xr:uid="{00000000-0004-0000-0800-0000A4000000}"/>
    <hyperlink ref="G44" location="'Cradle Inst Work Package'!A1" display="'Cradle Inst Work Package'!A1" xr:uid="{00000000-0004-0000-0800-0000A5000000}"/>
    <hyperlink ref="H44" location="'Cradle Inst Work Package'!A1" display="'Cradle Inst Work Package'!A1" xr:uid="{00000000-0004-0000-0800-0000A6000000}"/>
    <hyperlink ref="I44" location="'Cradle Inst Work Package'!A1" display="'Cradle Inst Work Package'!A1" xr:uid="{00000000-0004-0000-0800-0000A7000000}"/>
    <hyperlink ref="J44" location="'Cradle Inst Work Package'!A1" display="'Cradle Inst Work Package'!A1" xr:uid="{00000000-0004-0000-0800-0000A8000000}"/>
    <hyperlink ref="K44" location="'Cradle Inst Work Package'!A1" display="'Cradle Inst Work Package'!A1" xr:uid="{00000000-0004-0000-0800-0000A9000000}"/>
    <hyperlink ref="L44" location="'Cradle Inst Work Package'!A1" display="'Cradle Inst Work Package'!A1" xr:uid="{00000000-0004-0000-0800-0000AA000000}"/>
    <hyperlink ref="M44" location="'Cradle Inst Work Package'!A1" display="'Cradle Inst Work Package'!A1" xr:uid="{00000000-0004-0000-0800-0000AB000000}"/>
    <hyperlink ref="N44" location="'Cradle Inst Work Package'!A1" display="'Cradle Inst Work Package'!A1" xr:uid="{00000000-0004-0000-0800-0000AC000000}"/>
    <hyperlink ref="O44" location="'Cradle Inst Work Package'!A1" display="'Cradle Inst Work Package'!A1" xr:uid="{00000000-0004-0000-0800-0000AD000000}"/>
    <hyperlink ref="P44" location="'Cradle Inst Work Package'!A1" display="'Cradle Inst Work Package'!A1" xr:uid="{00000000-0004-0000-0800-0000AE000000}"/>
    <hyperlink ref="Q44" location="'Cradle Inst Work Package'!A1" display="'Cradle Inst Work Package'!A1" xr:uid="{00000000-0004-0000-0800-0000AF000000}"/>
    <hyperlink ref="B45" location="'Cradle Inst Work Package'!A1" display="'Cradle Inst Work Package'!A1" xr:uid="{00000000-0004-0000-0800-0000B0000000}"/>
    <hyperlink ref="C45" location="'Cradle Inst Work Package'!A1" display="'Cradle Inst Work Package'!A1" xr:uid="{00000000-0004-0000-0800-0000B1000000}"/>
    <hyperlink ref="D45" location="'Cradle Inst Work Package'!A1" display="'Cradle Inst Work Package'!A1" xr:uid="{00000000-0004-0000-0800-0000B2000000}"/>
    <hyperlink ref="E45" location="'Cradle Inst Work Package'!A1" display="'Cradle Inst Work Package'!A1" xr:uid="{00000000-0004-0000-0800-0000B3000000}"/>
    <hyperlink ref="F45" location="'Cradle Inst Work Package'!A1" display="'Cradle Inst Work Package'!A1" xr:uid="{00000000-0004-0000-0800-0000B4000000}"/>
    <hyperlink ref="G45" location="'Cradle Inst Work Package'!A1" display="'Cradle Inst Work Package'!A1" xr:uid="{00000000-0004-0000-0800-0000B5000000}"/>
    <hyperlink ref="H45" location="'Cradle Inst Work Package'!A1" display="'Cradle Inst Work Package'!A1" xr:uid="{00000000-0004-0000-0800-0000B6000000}"/>
    <hyperlink ref="I45" location="'Cradle Inst Work Package'!A1" display="'Cradle Inst Work Package'!A1" xr:uid="{00000000-0004-0000-0800-0000B7000000}"/>
    <hyperlink ref="J45" location="'Cradle Inst Work Package'!A1" display="'Cradle Inst Work Package'!A1" xr:uid="{00000000-0004-0000-0800-0000B8000000}"/>
    <hyperlink ref="K45" location="'Cradle Inst Work Package'!A1" display="'Cradle Inst Work Package'!A1" xr:uid="{00000000-0004-0000-0800-0000B9000000}"/>
    <hyperlink ref="L45" location="'Cradle Inst Work Package'!A1" display="'Cradle Inst Work Package'!A1" xr:uid="{00000000-0004-0000-0800-0000BA000000}"/>
    <hyperlink ref="M45" location="'Cradle Inst Work Package'!A1" display="'Cradle Inst Work Package'!A1" xr:uid="{00000000-0004-0000-0800-0000BB000000}"/>
    <hyperlink ref="N45" location="'Cradle Inst Work Package'!A1" display="'Cradle Inst Work Package'!A1" xr:uid="{00000000-0004-0000-0800-0000BC000000}"/>
    <hyperlink ref="O45" location="'Cradle Inst Work Package'!A1" display="'Cradle Inst Work Package'!A1" xr:uid="{00000000-0004-0000-0800-0000BD000000}"/>
    <hyperlink ref="P45" location="'Cradle Inst Work Package'!A1" display="'Cradle Inst Work Package'!A1" xr:uid="{00000000-0004-0000-0800-0000BE000000}"/>
    <hyperlink ref="Q45" location="'Cradle Inst Work Package'!A1" display="'Cradle Inst Work Package'!A1" xr:uid="{00000000-0004-0000-0800-0000BF000000}"/>
    <hyperlink ref="B19" location="Navigation!A1" display="Return to Naigation Page" xr:uid="{00000000-0004-0000-0800-0000C0000000}"/>
    <hyperlink ref="C19" location="Navigation!A1" display="Navigation!A1" xr:uid="{00000000-0004-0000-0800-0000C1000000}"/>
    <hyperlink ref="D19" location="Navigation!A1" display="Navigation!A1" xr:uid="{00000000-0004-0000-0800-0000C2000000}"/>
    <hyperlink ref="E19" location="Navigation!A1" display="Navigation!A1" xr:uid="{00000000-0004-0000-0800-0000C3000000}"/>
    <hyperlink ref="F19" location="Navigation!A1" display="Navigation!A1" xr:uid="{00000000-0004-0000-08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8"/>
  <dimension ref="A1:Q96"/>
  <sheetViews>
    <sheetView zoomScale="60" zoomScaleNormal="60" workbookViewId="0">
      <selection activeCell="B9" sqref="B9:F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Account'!C44</f>
        <v xml:space="preserve"> Outer HCal  Integration/Installation</v>
      </c>
      <c r="C9" s="1100"/>
      <c r="D9" s="1100"/>
      <c r="E9" s="1100"/>
      <c r="F9" s="1101"/>
      <c r="G9" s="1097" t="str">
        <f>'Int &amp; Inst  Control Account'!B44</f>
        <v>2.05.04</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72" customHeight="1">
      <c r="B12" s="1090" t="s">
        <v>624</v>
      </c>
      <c r="C12" s="1148"/>
      <c r="D12" s="1148"/>
      <c r="E12" s="1148"/>
      <c r="F12" s="1148"/>
      <c r="G12" s="1148"/>
      <c r="H12" s="1148"/>
      <c r="I12" s="1148"/>
      <c r="J12" s="1148"/>
      <c r="K12" s="1148"/>
      <c r="L12" s="1148"/>
      <c r="M12" s="1148"/>
      <c r="N12" s="1148"/>
      <c r="O12" s="1148"/>
      <c r="P12" s="1148"/>
      <c r="Q12" s="1149"/>
    </row>
    <row r="13" spans="1:17" ht="72" customHeight="1">
      <c r="B13" s="1150"/>
      <c r="C13" s="1148"/>
      <c r="D13" s="1148"/>
      <c r="E13" s="1148"/>
      <c r="F13" s="1148"/>
      <c r="G13" s="1148"/>
      <c r="H13" s="1148"/>
      <c r="I13" s="1148"/>
      <c r="J13" s="1148"/>
      <c r="K13" s="1148"/>
      <c r="L13" s="1148"/>
      <c r="M13" s="1148"/>
      <c r="N13" s="1148"/>
      <c r="O13" s="1148"/>
      <c r="P13" s="1148"/>
      <c r="Q13" s="1149"/>
    </row>
    <row r="14" spans="1:17" ht="72" customHeight="1">
      <c r="B14" s="1150"/>
      <c r="C14" s="1148"/>
      <c r="D14" s="1148"/>
      <c r="E14" s="1148"/>
      <c r="F14" s="1148"/>
      <c r="G14" s="1148"/>
      <c r="H14" s="1148"/>
      <c r="I14" s="1148"/>
      <c r="J14" s="1148"/>
      <c r="K14" s="1148"/>
      <c r="L14" s="1148"/>
      <c r="M14" s="1148"/>
      <c r="N14" s="1148"/>
      <c r="O14" s="1148"/>
      <c r="P14" s="1148"/>
      <c r="Q14" s="1149"/>
    </row>
    <row r="15" spans="1:17" ht="72" customHeight="1">
      <c r="B15" s="1150"/>
      <c r="C15" s="1148"/>
      <c r="D15" s="1148"/>
      <c r="E15" s="1148"/>
      <c r="F15" s="1148"/>
      <c r="G15" s="1148"/>
      <c r="H15" s="1148"/>
      <c r="I15" s="1148"/>
      <c r="J15" s="1148"/>
      <c r="K15" s="1148"/>
      <c r="L15" s="1148"/>
      <c r="M15" s="1148"/>
      <c r="N15" s="1148"/>
      <c r="O15" s="1148"/>
      <c r="P15" s="1148"/>
      <c r="Q15" s="1149"/>
    </row>
    <row r="16" spans="1:17" ht="72" customHeight="1">
      <c r="B16" s="1150"/>
      <c r="C16" s="1148"/>
      <c r="D16" s="1148"/>
      <c r="E16" s="1148"/>
      <c r="F16" s="1148"/>
      <c r="G16" s="1148"/>
      <c r="H16" s="1148"/>
      <c r="I16" s="1148"/>
      <c r="J16" s="1148"/>
      <c r="K16" s="1148"/>
      <c r="L16" s="1148"/>
      <c r="M16" s="1148"/>
      <c r="N16" s="1148"/>
      <c r="O16" s="1148"/>
      <c r="P16" s="1148"/>
      <c r="Q16" s="1149"/>
    </row>
    <row r="17" spans="2:17" ht="72" customHeight="1">
      <c r="B17" s="1150"/>
      <c r="C17" s="1148"/>
      <c r="D17" s="1148"/>
      <c r="E17" s="1148"/>
      <c r="F17" s="1148"/>
      <c r="G17" s="1148"/>
      <c r="H17" s="1148"/>
      <c r="I17" s="1148"/>
      <c r="J17" s="1148"/>
      <c r="K17" s="1148"/>
      <c r="L17" s="1148"/>
      <c r="M17" s="1148"/>
      <c r="N17" s="1148"/>
      <c r="O17" s="1148"/>
      <c r="P17" s="1148"/>
      <c r="Q17" s="1149"/>
    </row>
    <row r="18" spans="2:17" ht="72" customHeight="1" thickBot="1">
      <c r="B18" s="1151"/>
      <c r="C18" s="1152"/>
      <c r="D18" s="1152"/>
      <c r="E18" s="1152"/>
      <c r="F18" s="1152"/>
      <c r="G18" s="1152"/>
      <c r="H18" s="1152"/>
      <c r="I18" s="1152"/>
      <c r="J18" s="1152"/>
      <c r="K18" s="1152"/>
      <c r="L18" s="1152"/>
      <c r="M18" s="1152"/>
      <c r="N18" s="1152"/>
      <c r="O18" s="1152"/>
      <c r="P18" s="1152"/>
      <c r="Q18" s="1153"/>
    </row>
    <row r="19" spans="2:17" ht="33" customHeight="1" thickBot="1">
      <c r="B19" s="1175" t="s">
        <v>281</v>
      </c>
      <c r="C19" s="1176"/>
      <c r="D19" s="1176"/>
      <c r="E19" s="1176"/>
      <c r="F19" s="1176"/>
      <c r="G19" s="479"/>
      <c r="H19" s="479"/>
      <c r="I19" s="479"/>
      <c r="J19" s="479"/>
      <c r="K19" s="479"/>
      <c r="L19" s="479"/>
      <c r="M19" s="479"/>
      <c r="N19" s="479"/>
      <c r="O19" s="479"/>
      <c r="P19" s="479"/>
      <c r="Q19" s="480"/>
    </row>
    <row r="20" spans="2:17" s="260" customFormat="1" ht="27" customHeight="1">
      <c r="B20" s="1073" t="s">
        <v>27</v>
      </c>
      <c r="C20" s="1074"/>
      <c r="D20" s="1074"/>
      <c r="E20" s="1074"/>
      <c r="F20" s="1074"/>
      <c r="G20" s="1074"/>
      <c r="H20" s="1074"/>
      <c r="I20" s="1074"/>
      <c r="J20" s="1074"/>
      <c r="K20" s="1074"/>
      <c r="L20" s="1074"/>
      <c r="M20" s="1074"/>
      <c r="N20" s="1074"/>
      <c r="O20" s="1074"/>
      <c r="P20" s="1074"/>
      <c r="Q20" s="1075"/>
    </row>
    <row r="21" spans="2:17">
      <c r="B21" s="261"/>
      <c r="Q21" s="262"/>
    </row>
    <row r="22" spans="2:17">
      <c r="B22" s="261"/>
      <c r="Q22" s="262"/>
    </row>
    <row r="23" spans="2:17" ht="18.600000000000001" thickBot="1">
      <c r="B23" s="261"/>
      <c r="C23" s="22"/>
      <c r="D23" s="264" t="s">
        <v>28</v>
      </c>
      <c r="Q23" s="262"/>
    </row>
    <row r="24" spans="2:17" ht="18.600000000000001" thickBot="1">
      <c r="B24" s="261"/>
      <c r="C24" s="22"/>
      <c r="D24" s="264" t="s">
        <v>29</v>
      </c>
      <c r="Q24" s="262"/>
    </row>
    <row r="25" spans="2:17" ht="18.600000000000001" thickBot="1">
      <c r="B25" s="261"/>
      <c r="C25" s="22"/>
      <c r="D25" s="264" t="s">
        <v>30</v>
      </c>
      <c r="Q25" s="262"/>
    </row>
    <row r="26" spans="2:17" ht="18.600000000000001" thickBot="1">
      <c r="B26" s="261"/>
      <c r="C26" s="22"/>
      <c r="D26" s="264" t="s">
        <v>31</v>
      </c>
      <c r="Q26" s="262"/>
    </row>
    <row r="27" spans="2:17" ht="18.600000000000001" thickBot="1">
      <c r="B27" s="261"/>
      <c r="C27" s="22"/>
      <c r="D27" s="264" t="s">
        <v>32</v>
      </c>
      <c r="Q27" s="262"/>
    </row>
    <row r="28" spans="2:17" ht="18.600000000000001" thickBot="1">
      <c r="B28" s="261"/>
      <c r="C28" s="22" t="s">
        <v>40</v>
      </c>
      <c r="D28" s="264" t="s">
        <v>33</v>
      </c>
      <c r="Q28" s="262"/>
    </row>
    <row r="29" spans="2:17" ht="18.600000000000001" thickBot="1">
      <c r="B29" s="261"/>
      <c r="C29" s="22" t="s">
        <v>40</v>
      </c>
      <c r="D29" s="264" t="s">
        <v>34</v>
      </c>
      <c r="Q29" s="262"/>
    </row>
    <row r="30" spans="2:17" ht="18.600000000000001" thickBot="1">
      <c r="B30" s="261"/>
      <c r="C30" s="22"/>
      <c r="D30" s="264" t="s">
        <v>35</v>
      </c>
      <c r="Q30" s="262"/>
    </row>
    <row r="31" spans="2:17">
      <c r="B31" s="261"/>
      <c r="Q31" s="262"/>
    </row>
    <row r="32" spans="2:17"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c r="B46" s="1076" t="s">
        <v>37</v>
      </c>
      <c r="C46" s="1077"/>
      <c r="D46" s="1077"/>
      <c r="E46" s="1077"/>
      <c r="F46" s="1077"/>
      <c r="G46" s="1077"/>
      <c r="H46" s="1077"/>
      <c r="I46" s="1077"/>
      <c r="J46" s="1077"/>
      <c r="K46" s="1077"/>
      <c r="L46" s="1077"/>
      <c r="M46" s="1077"/>
      <c r="N46" s="1077"/>
      <c r="O46" s="1077"/>
      <c r="P46" s="1077"/>
      <c r="Q46" s="1078"/>
    </row>
    <row r="47" spans="2:17">
      <c r="B47" s="1079"/>
      <c r="C47" s="1080"/>
      <c r="D47" s="1080"/>
      <c r="E47" s="1080"/>
      <c r="F47" s="1080"/>
      <c r="G47" s="1080"/>
      <c r="H47" s="1080"/>
      <c r="I47" s="1080"/>
      <c r="J47" s="1080"/>
      <c r="K47" s="1080"/>
      <c r="L47" s="1080"/>
      <c r="M47" s="1080"/>
      <c r="N47" s="1080"/>
      <c r="O47" s="1080"/>
      <c r="P47" s="1080"/>
      <c r="Q47" s="1081"/>
    </row>
    <row r="48" spans="2:17" ht="15" customHeight="1">
      <c r="B48" s="1154" t="s">
        <v>564</v>
      </c>
      <c r="C48" s="1160"/>
      <c r="D48" s="1160"/>
      <c r="E48" s="1160"/>
      <c r="F48" s="1160"/>
      <c r="G48" s="1160"/>
      <c r="H48" s="1160"/>
      <c r="I48" s="1160"/>
      <c r="J48" s="1160"/>
      <c r="K48" s="1160"/>
      <c r="L48" s="1160"/>
      <c r="M48" s="1160"/>
      <c r="N48" s="1160"/>
      <c r="O48" s="1160"/>
      <c r="P48" s="1160"/>
      <c r="Q48" s="1161"/>
    </row>
    <row r="49" spans="2:17" ht="15" customHeight="1">
      <c r="B49" s="1162"/>
      <c r="C49" s="1160"/>
      <c r="D49" s="1160"/>
      <c r="E49" s="1160"/>
      <c r="F49" s="1160"/>
      <c r="G49" s="1160"/>
      <c r="H49" s="1160"/>
      <c r="I49" s="1160"/>
      <c r="J49" s="1160"/>
      <c r="K49" s="1160"/>
      <c r="L49" s="1160"/>
      <c r="M49" s="1160"/>
      <c r="N49" s="1160"/>
      <c r="O49" s="1160"/>
      <c r="P49" s="1160"/>
      <c r="Q49" s="1161"/>
    </row>
    <row r="50" spans="2:17" ht="15" customHeight="1">
      <c r="B50" s="1162"/>
      <c r="C50" s="1160"/>
      <c r="D50" s="1160"/>
      <c r="E50" s="1160"/>
      <c r="F50" s="1160"/>
      <c r="G50" s="1160"/>
      <c r="H50" s="1160"/>
      <c r="I50" s="1160"/>
      <c r="J50" s="1160"/>
      <c r="K50" s="1160"/>
      <c r="L50" s="1160"/>
      <c r="M50" s="1160"/>
      <c r="N50" s="1160"/>
      <c r="O50" s="1160"/>
      <c r="P50" s="1160"/>
      <c r="Q50" s="1161"/>
    </row>
    <row r="51" spans="2:17" ht="15" customHeight="1">
      <c r="B51" s="1162"/>
      <c r="C51" s="1160"/>
      <c r="D51" s="1160"/>
      <c r="E51" s="1160"/>
      <c r="F51" s="1160"/>
      <c r="G51" s="1160"/>
      <c r="H51" s="1160"/>
      <c r="I51" s="1160"/>
      <c r="J51" s="1160"/>
      <c r="K51" s="1160"/>
      <c r="L51" s="1160"/>
      <c r="M51" s="1160"/>
      <c r="N51" s="1160"/>
      <c r="O51" s="1160"/>
      <c r="P51" s="1160"/>
      <c r="Q51" s="1161"/>
    </row>
    <row r="52" spans="2:17" ht="15" customHeight="1">
      <c r="B52" s="1162"/>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6.05" customHeight="1" thickBot="1">
      <c r="B63" s="1163"/>
      <c r="C63" s="1164"/>
      <c r="D63" s="1164"/>
      <c r="E63" s="1164"/>
      <c r="F63" s="1164"/>
      <c r="G63" s="1164"/>
      <c r="H63" s="1164"/>
      <c r="I63" s="1164"/>
      <c r="J63" s="1164"/>
      <c r="K63" s="1164"/>
      <c r="L63" s="1164"/>
      <c r="M63" s="1164"/>
      <c r="N63" s="1164"/>
      <c r="O63" s="1164"/>
      <c r="P63" s="1164"/>
      <c r="Q63" s="1165"/>
    </row>
    <row r="64" spans="2:17">
      <c r="B64" s="1035" t="s">
        <v>38</v>
      </c>
      <c r="C64" s="1036"/>
      <c r="D64" s="1036"/>
      <c r="E64" s="1036"/>
      <c r="F64" s="1036"/>
      <c r="G64" s="1036"/>
      <c r="H64" s="1036"/>
      <c r="I64" s="1036"/>
      <c r="J64" s="1036"/>
      <c r="K64" s="1036"/>
      <c r="L64" s="1036"/>
      <c r="M64" s="1036"/>
      <c r="N64" s="1036"/>
      <c r="O64" s="1036"/>
      <c r="P64" s="1036"/>
      <c r="Q64" s="1037"/>
    </row>
    <row r="65" spans="2:17">
      <c r="B65" s="1038"/>
      <c r="C65" s="1039"/>
      <c r="D65" s="1039"/>
      <c r="E65" s="1039"/>
      <c r="F65" s="1039"/>
      <c r="G65" s="1039"/>
      <c r="H65" s="1039"/>
      <c r="I65" s="1039"/>
      <c r="J65" s="1039"/>
      <c r="K65" s="1039"/>
      <c r="L65" s="1039"/>
      <c r="M65" s="1039"/>
      <c r="N65" s="1039"/>
      <c r="O65" s="1039"/>
      <c r="P65" s="1039"/>
      <c r="Q65" s="1040"/>
    </row>
    <row r="66" spans="2:17" ht="25.05" customHeight="1">
      <c r="B66" s="1154" t="s">
        <v>563</v>
      </c>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5" customHeight="1">
      <c r="B68" s="1162"/>
      <c r="C68" s="1160"/>
      <c r="D68" s="1160"/>
      <c r="E68" s="1160"/>
      <c r="F68" s="1160"/>
      <c r="G68" s="1160"/>
      <c r="H68" s="1160"/>
      <c r="I68" s="1160"/>
      <c r="J68" s="1160"/>
      <c r="K68" s="1160"/>
      <c r="L68" s="1160"/>
      <c r="M68" s="1160"/>
      <c r="N68" s="1160"/>
      <c r="O68" s="1160"/>
      <c r="P68" s="1160"/>
      <c r="Q68" s="1161"/>
    </row>
    <row r="69" spans="2:17" ht="15" customHeight="1">
      <c r="B69" s="1162"/>
      <c r="C69" s="1160"/>
      <c r="D69" s="1160"/>
      <c r="E69" s="1160"/>
      <c r="F69" s="1160"/>
      <c r="G69" s="1160"/>
      <c r="H69" s="1160"/>
      <c r="I69" s="1160"/>
      <c r="J69" s="1160"/>
      <c r="K69" s="1160"/>
      <c r="L69" s="1160"/>
      <c r="M69" s="1160"/>
      <c r="N69" s="1160"/>
      <c r="O69" s="1160"/>
      <c r="P69" s="1160"/>
      <c r="Q69" s="1161"/>
    </row>
    <row r="70" spans="2:17" ht="15" customHeight="1">
      <c r="B70" s="1162"/>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6.05" customHeight="1" thickBot="1">
      <c r="B77" s="1163"/>
      <c r="C77" s="1164"/>
      <c r="D77" s="1164"/>
      <c r="E77" s="1164"/>
      <c r="F77" s="1164"/>
      <c r="G77" s="1164"/>
      <c r="H77" s="1164"/>
      <c r="I77" s="1164"/>
      <c r="J77" s="1164"/>
      <c r="K77" s="1164"/>
      <c r="L77" s="1164"/>
      <c r="M77" s="1164"/>
      <c r="N77" s="1164"/>
      <c r="O77" s="1164"/>
      <c r="P77" s="1164"/>
      <c r="Q77" s="1165"/>
    </row>
    <row r="78" spans="2:17">
      <c r="B78" s="1035" t="s">
        <v>39</v>
      </c>
      <c r="C78" s="1036"/>
      <c r="D78" s="1036"/>
      <c r="E78" s="1036"/>
      <c r="F78" s="1036"/>
      <c r="G78" s="1036"/>
      <c r="H78" s="1036"/>
      <c r="I78" s="1036"/>
      <c r="J78" s="1036"/>
      <c r="K78" s="1036"/>
      <c r="L78" s="1036"/>
      <c r="M78" s="1036"/>
      <c r="N78" s="1036"/>
      <c r="O78" s="1036"/>
      <c r="P78" s="1036"/>
      <c r="Q78" s="1037"/>
    </row>
    <row r="79" spans="2:17" ht="25.05" customHeight="1">
      <c r="B79" s="1038"/>
      <c r="C79" s="1039"/>
      <c r="D79" s="1039"/>
      <c r="E79" s="1039"/>
      <c r="F79" s="1039"/>
      <c r="G79" s="1039"/>
      <c r="H79" s="1039"/>
      <c r="I79" s="1039"/>
      <c r="J79" s="1039"/>
      <c r="K79" s="1039"/>
      <c r="L79" s="1039"/>
      <c r="M79" s="1039"/>
      <c r="N79" s="1039"/>
      <c r="O79" s="1039"/>
      <c r="P79" s="1039"/>
      <c r="Q79" s="1040"/>
    </row>
    <row r="80" spans="2:17" ht="25.05" customHeight="1">
      <c r="B80" s="1135" t="s">
        <v>292</v>
      </c>
      <c r="C80" s="1136"/>
      <c r="D80" s="1136"/>
      <c r="E80" s="1136"/>
      <c r="F80" s="1136"/>
      <c r="G80" s="1136"/>
      <c r="H80" s="1136"/>
      <c r="I80" s="1136"/>
      <c r="J80" s="1136"/>
      <c r="K80" s="1136"/>
      <c r="L80" s="1136"/>
      <c r="M80" s="1136"/>
      <c r="N80" s="1136"/>
      <c r="O80" s="1136"/>
      <c r="P80" s="1136"/>
      <c r="Q80" s="1137"/>
    </row>
    <row r="81" spans="2:17" ht="25.05" customHeight="1">
      <c r="B81" s="1135"/>
      <c r="C81" s="1136"/>
      <c r="D81" s="1136"/>
      <c r="E81" s="1136"/>
      <c r="F81" s="1136"/>
      <c r="G81" s="1136"/>
      <c r="H81" s="1136"/>
      <c r="I81" s="1136"/>
      <c r="J81" s="1136"/>
      <c r="K81" s="1136"/>
      <c r="L81" s="1136"/>
      <c r="M81" s="1136"/>
      <c r="N81" s="1136"/>
      <c r="O81" s="1136"/>
      <c r="P81" s="1136"/>
      <c r="Q81" s="1137"/>
    </row>
    <row r="82" spans="2:17" ht="25.05" customHeight="1" thickBot="1">
      <c r="B82" s="647"/>
      <c r="C82" s="645"/>
      <c r="D82" s="645"/>
      <c r="E82" s="645"/>
      <c r="F82" s="645"/>
      <c r="G82" s="645"/>
      <c r="H82" s="645"/>
      <c r="I82" s="645"/>
      <c r="J82" s="645"/>
      <c r="K82" s="645"/>
      <c r="L82" s="645"/>
      <c r="M82" s="645"/>
      <c r="N82" s="645"/>
      <c r="O82" s="645"/>
      <c r="P82" s="645"/>
      <c r="Q82" s="646"/>
    </row>
    <row r="83" spans="2:17" ht="25.05" customHeight="1" thickBot="1">
      <c r="B83" s="1189" t="str">
        <f>"Total unburdened material cost for this work package = $" &amp; 'Int &amp; Inst  Control Account'!AZ44</f>
        <v>Total unburdened material cost for this work package = $63500</v>
      </c>
      <c r="C83" s="1190"/>
      <c r="D83" s="1190"/>
      <c r="E83" s="1190"/>
      <c r="F83" s="1190"/>
      <c r="G83" s="1190"/>
      <c r="H83" s="1190"/>
      <c r="I83" s="1191"/>
      <c r="J83" s="645"/>
      <c r="K83" s="645"/>
      <c r="L83" s="645"/>
      <c r="M83" s="645"/>
      <c r="N83" s="645"/>
      <c r="O83" s="645"/>
      <c r="P83" s="645"/>
      <c r="Q83" s="646"/>
    </row>
    <row r="84" spans="2:17" ht="16.05" customHeight="1" thickBot="1">
      <c r="B84" s="648"/>
      <c r="C84" s="649"/>
      <c r="D84" s="649"/>
      <c r="E84" s="649"/>
      <c r="F84" s="649"/>
      <c r="G84" s="649"/>
      <c r="H84" s="649"/>
      <c r="I84" s="649"/>
      <c r="J84" s="649"/>
      <c r="K84" s="649"/>
      <c r="L84" s="649"/>
      <c r="M84" s="649"/>
      <c r="N84" s="649"/>
      <c r="O84" s="649"/>
      <c r="P84" s="649"/>
      <c r="Q84" s="650"/>
    </row>
    <row r="85" spans="2:17">
      <c r="B85" s="1035" t="s">
        <v>588</v>
      </c>
      <c r="C85" s="1036"/>
      <c r="D85" s="1036"/>
      <c r="E85" s="1036"/>
      <c r="F85" s="1036"/>
      <c r="G85" s="1036"/>
      <c r="H85" s="1036"/>
      <c r="I85" s="1036"/>
      <c r="J85" s="1036"/>
      <c r="K85" s="1036"/>
      <c r="L85" s="1036"/>
      <c r="M85" s="1036"/>
      <c r="N85" s="1036"/>
      <c r="O85" s="1036"/>
      <c r="P85" s="1036"/>
      <c r="Q85" s="1037"/>
    </row>
    <row r="86" spans="2:17">
      <c r="B86" s="1038"/>
      <c r="C86" s="1039"/>
      <c r="D86" s="1039"/>
      <c r="E86" s="1039"/>
      <c r="F86" s="1039"/>
      <c r="G86" s="1039"/>
      <c r="H86" s="1039"/>
      <c r="I86" s="1039"/>
      <c r="J86" s="1039"/>
      <c r="K86" s="1039"/>
      <c r="L86" s="1039"/>
      <c r="M86" s="1039"/>
      <c r="N86" s="1039"/>
      <c r="O86" s="1039"/>
      <c r="P86" s="1039"/>
      <c r="Q86" s="1040"/>
    </row>
    <row r="87" spans="2:17">
      <c r="B87" s="1041" t="s">
        <v>591</v>
      </c>
      <c r="C87" s="1042"/>
      <c r="D87" s="1042"/>
      <c r="E87" s="1042"/>
      <c r="F87" s="1042"/>
      <c r="G87" s="1042"/>
      <c r="H87" s="1042"/>
      <c r="I87" s="1042"/>
      <c r="J87" s="1042"/>
      <c r="K87" s="1042"/>
      <c r="L87" s="1042"/>
      <c r="M87" s="1042"/>
      <c r="N87" s="1042"/>
      <c r="O87" s="1042"/>
      <c r="P87" s="1042"/>
      <c r="Q87" s="1043"/>
    </row>
    <row r="88" spans="2:17">
      <c r="B88" s="1041"/>
      <c r="C88" s="1042"/>
      <c r="D88" s="1042"/>
      <c r="E88" s="1042"/>
      <c r="F88" s="1042"/>
      <c r="G88" s="1042"/>
      <c r="H88" s="1042"/>
      <c r="I88" s="1042"/>
      <c r="J88" s="1042"/>
      <c r="K88" s="1042"/>
      <c r="L88" s="1042"/>
      <c r="M88" s="1042"/>
      <c r="N88" s="1042"/>
      <c r="O88" s="1042"/>
      <c r="P88" s="1042"/>
      <c r="Q88" s="1043"/>
    </row>
    <row r="89" spans="2:17">
      <c r="B89" s="1041"/>
      <c r="C89" s="1042"/>
      <c r="D89" s="1042"/>
      <c r="E89" s="1042"/>
      <c r="F89" s="1042"/>
      <c r="G89" s="1042"/>
      <c r="H89" s="1042"/>
      <c r="I89" s="1042"/>
      <c r="J89" s="1042"/>
      <c r="K89" s="1042"/>
      <c r="L89" s="1042"/>
      <c r="M89" s="1042"/>
      <c r="N89" s="1042"/>
      <c r="O89" s="1042"/>
      <c r="P89" s="1042"/>
      <c r="Q89" s="1043"/>
    </row>
    <row r="90" spans="2:17">
      <c r="B90" s="1041"/>
      <c r="C90" s="1042"/>
      <c r="D90" s="1042"/>
      <c r="E90" s="1042"/>
      <c r="F90" s="1042"/>
      <c r="G90" s="1042"/>
      <c r="H90" s="1042"/>
      <c r="I90" s="1042"/>
      <c r="J90" s="1042"/>
      <c r="K90" s="1042"/>
      <c r="L90" s="1042"/>
      <c r="M90" s="1042"/>
      <c r="N90" s="1042"/>
      <c r="O90" s="1042"/>
      <c r="P90" s="1042"/>
      <c r="Q90" s="1043"/>
    </row>
    <row r="91" spans="2:17">
      <c r="B91" s="1041"/>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ht="16.2" thickBot="1">
      <c r="B93" s="1041"/>
      <c r="C93" s="1042"/>
      <c r="D93" s="1042"/>
      <c r="E93" s="1042"/>
      <c r="F93" s="1042"/>
      <c r="G93" s="1042"/>
      <c r="H93" s="1042"/>
      <c r="I93" s="1042"/>
      <c r="J93" s="1042"/>
      <c r="K93" s="1042"/>
      <c r="L93" s="1042"/>
      <c r="M93" s="1042"/>
      <c r="N93" s="1042"/>
      <c r="O93" s="1042"/>
      <c r="P93" s="1042"/>
      <c r="Q93" s="1043"/>
    </row>
    <row r="94" spans="2:17" ht="18">
      <c r="B94" s="666"/>
      <c r="C94" s="1044" t="str">
        <f>"Bottoms Up Composite Labor estimate uncertainty for WBS #"  &amp;'Int &amp; Inst  Control Account'!B44 &amp; ": " &amp;'Int &amp; Inst  Control Account'!C44</f>
        <v>Bottoms Up Composite Labor estimate uncertainty for WBS #2.05.04:  Outer HCal  Integration/Installation</v>
      </c>
      <c r="D94" s="1045"/>
      <c r="E94" s="1045"/>
      <c r="F94" s="1045"/>
      <c r="G94" s="1045"/>
      <c r="H94" s="1045"/>
      <c r="I94" s="667"/>
      <c r="J94" s="1045" t="s">
        <v>589</v>
      </c>
      <c r="K94" s="1045"/>
      <c r="L94" s="668">
        <f>'Outer HCal Inst Work Package'!CD26</f>
        <v>0.25000000000000011</v>
      </c>
      <c r="M94" s="669"/>
      <c r="N94" s="669"/>
      <c r="O94" s="669"/>
      <c r="P94" s="669"/>
      <c r="Q94" s="670"/>
    </row>
    <row r="95" spans="2:17" ht="18.600000000000001" thickBot="1">
      <c r="B95" s="666"/>
      <c r="C95" s="1048"/>
      <c r="D95" s="1049"/>
      <c r="E95" s="1049"/>
      <c r="F95" s="1049"/>
      <c r="G95" s="1049"/>
      <c r="H95" s="1049"/>
      <c r="I95" s="671"/>
      <c r="J95" s="1049" t="s">
        <v>590</v>
      </c>
      <c r="K95" s="1049"/>
      <c r="L95" s="672">
        <f>'Outer HCal Inst Work Package'!CE26</f>
        <v>0.39173228346456695</v>
      </c>
      <c r="M95" s="669"/>
      <c r="N95" s="669"/>
      <c r="O95" s="669"/>
      <c r="P95" s="669"/>
      <c r="Q95" s="670"/>
    </row>
    <row r="96" spans="2:17" ht="18.600000000000001" thickBot="1">
      <c r="B96" s="673"/>
      <c r="C96" s="674"/>
      <c r="D96" s="674"/>
      <c r="E96" s="674"/>
      <c r="F96" s="674"/>
      <c r="G96" s="674"/>
      <c r="H96" s="674"/>
      <c r="I96" s="674"/>
      <c r="J96" s="674"/>
      <c r="K96" s="674"/>
      <c r="L96" s="674"/>
      <c r="M96" s="674"/>
      <c r="N96" s="674"/>
      <c r="O96" s="674"/>
      <c r="P96" s="674"/>
      <c r="Q96" s="675"/>
    </row>
  </sheetData>
  <mergeCells count="31">
    <mergeCell ref="B48:Q63"/>
    <mergeCell ref="B64:Q65"/>
    <mergeCell ref="B66:Q77"/>
    <mergeCell ref="B78:Q79"/>
    <mergeCell ref="B83:I83"/>
    <mergeCell ref="B80:Q81"/>
    <mergeCell ref="B46:Q47"/>
    <mergeCell ref="B8:F8"/>
    <mergeCell ref="G8:M8"/>
    <mergeCell ref="N8:Q8"/>
    <mergeCell ref="B9:F10"/>
    <mergeCell ref="G9:M10"/>
    <mergeCell ref="N9:Q10"/>
    <mergeCell ref="B11:Q11"/>
    <mergeCell ref="B12:Q18"/>
    <mergeCell ref="B20:Q20"/>
    <mergeCell ref="B33:Q33"/>
    <mergeCell ref="B34:Q45"/>
    <mergeCell ref="B19:F19"/>
    <mergeCell ref="F2:L7"/>
    <mergeCell ref="M2:M3"/>
    <mergeCell ref="N2:Q3"/>
    <mergeCell ref="M4:M5"/>
    <mergeCell ref="N4:Q5"/>
    <mergeCell ref="M6:M7"/>
    <mergeCell ref="N6:Q7"/>
    <mergeCell ref="B85:Q86"/>
    <mergeCell ref="B87:Q93"/>
    <mergeCell ref="C94:H95"/>
    <mergeCell ref="J94:K94"/>
    <mergeCell ref="J95:K95"/>
  </mergeCells>
  <hyperlinks>
    <hyperlink ref="B34" location="'Outer HCal Inst Work Package'!A1" display="(click here to see the details of the labor and material estimate for this Work Package)" xr:uid="{00000000-0004-0000-0900-000000000000}"/>
    <hyperlink ref="C34" location="'Outer HCal Inst Work Package'!A1" display="'Outer HCal Inst Work Package'!A1" xr:uid="{00000000-0004-0000-0900-000001000000}"/>
    <hyperlink ref="D34" location="'Outer HCal Inst Work Package'!A1" display="'Outer HCal Inst Work Package'!A1" xr:uid="{00000000-0004-0000-0900-000002000000}"/>
    <hyperlink ref="E34" location="'Outer HCal Inst Work Package'!A1" display="'Outer HCal Inst Work Package'!A1" xr:uid="{00000000-0004-0000-0900-000003000000}"/>
    <hyperlink ref="F34" location="'Outer HCal Inst Work Package'!A1" display="'Outer HCal Inst Work Package'!A1" xr:uid="{00000000-0004-0000-0900-000004000000}"/>
    <hyperlink ref="G34" location="'Outer HCal Inst Work Package'!A1" display="'Outer HCal Inst Work Package'!A1" xr:uid="{00000000-0004-0000-0900-000005000000}"/>
    <hyperlink ref="H34" location="'Outer HCal Inst Work Package'!A1" display="'Outer HCal Inst Work Package'!A1" xr:uid="{00000000-0004-0000-0900-000006000000}"/>
    <hyperlink ref="I34" location="'Outer HCal Inst Work Package'!A1" display="'Outer HCal Inst Work Package'!A1" xr:uid="{00000000-0004-0000-0900-000007000000}"/>
    <hyperlink ref="J34" location="'Outer HCal Inst Work Package'!A1" display="'Outer HCal Inst Work Package'!A1" xr:uid="{00000000-0004-0000-0900-000008000000}"/>
    <hyperlink ref="K34" location="'Outer HCal Inst Work Package'!A1" display="'Outer HCal Inst Work Package'!A1" xr:uid="{00000000-0004-0000-0900-000009000000}"/>
    <hyperlink ref="L34" location="'Outer HCal Inst Work Package'!A1" display="'Outer HCal Inst Work Package'!A1" xr:uid="{00000000-0004-0000-0900-00000A000000}"/>
    <hyperlink ref="M34" location="'Outer HCal Inst Work Package'!A1" display="'Outer HCal Inst Work Package'!A1" xr:uid="{00000000-0004-0000-0900-00000B000000}"/>
    <hyperlink ref="N34" location="'Outer HCal Inst Work Package'!A1" display="'Outer HCal Inst Work Package'!A1" xr:uid="{00000000-0004-0000-0900-00000C000000}"/>
    <hyperlink ref="O34" location="'Outer HCal Inst Work Package'!A1" display="'Outer HCal Inst Work Package'!A1" xr:uid="{00000000-0004-0000-0900-00000D000000}"/>
    <hyperlink ref="P34" location="'Outer HCal Inst Work Package'!A1" display="'Outer HCal Inst Work Package'!A1" xr:uid="{00000000-0004-0000-0900-00000E000000}"/>
    <hyperlink ref="Q34" location="'Outer HCal Inst Work Package'!A1" display="'Outer HCal Inst Work Package'!A1" xr:uid="{00000000-0004-0000-0900-00000F000000}"/>
    <hyperlink ref="B35" location="'Outer HCal Inst Work Package'!A1" display="'Outer HCal Inst Work Package'!A1" xr:uid="{00000000-0004-0000-0900-000010000000}"/>
    <hyperlink ref="C35" location="'Outer HCal Inst Work Package'!A1" display="'Outer HCal Inst Work Package'!A1" xr:uid="{00000000-0004-0000-0900-000011000000}"/>
    <hyperlink ref="D35" location="'Outer HCal Inst Work Package'!A1" display="'Outer HCal Inst Work Package'!A1" xr:uid="{00000000-0004-0000-0900-000012000000}"/>
    <hyperlink ref="E35" location="'Outer HCal Inst Work Package'!A1" display="'Outer HCal Inst Work Package'!A1" xr:uid="{00000000-0004-0000-0900-000013000000}"/>
    <hyperlink ref="F35" location="'Outer HCal Inst Work Package'!A1" display="'Outer HCal Inst Work Package'!A1" xr:uid="{00000000-0004-0000-0900-000014000000}"/>
    <hyperlink ref="G35" location="'Outer HCal Inst Work Package'!A1" display="'Outer HCal Inst Work Package'!A1" xr:uid="{00000000-0004-0000-0900-000015000000}"/>
    <hyperlink ref="H35" location="'Outer HCal Inst Work Package'!A1" display="'Outer HCal Inst Work Package'!A1" xr:uid="{00000000-0004-0000-0900-000016000000}"/>
    <hyperlink ref="I35" location="'Outer HCal Inst Work Package'!A1" display="'Outer HCal Inst Work Package'!A1" xr:uid="{00000000-0004-0000-0900-000017000000}"/>
    <hyperlink ref="J35" location="'Outer HCal Inst Work Package'!A1" display="'Outer HCal Inst Work Package'!A1" xr:uid="{00000000-0004-0000-0900-000018000000}"/>
    <hyperlink ref="K35" location="'Outer HCal Inst Work Package'!A1" display="'Outer HCal Inst Work Package'!A1" xr:uid="{00000000-0004-0000-0900-000019000000}"/>
    <hyperlink ref="L35" location="'Outer HCal Inst Work Package'!A1" display="'Outer HCal Inst Work Package'!A1" xr:uid="{00000000-0004-0000-0900-00001A000000}"/>
    <hyperlink ref="M35" location="'Outer HCal Inst Work Package'!A1" display="'Outer HCal Inst Work Package'!A1" xr:uid="{00000000-0004-0000-0900-00001B000000}"/>
    <hyperlink ref="N35" location="'Outer HCal Inst Work Package'!A1" display="'Outer HCal Inst Work Package'!A1" xr:uid="{00000000-0004-0000-0900-00001C000000}"/>
    <hyperlink ref="O35" location="'Outer HCal Inst Work Package'!A1" display="'Outer HCal Inst Work Package'!A1" xr:uid="{00000000-0004-0000-0900-00001D000000}"/>
    <hyperlink ref="P35" location="'Outer HCal Inst Work Package'!A1" display="'Outer HCal Inst Work Package'!A1" xr:uid="{00000000-0004-0000-0900-00001E000000}"/>
    <hyperlink ref="Q35" location="'Outer HCal Inst Work Package'!A1" display="'Outer HCal Inst Work Package'!A1" xr:uid="{00000000-0004-0000-0900-00001F000000}"/>
    <hyperlink ref="B36" location="'Outer HCal Inst Work Package'!A1" display="'Outer HCal Inst Work Package'!A1" xr:uid="{00000000-0004-0000-0900-000020000000}"/>
    <hyperlink ref="C36" location="'Outer HCal Inst Work Package'!A1" display="'Outer HCal Inst Work Package'!A1" xr:uid="{00000000-0004-0000-0900-000021000000}"/>
    <hyperlink ref="D36" location="'Outer HCal Inst Work Package'!A1" display="'Outer HCal Inst Work Package'!A1" xr:uid="{00000000-0004-0000-0900-000022000000}"/>
    <hyperlink ref="E36" location="'Outer HCal Inst Work Package'!A1" display="'Outer HCal Inst Work Package'!A1" xr:uid="{00000000-0004-0000-0900-000023000000}"/>
    <hyperlink ref="F36" location="'Outer HCal Inst Work Package'!A1" display="'Outer HCal Inst Work Package'!A1" xr:uid="{00000000-0004-0000-0900-000024000000}"/>
    <hyperlink ref="G36" location="'Outer HCal Inst Work Package'!A1" display="'Outer HCal Inst Work Package'!A1" xr:uid="{00000000-0004-0000-0900-000025000000}"/>
    <hyperlink ref="H36" location="'Outer HCal Inst Work Package'!A1" display="'Outer HCal Inst Work Package'!A1" xr:uid="{00000000-0004-0000-0900-000026000000}"/>
    <hyperlink ref="I36" location="'Outer HCal Inst Work Package'!A1" display="'Outer HCal Inst Work Package'!A1" xr:uid="{00000000-0004-0000-0900-000027000000}"/>
    <hyperlink ref="J36" location="'Outer HCal Inst Work Package'!A1" display="'Outer HCal Inst Work Package'!A1" xr:uid="{00000000-0004-0000-0900-000028000000}"/>
    <hyperlink ref="K36" location="'Outer HCal Inst Work Package'!A1" display="'Outer HCal Inst Work Package'!A1" xr:uid="{00000000-0004-0000-0900-000029000000}"/>
    <hyperlink ref="L36" location="'Outer HCal Inst Work Package'!A1" display="'Outer HCal Inst Work Package'!A1" xr:uid="{00000000-0004-0000-0900-00002A000000}"/>
    <hyperlink ref="M36" location="'Outer HCal Inst Work Package'!A1" display="'Outer HCal Inst Work Package'!A1" xr:uid="{00000000-0004-0000-0900-00002B000000}"/>
    <hyperlink ref="N36" location="'Outer HCal Inst Work Package'!A1" display="'Outer HCal Inst Work Package'!A1" xr:uid="{00000000-0004-0000-0900-00002C000000}"/>
    <hyperlink ref="O36" location="'Outer HCal Inst Work Package'!A1" display="'Outer HCal Inst Work Package'!A1" xr:uid="{00000000-0004-0000-0900-00002D000000}"/>
    <hyperlink ref="P36" location="'Outer HCal Inst Work Package'!A1" display="'Outer HCal Inst Work Package'!A1" xr:uid="{00000000-0004-0000-0900-00002E000000}"/>
    <hyperlink ref="Q36" location="'Outer HCal Inst Work Package'!A1" display="'Outer HCal Inst Work Package'!A1" xr:uid="{00000000-0004-0000-0900-00002F000000}"/>
    <hyperlink ref="B37" location="'Outer HCal Inst Work Package'!A1" display="'Outer HCal Inst Work Package'!A1" xr:uid="{00000000-0004-0000-0900-000030000000}"/>
    <hyperlink ref="C37" location="'Outer HCal Inst Work Package'!A1" display="'Outer HCal Inst Work Package'!A1" xr:uid="{00000000-0004-0000-0900-000031000000}"/>
    <hyperlink ref="D37" location="'Outer HCal Inst Work Package'!A1" display="'Outer HCal Inst Work Package'!A1" xr:uid="{00000000-0004-0000-0900-000032000000}"/>
    <hyperlink ref="E37" location="'Outer HCal Inst Work Package'!A1" display="'Outer HCal Inst Work Package'!A1" xr:uid="{00000000-0004-0000-0900-000033000000}"/>
    <hyperlink ref="F37" location="'Outer HCal Inst Work Package'!A1" display="'Outer HCal Inst Work Package'!A1" xr:uid="{00000000-0004-0000-0900-000034000000}"/>
    <hyperlink ref="G37" location="'Outer HCal Inst Work Package'!A1" display="'Outer HCal Inst Work Package'!A1" xr:uid="{00000000-0004-0000-0900-000035000000}"/>
    <hyperlink ref="H37" location="'Outer HCal Inst Work Package'!A1" display="'Outer HCal Inst Work Package'!A1" xr:uid="{00000000-0004-0000-0900-000036000000}"/>
    <hyperlink ref="I37" location="'Outer HCal Inst Work Package'!A1" display="'Outer HCal Inst Work Package'!A1" xr:uid="{00000000-0004-0000-0900-000037000000}"/>
    <hyperlink ref="J37" location="'Outer HCal Inst Work Package'!A1" display="'Outer HCal Inst Work Package'!A1" xr:uid="{00000000-0004-0000-0900-000038000000}"/>
    <hyperlink ref="K37" location="'Outer HCal Inst Work Package'!A1" display="'Outer HCal Inst Work Package'!A1" xr:uid="{00000000-0004-0000-0900-000039000000}"/>
    <hyperlink ref="L37" location="'Outer HCal Inst Work Package'!A1" display="'Outer HCal Inst Work Package'!A1" xr:uid="{00000000-0004-0000-0900-00003A000000}"/>
    <hyperlink ref="M37" location="'Outer HCal Inst Work Package'!A1" display="'Outer HCal Inst Work Package'!A1" xr:uid="{00000000-0004-0000-0900-00003B000000}"/>
    <hyperlink ref="N37" location="'Outer HCal Inst Work Package'!A1" display="'Outer HCal Inst Work Package'!A1" xr:uid="{00000000-0004-0000-0900-00003C000000}"/>
    <hyperlink ref="O37" location="'Outer HCal Inst Work Package'!A1" display="'Outer HCal Inst Work Package'!A1" xr:uid="{00000000-0004-0000-0900-00003D000000}"/>
    <hyperlink ref="P37" location="'Outer HCal Inst Work Package'!A1" display="'Outer HCal Inst Work Package'!A1" xr:uid="{00000000-0004-0000-0900-00003E000000}"/>
    <hyperlink ref="Q37" location="'Outer HCal Inst Work Package'!A1" display="'Outer HCal Inst Work Package'!A1" xr:uid="{00000000-0004-0000-0900-00003F000000}"/>
    <hyperlink ref="B38" location="'Outer HCal Inst Work Package'!A1" display="'Outer HCal Inst Work Package'!A1" xr:uid="{00000000-0004-0000-0900-000040000000}"/>
    <hyperlink ref="C38" location="'Outer HCal Inst Work Package'!A1" display="'Outer HCal Inst Work Package'!A1" xr:uid="{00000000-0004-0000-0900-000041000000}"/>
    <hyperlink ref="D38" location="'Outer HCal Inst Work Package'!A1" display="'Outer HCal Inst Work Package'!A1" xr:uid="{00000000-0004-0000-0900-000042000000}"/>
    <hyperlink ref="E38" location="'Outer HCal Inst Work Package'!A1" display="'Outer HCal Inst Work Package'!A1" xr:uid="{00000000-0004-0000-0900-000043000000}"/>
    <hyperlink ref="F38" location="'Outer HCal Inst Work Package'!A1" display="'Outer HCal Inst Work Package'!A1" xr:uid="{00000000-0004-0000-0900-000044000000}"/>
    <hyperlink ref="G38" location="'Outer HCal Inst Work Package'!A1" display="'Outer HCal Inst Work Package'!A1" xr:uid="{00000000-0004-0000-0900-000045000000}"/>
    <hyperlink ref="H38" location="'Outer HCal Inst Work Package'!A1" display="'Outer HCal Inst Work Package'!A1" xr:uid="{00000000-0004-0000-0900-000046000000}"/>
    <hyperlink ref="I38" location="'Outer HCal Inst Work Package'!A1" display="'Outer HCal Inst Work Package'!A1" xr:uid="{00000000-0004-0000-0900-000047000000}"/>
    <hyperlink ref="J38" location="'Outer HCal Inst Work Package'!A1" display="'Outer HCal Inst Work Package'!A1" xr:uid="{00000000-0004-0000-0900-000048000000}"/>
    <hyperlink ref="K38" location="'Outer HCal Inst Work Package'!A1" display="'Outer HCal Inst Work Package'!A1" xr:uid="{00000000-0004-0000-0900-000049000000}"/>
    <hyperlink ref="L38" location="'Outer HCal Inst Work Package'!A1" display="'Outer HCal Inst Work Package'!A1" xr:uid="{00000000-0004-0000-0900-00004A000000}"/>
    <hyperlink ref="M38" location="'Outer HCal Inst Work Package'!A1" display="'Outer HCal Inst Work Package'!A1" xr:uid="{00000000-0004-0000-0900-00004B000000}"/>
    <hyperlink ref="N38" location="'Outer HCal Inst Work Package'!A1" display="'Outer HCal Inst Work Package'!A1" xr:uid="{00000000-0004-0000-0900-00004C000000}"/>
    <hyperlink ref="O38" location="'Outer HCal Inst Work Package'!A1" display="'Outer HCal Inst Work Package'!A1" xr:uid="{00000000-0004-0000-0900-00004D000000}"/>
    <hyperlink ref="P38" location="'Outer HCal Inst Work Package'!A1" display="'Outer HCal Inst Work Package'!A1" xr:uid="{00000000-0004-0000-0900-00004E000000}"/>
    <hyperlink ref="Q38" location="'Outer HCal Inst Work Package'!A1" display="'Outer HCal Inst Work Package'!A1" xr:uid="{00000000-0004-0000-0900-00004F000000}"/>
    <hyperlink ref="B39" location="'Outer HCal Inst Work Package'!A1" display="'Outer HCal Inst Work Package'!A1" xr:uid="{00000000-0004-0000-0900-000050000000}"/>
    <hyperlink ref="C39" location="'Outer HCal Inst Work Package'!A1" display="'Outer HCal Inst Work Package'!A1" xr:uid="{00000000-0004-0000-0900-000051000000}"/>
    <hyperlink ref="D39" location="'Outer HCal Inst Work Package'!A1" display="'Outer HCal Inst Work Package'!A1" xr:uid="{00000000-0004-0000-0900-000052000000}"/>
    <hyperlink ref="E39" location="'Outer HCal Inst Work Package'!A1" display="'Outer HCal Inst Work Package'!A1" xr:uid="{00000000-0004-0000-0900-000053000000}"/>
    <hyperlink ref="F39" location="'Outer HCal Inst Work Package'!A1" display="'Outer HCal Inst Work Package'!A1" xr:uid="{00000000-0004-0000-0900-000054000000}"/>
    <hyperlink ref="G39" location="'Outer HCal Inst Work Package'!A1" display="'Outer HCal Inst Work Package'!A1" xr:uid="{00000000-0004-0000-0900-000055000000}"/>
    <hyperlink ref="H39" location="'Outer HCal Inst Work Package'!A1" display="'Outer HCal Inst Work Package'!A1" xr:uid="{00000000-0004-0000-0900-000056000000}"/>
    <hyperlink ref="I39" location="'Outer HCal Inst Work Package'!A1" display="'Outer HCal Inst Work Package'!A1" xr:uid="{00000000-0004-0000-0900-000057000000}"/>
    <hyperlink ref="J39" location="'Outer HCal Inst Work Package'!A1" display="'Outer HCal Inst Work Package'!A1" xr:uid="{00000000-0004-0000-0900-000058000000}"/>
    <hyperlink ref="K39" location="'Outer HCal Inst Work Package'!A1" display="'Outer HCal Inst Work Package'!A1" xr:uid="{00000000-0004-0000-0900-000059000000}"/>
    <hyperlink ref="L39" location="'Outer HCal Inst Work Package'!A1" display="'Outer HCal Inst Work Package'!A1" xr:uid="{00000000-0004-0000-0900-00005A000000}"/>
    <hyperlink ref="M39" location="'Outer HCal Inst Work Package'!A1" display="'Outer HCal Inst Work Package'!A1" xr:uid="{00000000-0004-0000-0900-00005B000000}"/>
    <hyperlink ref="N39" location="'Outer HCal Inst Work Package'!A1" display="'Outer HCal Inst Work Package'!A1" xr:uid="{00000000-0004-0000-0900-00005C000000}"/>
    <hyperlink ref="O39" location="'Outer HCal Inst Work Package'!A1" display="'Outer HCal Inst Work Package'!A1" xr:uid="{00000000-0004-0000-0900-00005D000000}"/>
    <hyperlink ref="P39" location="'Outer HCal Inst Work Package'!A1" display="'Outer HCal Inst Work Package'!A1" xr:uid="{00000000-0004-0000-0900-00005E000000}"/>
    <hyperlink ref="Q39" location="'Outer HCal Inst Work Package'!A1" display="'Outer HCal Inst Work Package'!A1" xr:uid="{00000000-0004-0000-0900-00005F000000}"/>
    <hyperlink ref="B40" location="'Outer HCal Inst Work Package'!A1" display="'Outer HCal Inst Work Package'!A1" xr:uid="{00000000-0004-0000-0900-000060000000}"/>
    <hyperlink ref="C40" location="'Outer HCal Inst Work Package'!A1" display="'Outer HCal Inst Work Package'!A1" xr:uid="{00000000-0004-0000-0900-000061000000}"/>
    <hyperlink ref="D40" location="'Outer HCal Inst Work Package'!A1" display="'Outer HCal Inst Work Package'!A1" xr:uid="{00000000-0004-0000-0900-000062000000}"/>
    <hyperlink ref="E40" location="'Outer HCal Inst Work Package'!A1" display="'Outer HCal Inst Work Package'!A1" xr:uid="{00000000-0004-0000-0900-000063000000}"/>
    <hyperlink ref="F40" location="'Outer HCal Inst Work Package'!A1" display="'Outer HCal Inst Work Package'!A1" xr:uid="{00000000-0004-0000-0900-000064000000}"/>
    <hyperlink ref="G40" location="'Outer HCal Inst Work Package'!A1" display="'Outer HCal Inst Work Package'!A1" xr:uid="{00000000-0004-0000-0900-000065000000}"/>
    <hyperlink ref="H40" location="'Outer HCal Inst Work Package'!A1" display="'Outer HCal Inst Work Package'!A1" xr:uid="{00000000-0004-0000-0900-000066000000}"/>
    <hyperlink ref="I40" location="'Outer HCal Inst Work Package'!A1" display="'Outer HCal Inst Work Package'!A1" xr:uid="{00000000-0004-0000-0900-000067000000}"/>
    <hyperlink ref="J40" location="'Outer HCal Inst Work Package'!A1" display="'Outer HCal Inst Work Package'!A1" xr:uid="{00000000-0004-0000-0900-000068000000}"/>
    <hyperlink ref="K40" location="'Outer HCal Inst Work Package'!A1" display="'Outer HCal Inst Work Package'!A1" xr:uid="{00000000-0004-0000-0900-000069000000}"/>
    <hyperlink ref="L40" location="'Outer HCal Inst Work Package'!A1" display="'Outer HCal Inst Work Package'!A1" xr:uid="{00000000-0004-0000-0900-00006A000000}"/>
    <hyperlink ref="M40" location="'Outer HCal Inst Work Package'!A1" display="'Outer HCal Inst Work Package'!A1" xr:uid="{00000000-0004-0000-0900-00006B000000}"/>
    <hyperlink ref="N40" location="'Outer HCal Inst Work Package'!A1" display="'Outer HCal Inst Work Package'!A1" xr:uid="{00000000-0004-0000-0900-00006C000000}"/>
    <hyperlink ref="O40" location="'Outer HCal Inst Work Package'!A1" display="'Outer HCal Inst Work Package'!A1" xr:uid="{00000000-0004-0000-0900-00006D000000}"/>
    <hyperlink ref="P40" location="'Outer HCal Inst Work Package'!A1" display="'Outer HCal Inst Work Package'!A1" xr:uid="{00000000-0004-0000-0900-00006E000000}"/>
    <hyperlink ref="Q40" location="'Outer HCal Inst Work Package'!A1" display="'Outer HCal Inst Work Package'!A1" xr:uid="{00000000-0004-0000-0900-00006F000000}"/>
    <hyperlink ref="B41" location="'Outer HCal Inst Work Package'!A1" display="'Outer HCal Inst Work Package'!A1" xr:uid="{00000000-0004-0000-0900-000070000000}"/>
    <hyperlink ref="C41" location="'Outer HCal Inst Work Package'!A1" display="'Outer HCal Inst Work Package'!A1" xr:uid="{00000000-0004-0000-0900-000071000000}"/>
    <hyperlink ref="D41" location="'Outer HCal Inst Work Package'!A1" display="'Outer HCal Inst Work Package'!A1" xr:uid="{00000000-0004-0000-0900-000072000000}"/>
    <hyperlink ref="E41" location="'Outer HCal Inst Work Package'!A1" display="'Outer HCal Inst Work Package'!A1" xr:uid="{00000000-0004-0000-0900-000073000000}"/>
    <hyperlink ref="F41" location="'Outer HCal Inst Work Package'!A1" display="'Outer HCal Inst Work Package'!A1" xr:uid="{00000000-0004-0000-0900-000074000000}"/>
    <hyperlink ref="G41" location="'Outer HCal Inst Work Package'!A1" display="'Outer HCal Inst Work Package'!A1" xr:uid="{00000000-0004-0000-0900-000075000000}"/>
    <hyperlink ref="H41" location="'Outer HCal Inst Work Package'!A1" display="'Outer HCal Inst Work Package'!A1" xr:uid="{00000000-0004-0000-0900-000076000000}"/>
    <hyperlink ref="I41" location="'Outer HCal Inst Work Package'!A1" display="'Outer HCal Inst Work Package'!A1" xr:uid="{00000000-0004-0000-0900-000077000000}"/>
    <hyperlink ref="J41" location="'Outer HCal Inst Work Package'!A1" display="'Outer HCal Inst Work Package'!A1" xr:uid="{00000000-0004-0000-0900-000078000000}"/>
    <hyperlink ref="K41" location="'Outer HCal Inst Work Package'!A1" display="'Outer HCal Inst Work Package'!A1" xr:uid="{00000000-0004-0000-0900-000079000000}"/>
    <hyperlink ref="L41" location="'Outer HCal Inst Work Package'!A1" display="'Outer HCal Inst Work Package'!A1" xr:uid="{00000000-0004-0000-0900-00007A000000}"/>
    <hyperlink ref="M41" location="'Outer HCal Inst Work Package'!A1" display="'Outer HCal Inst Work Package'!A1" xr:uid="{00000000-0004-0000-0900-00007B000000}"/>
    <hyperlink ref="N41" location="'Outer HCal Inst Work Package'!A1" display="'Outer HCal Inst Work Package'!A1" xr:uid="{00000000-0004-0000-0900-00007C000000}"/>
    <hyperlink ref="O41" location="'Outer HCal Inst Work Package'!A1" display="'Outer HCal Inst Work Package'!A1" xr:uid="{00000000-0004-0000-0900-00007D000000}"/>
    <hyperlink ref="P41" location="'Outer HCal Inst Work Package'!A1" display="'Outer HCal Inst Work Package'!A1" xr:uid="{00000000-0004-0000-0900-00007E000000}"/>
    <hyperlink ref="Q41" location="'Outer HCal Inst Work Package'!A1" display="'Outer HCal Inst Work Package'!A1" xr:uid="{00000000-0004-0000-0900-00007F000000}"/>
    <hyperlink ref="B42" location="'Outer HCal Inst Work Package'!A1" display="'Outer HCal Inst Work Package'!A1" xr:uid="{00000000-0004-0000-0900-000080000000}"/>
    <hyperlink ref="C42" location="'Outer HCal Inst Work Package'!A1" display="'Outer HCal Inst Work Package'!A1" xr:uid="{00000000-0004-0000-0900-000081000000}"/>
    <hyperlink ref="D42" location="'Outer HCal Inst Work Package'!A1" display="'Outer HCal Inst Work Package'!A1" xr:uid="{00000000-0004-0000-0900-000082000000}"/>
    <hyperlink ref="E42" location="'Outer HCal Inst Work Package'!A1" display="'Outer HCal Inst Work Package'!A1" xr:uid="{00000000-0004-0000-0900-000083000000}"/>
    <hyperlink ref="F42" location="'Outer HCal Inst Work Package'!A1" display="'Outer HCal Inst Work Package'!A1" xr:uid="{00000000-0004-0000-0900-000084000000}"/>
    <hyperlink ref="G42" location="'Outer HCal Inst Work Package'!A1" display="'Outer HCal Inst Work Package'!A1" xr:uid="{00000000-0004-0000-0900-000085000000}"/>
    <hyperlink ref="H42" location="'Outer HCal Inst Work Package'!A1" display="'Outer HCal Inst Work Package'!A1" xr:uid="{00000000-0004-0000-0900-000086000000}"/>
    <hyperlink ref="I42" location="'Outer HCal Inst Work Package'!A1" display="'Outer HCal Inst Work Package'!A1" xr:uid="{00000000-0004-0000-0900-000087000000}"/>
    <hyperlink ref="J42" location="'Outer HCal Inst Work Package'!A1" display="'Outer HCal Inst Work Package'!A1" xr:uid="{00000000-0004-0000-0900-000088000000}"/>
    <hyperlink ref="K42" location="'Outer HCal Inst Work Package'!A1" display="'Outer HCal Inst Work Package'!A1" xr:uid="{00000000-0004-0000-0900-000089000000}"/>
    <hyperlink ref="L42" location="'Outer HCal Inst Work Package'!A1" display="'Outer HCal Inst Work Package'!A1" xr:uid="{00000000-0004-0000-0900-00008A000000}"/>
    <hyperlink ref="M42" location="'Outer HCal Inst Work Package'!A1" display="'Outer HCal Inst Work Package'!A1" xr:uid="{00000000-0004-0000-0900-00008B000000}"/>
    <hyperlink ref="N42" location="'Outer HCal Inst Work Package'!A1" display="'Outer HCal Inst Work Package'!A1" xr:uid="{00000000-0004-0000-0900-00008C000000}"/>
    <hyperlink ref="O42" location="'Outer HCal Inst Work Package'!A1" display="'Outer HCal Inst Work Package'!A1" xr:uid="{00000000-0004-0000-0900-00008D000000}"/>
    <hyperlink ref="P42" location="'Outer HCal Inst Work Package'!A1" display="'Outer HCal Inst Work Package'!A1" xr:uid="{00000000-0004-0000-0900-00008E000000}"/>
    <hyperlink ref="Q42" location="'Outer HCal Inst Work Package'!A1" display="'Outer HCal Inst Work Package'!A1" xr:uid="{00000000-0004-0000-0900-00008F000000}"/>
    <hyperlink ref="B43" location="'Outer HCal Inst Work Package'!A1" display="'Outer HCal Inst Work Package'!A1" xr:uid="{00000000-0004-0000-0900-000090000000}"/>
    <hyperlink ref="C43" location="'Outer HCal Inst Work Package'!A1" display="'Outer HCal Inst Work Package'!A1" xr:uid="{00000000-0004-0000-0900-000091000000}"/>
    <hyperlink ref="D43" location="'Outer HCal Inst Work Package'!A1" display="'Outer HCal Inst Work Package'!A1" xr:uid="{00000000-0004-0000-0900-000092000000}"/>
    <hyperlink ref="E43" location="'Outer HCal Inst Work Package'!A1" display="'Outer HCal Inst Work Package'!A1" xr:uid="{00000000-0004-0000-0900-000093000000}"/>
    <hyperlink ref="F43" location="'Outer HCal Inst Work Package'!A1" display="'Outer HCal Inst Work Package'!A1" xr:uid="{00000000-0004-0000-0900-000094000000}"/>
    <hyperlink ref="G43" location="'Outer HCal Inst Work Package'!A1" display="'Outer HCal Inst Work Package'!A1" xr:uid="{00000000-0004-0000-0900-000095000000}"/>
    <hyperlink ref="H43" location="'Outer HCal Inst Work Package'!A1" display="'Outer HCal Inst Work Package'!A1" xr:uid="{00000000-0004-0000-0900-000096000000}"/>
    <hyperlink ref="I43" location="'Outer HCal Inst Work Package'!A1" display="'Outer HCal Inst Work Package'!A1" xr:uid="{00000000-0004-0000-0900-000097000000}"/>
    <hyperlink ref="J43" location="'Outer HCal Inst Work Package'!A1" display="'Outer HCal Inst Work Package'!A1" xr:uid="{00000000-0004-0000-0900-000098000000}"/>
    <hyperlink ref="K43" location="'Outer HCal Inst Work Package'!A1" display="'Outer HCal Inst Work Package'!A1" xr:uid="{00000000-0004-0000-0900-000099000000}"/>
    <hyperlink ref="L43" location="'Outer HCal Inst Work Package'!A1" display="'Outer HCal Inst Work Package'!A1" xr:uid="{00000000-0004-0000-0900-00009A000000}"/>
    <hyperlink ref="M43" location="'Outer HCal Inst Work Package'!A1" display="'Outer HCal Inst Work Package'!A1" xr:uid="{00000000-0004-0000-0900-00009B000000}"/>
    <hyperlink ref="N43" location="'Outer HCal Inst Work Package'!A1" display="'Outer HCal Inst Work Package'!A1" xr:uid="{00000000-0004-0000-0900-00009C000000}"/>
    <hyperlink ref="O43" location="'Outer HCal Inst Work Package'!A1" display="'Outer HCal Inst Work Package'!A1" xr:uid="{00000000-0004-0000-0900-00009D000000}"/>
    <hyperlink ref="P43" location="'Outer HCal Inst Work Package'!A1" display="'Outer HCal Inst Work Package'!A1" xr:uid="{00000000-0004-0000-0900-00009E000000}"/>
    <hyperlink ref="Q43" location="'Outer HCal Inst Work Package'!A1" display="'Outer HCal Inst Work Package'!A1" xr:uid="{00000000-0004-0000-0900-00009F000000}"/>
    <hyperlink ref="B44" location="'Outer HCal Inst Work Package'!A1" display="'Outer HCal Inst Work Package'!A1" xr:uid="{00000000-0004-0000-0900-0000A0000000}"/>
    <hyperlink ref="C44" location="'Outer HCal Inst Work Package'!A1" display="'Outer HCal Inst Work Package'!A1" xr:uid="{00000000-0004-0000-0900-0000A1000000}"/>
    <hyperlink ref="D44" location="'Outer HCal Inst Work Package'!A1" display="'Outer HCal Inst Work Package'!A1" xr:uid="{00000000-0004-0000-0900-0000A2000000}"/>
    <hyperlink ref="E44" location="'Outer HCal Inst Work Package'!A1" display="'Outer HCal Inst Work Package'!A1" xr:uid="{00000000-0004-0000-0900-0000A3000000}"/>
    <hyperlink ref="F44" location="'Outer HCal Inst Work Package'!A1" display="'Outer HCal Inst Work Package'!A1" xr:uid="{00000000-0004-0000-0900-0000A4000000}"/>
    <hyperlink ref="G44" location="'Outer HCal Inst Work Package'!A1" display="'Outer HCal Inst Work Package'!A1" xr:uid="{00000000-0004-0000-0900-0000A5000000}"/>
    <hyperlink ref="H44" location="'Outer HCal Inst Work Package'!A1" display="'Outer HCal Inst Work Package'!A1" xr:uid="{00000000-0004-0000-0900-0000A6000000}"/>
    <hyperlink ref="I44" location="'Outer HCal Inst Work Package'!A1" display="'Outer HCal Inst Work Package'!A1" xr:uid="{00000000-0004-0000-0900-0000A7000000}"/>
    <hyperlink ref="J44" location="'Outer HCal Inst Work Package'!A1" display="'Outer HCal Inst Work Package'!A1" xr:uid="{00000000-0004-0000-0900-0000A8000000}"/>
    <hyperlink ref="K44" location="'Outer HCal Inst Work Package'!A1" display="'Outer HCal Inst Work Package'!A1" xr:uid="{00000000-0004-0000-0900-0000A9000000}"/>
    <hyperlink ref="L44" location="'Outer HCal Inst Work Package'!A1" display="'Outer HCal Inst Work Package'!A1" xr:uid="{00000000-0004-0000-0900-0000AA000000}"/>
    <hyperlink ref="M44" location="'Outer HCal Inst Work Package'!A1" display="'Outer HCal Inst Work Package'!A1" xr:uid="{00000000-0004-0000-0900-0000AB000000}"/>
    <hyperlink ref="N44" location="'Outer HCal Inst Work Package'!A1" display="'Outer HCal Inst Work Package'!A1" xr:uid="{00000000-0004-0000-0900-0000AC000000}"/>
    <hyperlink ref="O44" location="'Outer HCal Inst Work Package'!A1" display="'Outer HCal Inst Work Package'!A1" xr:uid="{00000000-0004-0000-0900-0000AD000000}"/>
    <hyperlink ref="P44" location="'Outer HCal Inst Work Package'!A1" display="'Outer HCal Inst Work Package'!A1" xr:uid="{00000000-0004-0000-0900-0000AE000000}"/>
    <hyperlink ref="Q44" location="'Outer HCal Inst Work Package'!A1" display="'Outer HCal Inst Work Package'!A1" xr:uid="{00000000-0004-0000-0900-0000AF000000}"/>
    <hyperlink ref="B45" location="'Outer HCal Inst Work Package'!A1" display="'Outer HCal Inst Work Package'!A1" xr:uid="{00000000-0004-0000-0900-0000B0000000}"/>
    <hyperlink ref="C45" location="'Outer HCal Inst Work Package'!A1" display="'Outer HCal Inst Work Package'!A1" xr:uid="{00000000-0004-0000-0900-0000B1000000}"/>
    <hyperlink ref="D45" location="'Outer HCal Inst Work Package'!A1" display="'Outer HCal Inst Work Package'!A1" xr:uid="{00000000-0004-0000-0900-0000B2000000}"/>
    <hyperlink ref="E45" location="'Outer HCal Inst Work Package'!A1" display="'Outer HCal Inst Work Package'!A1" xr:uid="{00000000-0004-0000-0900-0000B3000000}"/>
    <hyperlink ref="F45" location="'Outer HCal Inst Work Package'!A1" display="'Outer HCal Inst Work Package'!A1" xr:uid="{00000000-0004-0000-0900-0000B4000000}"/>
    <hyperlink ref="G45" location="'Outer HCal Inst Work Package'!A1" display="'Outer HCal Inst Work Package'!A1" xr:uid="{00000000-0004-0000-0900-0000B5000000}"/>
    <hyperlink ref="H45" location="'Outer HCal Inst Work Package'!A1" display="'Outer HCal Inst Work Package'!A1" xr:uid="{00000000-0004-0000-0900-0000B6000000}"/>
    <hyperlink ref="I45" location="'Outer HCal Inst Work Package'!A1" display="'Outer HCal Inst Work Package'!A1" xr:uid="{00000000-0004-0000-0900-0000B7000000}"/>
    <hyperlink ref="J45" location="'Outer HCal Inst Work Package'!A1" display="'Outer HCal Inst Work Package'!A1" xr:uid="{00000000-0004-0000-0900-0000B8000000}"/>
    <hyperlink ref="K45" location="'Outer HCal Inst Work Package'!A1" display="'Outer HCal Inst Work Package'!A1" xr:uid="{00000000-0004-0000-0900-0000B9000000}"/>
    <hyperlink ref="L45" location="'Outer HCal Inst Work Package'!A1" display="'Outer HCal Inst Work Package'!A1" xr:uid="{00000000-0004-0000-0900-0000BA000000}"/>
    <hyperlink ref="M45" location="'Outer HCal Inst Work Package'!A1" display="'Outer HCal Inst Work Package'!A1" xr:uid="{00000000-0004-0000-0900-0000BB000000}"/>
    <hyperlink ref="N45" location="'Outer HCal Inst Work Package'!A1" display="'Outer HCal Inst Work Package'!A1" xr:uid="{00000000-0004-0000-0900-0000BC000000}"/>
    <hyperlink ref="O45" location="'Outer HCal Inst Work Package'!A1" display="'Outer HCal Inst Work Package'!A1" xr:uid="{00000000-0004-0000-0900-0000BD000000}"/>
    <hyperlink ref="P45" location="'Outer HCal Inst Work Package'!A1" display="'Outer HCal Inst Work Package'!A1" xr:uid="{00000000-0004-0000-0900-0000BE000000}"/>
    <hyperlink ref="Q45" location="'Outer HCal Inst Work Package'!A1" display="'Outer HCal Inst Work Package'!A1" xr:uid="{00000000-0004-0000-0900-0000BF000000}"/>
    <hyperlink ref="B19" location="Navigation!A1" display="Return to Naigation Page" xr:uid="{00000000-0004-0000-0900-0000C0000000}"/>
    <hyperlink ref="C19" location="Navigation!A1" display="Navigation!A1" xr:uid="{00000000-0004-0000-0900-0000C1000000}"/>
    <hyperlink ref="D19" location="Navigation!A1" display="Navigation!A1" xr:uid="{00000000-0004-0000-0900-0000C2000000}"/>
    <hyperlink ref="E19" location="Navigation!A1" display="Navigation!A1" xr:uid="{00000000-0004-0000-0900-0000C3000000}"/>
    <hyperlink ref="F19" location="Navigation!A1" display="Navigation!A1" xr:uid="{00000000-0004-0000-09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9"/>
  <dimension ref="A1:Q95"/>
  <sheetViews>
    <sheetView zoomScale="60" zoomScaleNormal="60" workbookViewId="0">
      <selection activeCell="B9" sqref="B9:F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Account'!C61</f>
        <v xml:space="preserve"> sPHENIX SC Magnet Installation</v>
      </c>
      <c r="C9" s="1100"/>
      <c r="D9" s="1100"/>
      <c r="E9" s="1100"/>
      <c r="F9" s="1101"/>
      <c r="G9" s="1097" t="str">
        <f>'Int &amp; Inst  Control Account'!B61</f>
        <v>2.05.05</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58.05" customHeight="1">
      <c r="A11" s="255"/>
      <c r="B11" s="1070" t="s">
        <v>26</v>
      </c>
      <c r="C11" s="1071"/>
      <c r="D11" s="1071"/>
      <c r="E11" s="1071"/>
      <c r="F11" s="1071"/>
      <c r="G11" s="1071"/>
      <c r="H11" s="1071"/>
      <c r="I11" s="1071"/>
      <c r="J11" s="1071"/>
      <c r="K11" s="1071"/>
      <c r="L11" s="1071"/>
      <c r="M11" s="1071"/>
      <c r="N11" s="1071"/>
      <c r="O11" s="1071"/>
      <c r="P11" s="1071"/>
      <c r="Q11" s="1072"/>
    </row>
    <row r="12" spans="1:17" ht="66" customHeight="1">
      <c r="B12" s="1090" t="s">
        <v>625</v>
      </c>
      <c r="C12" s="1148"/>
      <c r="D12" s="1148"/>
      <c r="E12" s="1148"/>
      <c r="F12" s="1148"/>
      <c r="G12" s="1148"/>
      <c r="H12" s="1148"/>
      <c r="I12" s="1148"/>
      <c r="J12" s="1148"/>
      <c r="K12" s="1148"/>
      <c r="L12" s="1148"/>
      <c r="M12" s="1148"/>
      <c r="N12" s="1148"/>
      <c r="O12" s="1148"/>
      <c r="P12" s="1148"/>
      <c r="Q12" s="1149"/>
    </row>
    <row r="13" spans="1:17" ht="66" customHeight="1">
      <c r="B13" s="1150"/>
      <c r="C13" s="1148"/>
      <c r="D13" s="1148"/>
      <c r="E13" s="1148"/>
      <c r="F13" s="1148"/>
      <c r="G13" s="1148"/>
      <c r="H13" s="1148"/>
      <c r="I13" s="1148"/>
      <c r="J13" s="1148"/>
      <c r="K13" s="1148"/>
      <c r="L13" s="1148"/>
      <c r="M13" s="1148"/>
      <c r="N13" s="1148"/>
      <c r="O13" s="1148"/>
      <c r="P13" s="1148"/>
      <c r="Q13" s="1149"/>
    </row>
    <row r="14" spans="1:17" ht="66" customHeight="1">
      <c r="B14" s="1150"/>
      <c r="C14" s="1148"/>
      <c r="D14" s="1148"/>
      <c r="E14" s="1148"/>
      <c r="F14" s="1148"/>
      <c r="G14" s="1148"/>
      <c r="H14" s="1148"/>
      <c r="I14" s="1148"/>
      <c r="J14" s="1148"/>
      <c r="K14" s="1148"/>
      <c r="L14" s="1148"/>
      <c r="M14" s="1148"/>
      <c r="N14" s="1148"/>
      <c r="O14" s="1148"/>
      <c r="P14" s="1148"/>
      <c r="Q14" s="1149"/>
    </row>
    <row r="15" spans="1:17" ht="66" customHeight="1">
      <c r="B15" s="1150"/>
      <c r="C15" s="1148"/>
      <c r="D15" s="1148"/>
      <c r="E15" s="1148"/>
      <c r="F15" s="1148"/>
      <c r="G15" s="1148"/>
      <c r="H15" s="1148"/>
      <c r="I15" s="1148"/>
      <c r="J15" s="1148"/>
      <c r="K15" s="1148"/>
      <c r="L15" s="1148"/>
      <c r="M15" s="1148"/>
      <c r="N15" s="1148"/>
      <c r="O15" s="1148"/>
      <c r="P15" s="1148"/>
      <c r="Q15" s="1149"/>
    </row>
    <row r="16" spans="1:17" ht="66" customHeight="1">
      <c r="B16" s="1150"/>
      <c r="C16" s="1148"/>
      <c r="D16" s="1148"/>
      <c r="E16" s="1148"/>
      <c r="F16" s="1148"/>
      <c r="G16" s="1148"/>
      <c r="H16" s="1148"/>
      <c r="I16" s="1148"/>
      <c r="J16" s="1148"/>
      <c r="K16" s="1148"/>
      <c r="L16" s="1148"/>
      <c r="M16" s="1148"/>
      <c r="N16" s="1148"/>
      <c r="O16" s="1148"/>
      <c r="P16" s="1148"/>
      <c r="Q16" s="1149"/>
    </row>
    <row r="17" spans="2:17" ht="66" customHeight="1">
      <c r="B17" s="1150"/>
      <c r="C17" s="1148"/>
      <c r="D17" s="1148"/>
      <c r="E17" s="1148"/>
      <c r="F17" s="1148"/>
      <c r="G17" s="1148"/>
      <c r="H17" s="1148"/>
      <c r="I17" s="1148"/>
      <c r="J17" s="1148"/>
      <c r="K17" s="1148"/>
      <c r="L17" s="1148"/>
      <c r="M17" s="1148"/>
      <c r="N17" s="1148"/>
      <c r="O17" s="1148"/>
      <c r="P17" s="1148"/>
      <c r="Q17" s="1149"/>
    </row>
    <row r="18" spans="2:17" ht="66" customHeight="1" thickBot="1">
      <c r="B18" s="1151"/>
      <c r="C18" s="1152"/>
      <c r="D18" s="1152"/>
      <c r="E18" s="1152"/>
      <c r="F18" s="1152"/>
      <c r="G18" s="1152"/>
      <c r="H18" s="1152"/>
      <c r="I18" s="1152"/>
      <c r="J18" s="1152"/>
      <c r="K18" s="1152"/>
      <c r="L18" s="1152"/>
      <c r="M18" s="1152"/>
      <c r="N18" s="1152"/>
      <c r="O18" s="1152"/>
      <c r="P18" s="1152"/>
      <c r="Q18" s="1153"/>
    </row>
    <row r="19" spans="2:17" ht="33" customHeight="1" thickBot="1">
      <c r="B19" s="1175" t="s">
        <v>281</v>
      </c>
      <c r="C19" s="1176"/>
      <c r="D19" s="1176"/>
      <c r="E19" s="1176"/>
      <c r="F19" s="1176"/>
      <c r="G19" s="479"/>
      <c r="H19" s="479"/>
      <c r="I19" s="479"/>
      <c r="J19" s="479"/>
      <c r="K19" s="479"/>
      <c r="L19" s="479"/>
      <c r="M19" s="479"/>
      <c r="N19" s="479"/>
      <c r="O19" s="479"/>
      <c r="P19" s="479"/>
      <c r="Q19" s="480"/>
    </row>
    <row r="20" spans="2:17" s="260" customFormat="1" ht="27" customHeight="1">
      <c r="B20" s="1073" t="s">
        <v>27</v>
      </c>
      <c r="C20" s="1074"/>
      <c r="D20" s="1074"/>
      <c r="E20" s="1074"/>
      <c r="F20" s="1074"/>
      <c r="G20" s="1074"/>
      <c r="H20" s="1074"/>
      <c r="I20" s="1074"/>
      <c r="J20" s="1074"/>
      <c r="K20" s="1074"/>
      <c r="L20" s="1074"/>
      <c r="M20" s="1074"/>
      <c r="N20" s="1074"/>
      <c r="O20" s="1074"/>
      <c r="P20" s="1074"/>
      <c r="Q20" s="1075"/>
    </row>
    <row r="21" spans="2:17">
      <c r="B21" s="261"/>
      <c r="Q21" s="262"/>
    </row>
    <row r="22" spans="2:17">
      <c r="B22" s="261"/>
      <c r="Q22" s="262"/>
    </row>
    <row r="23" spans="2:17" ht="18.600000000000001" thickBot="1">
      <c r="B23" s="261"/>
      <c r="C23" s="22"/>
      <c r="D23" s="264" t="s">
        <v>28</v>
      </c>
      <c r="Q23" s="262"/>
    </row>
    <row r="24" spans="2:17" ht="18.600000000000001" thickBot="1">
      <c r="B24" s="261"/>
      <c r="C24" s="22"/>
      <c r="D24" s="264" t="s">
        <v>29</v>
      </c>
      <c r="Q24" s="262"/>
    </row>
    <row r="25" spans="2:17" ht="18.600000000000001" thickBot="1">
      <c r="B25" s="261"/>
      <c r="C25" s="22"/>
      <c r="D25" s="264" t="s">
        <v>30</v>
      </c>
      <c r="Q25" s="262"/>
    </row>
    <row r="26" spans="2:17" ht="18.600000000000001" thickBot="1">
      <c r="B26" s="261"/>
      <c r="C26" s="22"/>
      <c r="D26" s="264" t="s">
        <v>31</v>
      </c>
      <c r="Q26" s="262"/>
    </row>
    <row r="27" spans="2:17" ht="18.600000000000001" thickBot="1">
      <c r="B27" s="261"/>
      <c r="C27" s="22"/>
      <c r="D27" s="264" t="s">
        <v>32</v>
      </c>
      <c r="Q27" s="262"/>
    </row>
    <row r="28" spans="2:17" ht="18.600000000000001" thickBot="1">
      <c r="B28" s="261"/>
      <c r="C28" s="22" t="s">
        <v>40</v>
      </c>
      <c r="D28" s="264" t="s">
        <v>33</v>
      </c>
      <c r="Q28" s="262"/>
    </row>
    <row r="29" spans="2:17" ht="18.600000000000001" thickBot="1">
      <c r="B29" s="261"/>
      <c r="C29" s="22" t="s">
        <v>40</v>
      </c>
      <c r="D29" s="264" t="s">
        <v>34</v>
      </c>
      <c r="Q29" s="262"/>
    </row>
    <row r="30" spans="2:17" ht="18.600000000000001" thickBot="1">
      <c r="B30" s="261"/>
      <c r="C30" s="22"/>
      <c r="D30" s="264" t="s">
        <v>35</v>
      </c>
      <c r="Q30" s="262"/>
    </row>
    <row r="31" spans="2:17">
      <c r="B31" s="261"/>
      <c r="Q31" s="262"/>
    </row>
    <row r="32" spans="2:17"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c r="B46" s="1076" t="s">
        <v>37</v>
      </c>
      <c r="C46" s="1077"/>
      <c r="D46" s="1077"/>
      <c r="E46" s="1077"/>
      <c r="F46" s="1077"/>
      <c r="G46" s="1077"/>
      <c r="H46" s="1077"/>
      <c r="I46" s="1077"/>
      <c r="J46" s="1077"/>
      <c r="K46" s="1077"/>
      <c r="L46" s="1077"/>
      <c r="M46" s="1077"/>
      <c r="N46" s="1077"/>
      <c r="O46" s="1077"/>
      <c r="P46" s="1077"/>
      <c r="Q46" s="1078"/>
    </row>
    <row r="47" spans="2:17">
      <c r="B47" s="1079"/>
      <c r="C47" s="1080"/>
      <c r="D47" s="1080"/>
      <c r="E47" s="1080"/>
      <c r="F47" s="1080"/>
      <c r="G47" s="1080"/>
      <c r="H47" s="1080"/>
      <c r="I47" s="1080"/>
      <c r="J47" s="1080"/>
      <c r="K47" s="1080"/>
      <c r="L47" s="1080"/>
      <c r="M47" s="1080"/>
      <c r="N47" s="1080"/>
      <c r="O47" s="1080"/>
      <c r="P47" s="1080"/>
      <c r="Q47" s="1081"/>
    </row>
    <row r="48" spans="2:17" ht="15" customHeight="1">
      <c r="B48" s="1154" t="s">
        <v>626</v>
      </c>
      <c r="C48" s="1160"/>
      <c r="D48" s="1160"/>
      <c r="E48" s="1160"/>
      <c r="F48" s="1160"/>
      <c r="G48" s="1160"/>
      <c r="H48" s="1160"/>
      <c r="I48" s="1160"/>
      <c r="J48" s="1160"/>
      <c r="K48" s="1160"/>
      <c r="L48" s="1160"/>
      <c r="M48" s="1160"/>
      <c r="N48" s="1160"/>
      <c r="O48" s="1160"/>
      <c r="P48" s="1160"/>
      <c r="Q48" s="1161"/>
    </row>
    <row r="49" spans="2:17" ht="15" customHeight="1">
      <c r="B49" s="1162"/>
      <c r="C49" s="1160"/>
      <c r="D49" s="1160"/>
      <c r="E49" s="1160"/>
      <c r="F49" s="1160"/>
      <c r="G49" s="1160"/>
      <c r="H49" s="1160"/>
      <c r="I49" s="1160"/>
      <c r="J49" s="1160"/>
      <c r="K49" s="1160"/>
      <c r="L49" s="1160"/>
      <c r="M49" s="1160"/>
      <c r="N49" s="1160"/>
      <c r="O49" s="1160"/>
      <c r="P49" s="1160"/>
      <c r="Q49" s="1161"/>
    </row>
    <row r="50" spans="2:17" ht="15" customHeight="1">
      <c r="B50" s="1162"/>
      <c r="C50" s="1160"/>
      <c r="D50" s="1160"/>
      <c r="E50" s="1160"/>
      <c r="F50" s="1160"/>
      <c r="G50" s="1160"/>
      <c r="H50" s="1160"/>
      <c r="I50" s="1160"/>
      <c r="J50" s="1160"/>
      <c r="K50" s="1160"/>
      <c r="L50" s="1160"/>
      <c r="M50" s="1160"/>
      <c r="N50" s="1160"/>
      <c r="O50" s="1160"/>
      <c r="P50" s="1160"/>
      <c r="Q50" s="1161"/>
    </row>
    <row r="51" spans="2:17" ht="15" customHeight="1">
      <c r="B51" s="1162"/>
      <c r="C51" s="1160"/>
      <c r="D51" s="1160"/>
      <c r="E51" s="1160"/>
      <c r="F51" s="1160"/>
      <c r="G51" s="1160"/>
      <c r="H51" s="1160"/>
      <c r="I51" s="1160"/>
      <c r="J51" s="1160"/>
      <c r="K51" s="1160"/>
      <c r="L51" s="1160"/>
      <c r="M51" s="1160"/>
      <c r="N51" s="1160"/>
      <c r="O51" s="1160"/>
      <c r="P51" s="1160"/>
      <c r="Q51" s="1161"/>
    </row>
    <row r="52" spans="2:17" ht="15" customHeight="1">
      <c r="B52" s="1162"/>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6.05" customHeight="1" thickBot="1">
      <c r="B63" s="1163"/>
      <c r="C63" s="1164"/>
      <c r="D63" s="1164"/>
      <c r="E63" s="1164"/>
      <c r="F63" s="1164"/>
      <c r="G63" s="1164"/>
      <c r="H63" s="1164"/>
      <c r="I63" s="1164"/>
      <c r="J63" s="1164"/>
      <c r="K63" s="1164"/>
      <c r="L63" s="1164"/>
      <c r="M63" s="1164"/>
      <c r="N63" s="1164"/>
      <c r="O63" s="1164"/>
      <c r="P63" s="1164"/>
      <c r="Q63" s="1165"/>
    </row>
    <row r="64" spans="2:17">
      <c r="B64" s="1035" t="s">
        <v>38</v>
      </c>
      <c r="C64" s="1036"/>
      <c r="D64" s="1036"/>
      <c r="E64" s="1036"/>
      <c r="F64" s="1036"/>
      <c r="G64" s="1036"/>
      <c r="H64" s="1036"/>
      <c r="I64" s="1036"/>
      <c r="J64" s="1036"/>
      <c r="K64" s="1036"/>
      <c r="L64" s="1036"/>
      <c r="M64" s="1036"/>
      <c r="N64" s="1036"/>
      <c r="O64" s="1036"/>
      <c r="P64" s="1036"/>
      <c r="Q64" s="1037"/>
    </row>
    <row r="65" spans="2:17">
      <c r="B65" s="1038"/>
      <c r="C65" s="1039"/>
      <c r="D65" s="1039"/>
      <c r="E65" s="1039"/>
      <c r="F65" s="1039"/>
      <c r="G65" s="1039"/>
      <c r="H65" s="1039"/>
      <c r="I65" s="1039"/>
      <c r="J65" s="1039"/>
      <c r="K65" s="1039"/>
      <c r="L65" s="1039"/>
      <c r="M65" s="1039"/>
      <c r="N65" s="1039"/>
      <c r="O65" s="1039"/>
      <c r="P65" s="1039"/>
      <c r="Q65" s="1040"/>
    </row>
    <row r="66" spans="2:17" ht="25.05" customHeight="1">
      <c r="B66" s="1154" t="s">
        <v>290</v>
      </c>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5" customHeight="1">
      <c r="B68" s="1162"/>
      <c r="C68" s="1160"/>
      <c r="D68" s="1160"/>
      <c r="E68" s="1160"/>
      <c r="F68" s="1160"/>
      <c r="G68" s="1160"/>
      <c r="H68" s="1160"/>
      <c r="I68" s="1160"/>
      <c r="J68" s="1160"/>
      <c r="K68" s="1160"/>
      <c r="L68" s="1160"/>
      <c r="M68" s="1160"/>
      <c r="N68" s="1160"/>
      <c r="O68" s="1160"/>
      <c r="P68" s="1160"/>
      <c r="Q68" s="1161"/>
    </row>
    <row r="69" spans="2:17" ht="15" customHeight="1">
      <c r="B69" s="1162"/>
      <c r="C69" s="1160"/>
      <c r="D69" s="1160"/>
      <c r="E69" s="1160"/>
      <c r="F69" s="1160"/>
      <c r="G69" s="1160"/>
      <c r="H69" s="1160"/>
      <c r="I69" s="1160"/>
      <c r="J69" s="1160"/>
      <c r="K69" s="1160"/>
      <c r="L69" s="1160"/>
      <c r="M69" s="1160"/>
      <c r="N69" s="1160"/>
      <c r="O69" s="1160"/>
      <c r="P69" s="1160"/>
      <c r="Q69" s="1161"/>
    </row>
    <row r="70" spans="2:17" ht="15" customHeight="1">
      <c r="B70" s="1162"/>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6.05" customHeight="1" thickBot="1">
      <c r="B77" s="1163"/>
      <c r="C77" s="1164"/>
      <c r="D77" s="1164"/>
      <c r="E77" s="1164"/>
      <c r="F77" s="1164"/>
      <c r="G77" s="1164"/>
      <c r="H77" s="1164"/>
      <c r="I77" s="1164"/>
      <c r="J77" s="1164"/>
      <c r="K77" s="1164"/>
      <c r="L77" s="1164"/>
      <c r="M77" s="1164"/>
      <c r="N77" s="1164"/>
      <c r="O77" s="1164"/>
      <c r="P77" s="1164"/>
      <c r="Q77" s="1165"/>
    </row>
    <row r="78" spans="2:17">
      <c r="B78" s="1035" t="s">
        <v>39</v>
      </c>
      <c r="C78" s="1036"/>
      <c r="D78" s="1036"/>
      <c r="E78" s="1036"/>
      <c r="F78" s="1036"/>
      <c r="G78" s="1036"/>
      <c r="H78" s="1036"/>
      <c r="I78" s="1036"/>
      <c r="J78" s="1036"/>
      <c r="K78" s="1036"/>
      <c r="L78" s="1036"/>
      <c r="M78" s="1036"/>
      <c r="N78" s="1036"/>
      <c r="O78" s="1036"/>
      <c r="P78" s="1036"/>
      <c r="Q78" s="1037"/>
    </row>
    <row r="79" spans="2:17" ht="25.05" customHeight="1">
      <c r="B79" s="1038"/>
      <c r="C79" s="1039"/>
      <c r="D79" s="1039"/>
      <c r="E79" s="1039"/>
      <c r="F79" s="1039"/>
      <c r="G79" s="1039"/>
      <c r="H79" s="1039"/>
      <c r="I79" s="1039"/>
      <c r="J79" s="1039"/>
      <c r="K79" s="1039"/>
      <c r="L79" s="1039"/>
      <c r="M79" s="1039"/>
      <c r="N79" s="1039"/>
      <c r="O79" s="1039"/>
      <c r="P79" s="1039"/>
      <c r="Q79" s="1040"/>
    </row>
    <row r="80" spans="2:17" ht="25.05" customHeight="1">
      <c r="B80" s="1135" t="s">
        <v>291</v>
      </c>
      <c r="C80" s="1136"/>
      <c r="D80" s="1136"/>
      <c r="E80" s="1136"/>
      <c r="F80" s="1136"/>
      <c r="G80" s="1136"/>
      <c r="H80" s="1136"/>
      <c r="I80" s="1136"/>
      <c r="J80" s="1136"/>
      <c r="K80" s="1136"/>
      <c r="L80" s="1136"/>
      <c r="M80" s="1136"/>
      <c r="N80" s="1136"/>
      <c r="O80" s="1136"/>
      <c r="P80" s="1136"/>
      <c r="Q80" s="1137"/>
    </row>
    <row r="81" spans="2:17" ht="25.05" customHeight="1" thickBot="1">
      <c r="B81" s="1135"/>
      <c r="C81" s="1136"/>
      <c r="D81" s="1136"/>
      <c r="E81" s="1136"/>
      <c r="F81" s="1136"/>
      <c r="G81" s="1136"/>
      <c r="H81" s="1136"/>
      <c r="I81" s="1136"/>
      <c r="J81" s="1136"/>
      <c r="K81" s="1136"/>
      <c r="L81" s="1136"/>
      <c r="M81" s="1136"/>
      <c r="N81" s="1136"/>
      <c r="O81" s="1136"/>
      <c r="P81" s="1136"/>
      <c r="Q81" s="1137"/>
    </row>
    <row r="82" spans="2:17" ht="25.05" customHeight="1" thickBot="1">
      <c r="B82" s="1183" t="str">
        <f>"Total unburdened material cost for this work package = $" &amp; 'Int &amp; Inst  Control Account'!AZ61</f>
        <v>Total unburdened material cost for this work package = $43500</v>
      </c>
      <c r="C82" s="1184"/>
      <c r="D82" s="1184"/>
      <c r="E82" s="1184"/>
      <c r="F82" s="1184"/>
      <c r="G82" s="1184"/>
      <c r="H82" s="1184"/>
      <c r="I82" s="1185"/>
      <c r="J82" s="645"/>
      <c r="K82" s="645"/>
      <c r="L82" s="645"/>
      <c r="M82" s="645"/>
      <c r="N82" s="645"/>
      <c r="O82" s="645"/>
      <c r="P82" s="645"/>
      <c r="Q82" s="646"/>
    </row>
    <row r="83" spans="2:17" ht="16.05" customHeight="1" thickBot="1">
      <c r="B83" s="648"/>
      <c r="C83" s="649"/>
      <c r="D83" s="649"/>
      <c r="E83" s="649"/>
      <c r="F83" s="649"/>
      <c r="G83" s="649"/>
      <c r="H83" s="649"/>
      <c r="I83" s="649"/>
      <c r="J83" s="649"/>
      <c r="K83" s="649"/>
      <c r="L83" s="649"/>
      <c r="M83" s="649"/>
      <c r="N83" s="649"/>
      <c r="O83" s="649"/>
      <c r="P83" s="649"/>
      <c r="Q83" s="650"/>
    </row>
    <row r="84" spans="2:17">
      <c r="B84" s="1035" t="s">
        <v>588</v>
      </c>
      <c r="C84" s="1036"/>
      <c r="D84" s="1036"/>
      <c r="E84" s="1036"/>
      <c r="F84" s="1036"/>
      <c r="G84" s="1036"/>
      <c r="H84" s="1036"/>
      <c r="I84" s="1036"/>
      <c r="J84" s="1036"/>
      <c r="K84" s="1036"/>
      <c r="L84" s="1036"/>
      <c r="M84" s="1036"/>
      <c r="N84" s="1036"/>
      <c r="O84" s="1036"/>
      <c r="P84" s="1036"/>
      <c r="Q84" s="1037"/>
    </row>
    <row r="85" spans="2:17">
      <c r="B85" s="1038"/>
      <c r="C85" s="1039"/>
      <c r="D85" s="1039"/>
      <c r="E85" s="1039"/>
      <c r="F85" s="1039"/>
      <c r="G85" s="1039"/>
      <c r="H85" s="1039"/>
      <c r="I85" s="1039"/>
      <c r="J85" s="1039"/>
      <c r="K85" s="1039"/>
      <c r="L85" s="1039"/>
      <c r="M85" s="1039"/>
      <c r="N85" s="1039"/>
      <c r="O85" s="1039"/>
      <c r="P85" s="1039"/>
      <c r="Q85" s="1040"/>
    </row>
    <row r="86" spans="2:17">
      <c r="B86" s="1041" t="s">
        <v>591</v>
      </c>
      <c r="C86" s="1042"/>
      <c r="D86" s="1042"/>
      <c r="E86" s="1042"/>
      <c r="F86" s="1042"/>
      <c r="G86" s="1042"/>
      <c r="H86" s="1042"/>
      <c r="I86" s="1042"/>
      <c r="J86" s="1042"/>
      <c r="K86" s="1042"/>
      <c r="L86" s="1042"/>
      <c r="M86" s="1042"/>
      <c r="N86" s="1042"/>
      <c r="O86" s="1042"/>
      <c r="P86" s="1042"/>
      <c r="Q86" s="1043"/>
    </row>
    <row r="87" spans="2:17">
      <c r="B87" s="1041"/>
      <c r="C87" s="1042"/>
      <c r="D87" s="1042"/>
      <c r="E87" s="1042"/>
      <c r="F87" s="1042"/>
      <c r="G87" s="1042"/>
      <c r="H87" s="1042"/>
      <c r="I87" s="1042"/>
      <c r="J87" s="1042"/>
      <c r="K87" s="1042"/>
      <c r="L87" s="1042"/>
      <c r="M87" s="1042"/>
      <c r="N87" s="1042"/>
      <c r="O87" s="1042"/>
      <c r="P87" s="1042"/>
      <c r="Q87" s="1043"/>
    </row>
    <row r="88" spans="2:17">
      <c r="B88" s="1041"/>
      <c r="C88" s="1042"/>
      <c r="D88" s="1042"/>
      <c r="E88" s="1042"/>
      <c r="F88" s="1042"/>
      <c r="G88" s="1042"/>
      <c r="H88" s="1042"/>
      <c r="I88" s="1042"/>
      <c r="J88" s="1042"/>
      <c r="K88" s="1042"/>
      <c r="L88" s="1042"/>
      <c r="M88" s="1042"/>
      <c r="N88" s="1042"/>
      <c r="O88" s="1042"/>
      <c r="P88" s="1042"/>
      <c r="Q88" s="1043"/>
    </row>
    <row r="89" spans="2:17">
      <c r="B89" s="1041"/>
      <c r="C89" s="1042"/>
      <c r="D89" s="1042"/>
      <c r="E89" s="1042"/>
      <c r="F89" s="1042"/>
      <c r="G89" s="1042"/>
      <c r="H89" s="1042"/>
      <c r="I89" s="1042"/>
      <c r="J89" s="1042"/>
      <c r="K89" s="1042"/>
      <c r="L89" s="1042"/>
      <c r="M89" s="1042"/>
      <c r="N89" s="1042"/>
      <c r="O89" s="1042"/>
      <c r="P89" s="1042"/>
      <c r="Q89" s="1043"/>
    </row>
    <row r="90" spans="2:17">
      <c r="B90" s="1041"/>
      <c r="C90" s="1042"/>
      <c r="D90" s="1042"/>
      <c r="E90" s="1042"/>
      <c r="F90" s="1042"/>
      <c r="G90" s="1042"/>
      <c r="H90" s="1042"/>
      <c r="I90" s="1042"/>
      <c r="J90" s="1042"/>
      <c r="K90" s="1042"/>
      <c r="L90" s="1042"/>
      <c r="M90" s="1042"/>
      <c r="N90" s="1042"/>
      <c r="O90" s="1042"/>
      <c r="P90" s="1042"/>
      <c r="Q90" s="1043"/>
    </row>
    <row r="91" spans="2:17">
      <c r="B91" s="1041"/>
      <c r="C91" s="1042"/>
      <c r="D91" s="1042"/>
      <c r="E91" s="1042"/>
      <c r="F91" s="1042"/>
      <c r="G91" s="1042"/>
      <c r="H91" s="1042"/>
      <c r="I91" s="1042"/>
      <c r="J91" s="1042"/>
      <c r="K91" s="1042"/>
      <c r="L91" s="1042"/>
      <c r="M91" s="1042"/>
      <c r="N91" s="1042"/>
      <c r="O91" s="1042"/>
      <c r="P91" s="1042"/>
      <c r="Q91" s="1043"/>
    </row>
    <row r="92" spans="2:17" ht="16.2" thickBot="1">
      <c r="B92" s="1041"/>
      <c r="C92" s="1042"/>
      <c r="D92" s="1042"/>
      <c r="E92" s="1042"/>
      <c r="F92" s="1042"/>
      <c r="G92" s="1042"/>
      <c r="H92" s="1042"/>
      <c r="I92" s="1042"/>
      <c r="J92" s="1042"/>
      <c r="K92" s="1042"/>
      <c r="L92" s="1042"/>
      <c r="M92" s="1042"/>
      <c r="N92" s="1042"/>
      <c r="O92" s="1042"/>
      <c r="P92" s="1042"/>
      <c r="Q92" s="1043"/>
    </row>
    <row r="93" spans="2:17" ht="18">
      <c r="B93" s="666"/>
      <c r="C93" s="1044" t="str">
        <f>"Bottoms Up Composite Labor estimate uncertainty for WBS #"  &amp;'Int &amp; Inst  Control Account'!B61 &amp; ": " &amp;'Int &amp; Inst  Control Account'!C61</f>
        <v>Bottoms Up Composite Labor estimate uncertainty for WBS #2.05.05:  sPHENIX SC Magnet Installation</v>
      </c>
      <c r="D93" s="1045"/>
      <c r="E93" s="1045"/>
      <c r="F93" s="1045"/>
      <c r="G93" s="1045"/>
      <c r="H93" s="1045"/>
      <c r="I93" s="667"/>
      <c r="J93" s="1045" t="s">
        <v>589</v>
      </c>
      <c r="K93" s="1045"/>
      <c r="L93" s="668">
        <f>'Magnet Inst Work Package'!CD24</f>
        <v>0.24999999999999983</v>
      </c>
      <c r="M93" s="669"/>
      <c r="N93" s="669"/>
      <c r="O93" s="669"/>
      <c r="P93" s="669"/>
      <c r="Q93" s="670"/>
    </row>
    <row r="94" spans="2:17" ht="18.600000000000001" thickBot="1">
      <c r="B94" s="666"/>
      <c r="C94" s="1048"/>
      <c r="D94" s="1049"/>
      <c r="E94" s="1049"/>
      <c r="F94" s="1049"/>
      <c r="G94" s="1049"/>
      <c r="H94" s="1049"/>
      <c r="I94" s="671"/>
      <c r="J94" s="1049" t="s">
        <v>590</v>
      </c>
      <c r="K94" s="1049"/>
      <c r="L94" s="672">
        <f>'Magnet Inst Work Package'!CE24</f>
        <v>0.22988505747126436</v>
      </c>
      <c r="M94" s="669"/>
      <c r="N94" s="669"/>
      <c r="O94" s="669"/>
      <c r="P94" s="669"/>
      <c r="Q94" s="670"/>
    </row>
    <row r="95" spans="2:17" ht="18.600000000000001" thickBot="1">
      <c r="B95" s="673"/>
      <c r="C95" s="674"/>
      <c r="D95" s="674"/>
      <c r="E95" s="674"/>
      <c r="F95" s="674"/>
      <c r="G95" s="674"/>
      <c r="H95" s="674"/>
      <c r="I95" s="674"/>
      <c r="J95" s="674"/>
      <c r="K95" s="674"/>
      <c r="L95" s="674"/>
      <c r="M95" s="674"/>
      <c r="N95" s="674"/>
      <c r="O95" s="674"/>
      <c r="P95" s="674"/>
      <c r="Q95" s="675"/>
    </row>
  </sheetData>
  <mergeCells count="31">
    <mergeCell ref="B82:I82"/>
    <mergeCell ref="B48:Q63"/>
    <mergeCell ref="B64:Q65"/>
    <mergeCell ref="B66:Q77"/>
    <mergeCell ref="B78:Q79"/>
    <mergeCell ref="B80:Q81"/>
    <mergeCell ref="B46:Q47"/>
    <mergeCell ref="B8:F8"/>
    <mergeCell ref="G8:M8"/>
    <mergeCell ref="N8:Q8"/>
    <mergeCell ref="B9:F10"/>
    <mergeCell ref="G9:M10"/>
    <mergeCell ref="N9:Q10"/>
    <mergeCell ref="B11:Q11"/>
    <mergeCell ref="B12:Q18"/>
    <mergeCell ref="B20:Q20"/>
    <mergeCell ref="B33:Q33"/>
    <mergeCell ref="B34:Q45"/>
    <mergeCell ref="B19:F19"/>
    <mergeCell ref="F2:L7"/>
    <mergeCell ref="M2:M3"/>
    <mergeCell ref="N2:Q3"/>
    <mergeCell ref="M4:M5"/>
    <mergeCell ref="N4:Q5"/>
    <mergeCell ref="M6:M7"/>
    <mergeCell ref="N6:Q7"/>
    <mergeCell ref="B84:Q85"/>
    <mergeCell ref="B86:Q92"/>
    <mergeCell ref="C93:H94"/>
    <mergeCell ref="J93:K93"/>
    <mergeCell ref="J94:K94"/>
  </mergeCells>
  <hyperlinks>
    <hyperlink ref="B34" location="'Magnet Inst Work Package'!A1" display="(click here to see the details of the labor and material estimate for this Work Package)" xr:uid="{00000000-0004-0000-0A00-000000000000}"/>
    <hyperlink ref="C34" location="'Magnet Inst Work Package'!A1" display="'Magnet Inst Work Package'!A1" xr:uid="{00000000-0004-0000-0A00-000001000000}"/>
    <hyperlink ref="D34" location="'Magnet Inst Work Package'!A1" display="'Magnet Inst Work Package'!A1" xr:uid="{00000000-0004-0000-0A00-000002000000}"/>
    <hyperlink ref="E34" location="'Magnet Inst Work Package'!A1" display="'Magnet Inst Work Package'!A1" xr:uid="{00000000-0004-0000-0A00-000003000000}"/>
    <hyperlink ref="F34" location="'Magnet Inst Work Package'!A1" display="'Magnet Inst Work Package'!A1" xr:uid="{00000000-0004-0000-0A00-000004000000}"/>
    <hyperlink ref="G34" location="'Magnet Inst Work Package'!A1" display="'Magnet Inst Work Package'!A1" xr:uid="{00000000-0004-0000-0A00-000005000000}"/>
    <hyperlink ref="H34" location="'Magnet Inst Work Package'!A1" display="'Magnet Inst Work Package'!A1" xr:uid="{00000000-0004-0000-0A00-000006000000}"/>
    <hyperlink ref="I34" location="'Magnet Inst Work Package'!A1" display="'Magnet Inst Work Package'!A1" xr:uid="{00000000-0004-0000-0A00-000007000000}"/>
    <hyperlink ref="J34" location="'Magnet Inst Work Package'!A1" display="'Magnet Inst Work Package'!A1" xr:uid="{00000000-0004-0000-0A00-000008000000}"/>
    <hyperlink ref="K34" location="'Magnet Inst Work Package'!A1" display="'Magnet Inst Work Package'!A1" xr:uid="{00000000-0004-0000-0A00-000009000000}"/>
    <hyperlink ref="L34" location="'Magnet Inst Work Package'!A1" display="'Magnet Inst Work Package'!A1" xr:uid="{00000000-0004-0000-0A00-00000A000000}"/>
    <hyperlink ref="M34" location="'Magnet Inst Work Package'!A1" display="'Magnet Inst Work Package'!A1" xr:uid="{00000000-0004-0000-0A00-00000B000000}"/>
    <hyperlink ref="N34" location="'Magnet Inst Work Package'!A1" display="'Magnet Inst Work Package'!A1" xr:uid="{00000000-0004-0000-0A00-00000C000000}"/>
    <hyperlink ref="O34" location="'Magnet Inst Work Package'!A1" display="'Magnet Inst Work Package'!A1" xr:uid="{00000000-0004-0000-0A00-00000D000000}"/>
    <hyperlink ref="P34" location="'Magnet Inst Work Package'!A1" display="'Magnet Inst Work Package'!A1" xr:uid="{00000000-0004-0000-0A00-00000E000000}"/>
    <hyperlink ref="Q34" location="'Magnet Inst Work Package'!A1" display="'Magnet Inst Work Package'!A1" xr:uid="{00000000-0004-0000-0A00-00000F000000}"/>
    <hyperlink ref="B35" location="'Magnet Inst Work Package'!A1" display="'Magnet Inst Work Package'!A1" xr:uid="{00000000-0004-0000-0A00-000010000000}"/>
    <hyperlink ref="C35" location="'Magnet Inst Work Package'!A1" display="'Magnet Inst Work Package'!A1" xr:uid="{00000000-0004-0000-0A00-000011000000}"/>
    <hyperlink ref="D35" location="'Magnet Inst Work Package'!A1" display="'Magnet Inst Work Package'!A1" xr:uid="{00000000-0004-0000-0A00-000012000000}"/>
    <hyperlink ref="E35" location="'Magnet Inst Work Package'!A1" display="'Magnet Inst Work Package'!A1" xr:uid="{00000000-0004-0000-0A00-000013000000}"/>
    <hyperlink ref="F35" location="'Magnet Inst Work Package'!A1" display="'Magnet Inst Work Package'!A1" xr:uid="{00000000-0004-0000-0A00-000014000000}"/>
    <hyperlink ref="G35" location="'Magnet Inst Work Package'!A1" display="'Magnet Inst Work Package'!A1" xr:uid="{00000000-0004-0000-0A00-000015000000}"/>
    <hyperlink ref="H35" location="'Magnet Inst Work Package'!A1" display="'Magnet Inst Work Package'!A1" xr:uid="{00000000-0004-0000-0A00-000016000000}"/>
    <hyperlink ref="I35" location="'Magnet Inst Work Package'!A1" display="'Magnet Inst Work Package'!A1" xr:uid="{00000000-0004-0000-0A00-000017000000}"/>
    <hyperlink ref="J35" location="'Magnet Inst Work Package'!A1" display="'Magnet Inst Work Package'!A1" xr:uid="{00000000-0004-0000-0A00-000018000000}"/>
    <hyperlink ref="K35" location="'Magnet Inst Work Package'!A1" display="'Magnet Inst Work Package'!A1" xr:uid="{00000000-0004-0000-0A00-000019000000}"/>
    <hyperlink ref="L35" location="'Magnet Inst Work Package'!A1" display="'Magnet Inst Work Package'!A1" xr:uid="{00000000-0004-0000-0A00-00001A000000}"/>
    <hyperlink ref="M35" location="'Magnet Inst Work Package'!A1" display="'Magnet Inst Work Package'!A1" xr:uid="{00000000-0004-0000-0A00-00001B000000}"/>
    <hyperlink ref="N35" location="'Magnet Inst Work Package'!A1" display="'Magnet Inst Work Package'!A1" xr:uid="{00000000-0004-0000-0A00-00001C000000}"/>
    <hyperlink ref="O35" location="'Magnet Inst Work Package'!A1" display="'Magnet Inst Work Package'!A1" xr:uid="{00000000-0004-0000-0A00-00001D000000}"/>
    <hyperlink ref="P35" location="'Magnet Inst Work Package'!A1" display="'Magnet Inst Work Package'!A1" xr:uid="{00000000-0004-0000-0A00-00001E000000}"/>
    <hyperlink ref="Q35" location="'Magnet Inst Work Package'!A1" display="'Magnet Inst Work Package'!A1" xr:uid="{00000000-0004-0000-0A00-00001F000000}"/>
    <hyperlink ref="B36" location="'Magnet Inst Work Package'!A1" display="'Magnet Inst Work Package'!A1" xr:uid="{00000000-0004-0000-0A00-000020000000}"/>
    <hyperlink ref="C36" location="'Magnet Inst Work Package'!A1" display="'Magnet Inst Work Package'!A1" xr:uid="{00000000-0004-0000-0A00-000021000000}"/>
    <hyperlink ref="D36" location="'Magnet Inst Work Package'!A1" display="'Magnet Inst Work Package'!A1" xr:uid="{00000000-0004-0000-0A00-000022000000}"/>
    <hyperlink ref="E36" location="'Magnet Inst Work Package'!A1" display="'Magnet Inst Work Package'!A1" xr:uid="{00000000-0004-0000-0A00-000023000000}"/>
    <hyperlink ref="F36" location="'Magnet Inst Work Package'!A1" display="'Magnet Inst Work Package'!A1" xr:uid="{00000000-0004-0000-0A00-000024000000}"/>
    <hyperlink ref="G36" location="'Magnet Inst Work Package'!A1" display="'Magnet Inst Work Package'!A1" xr:uid="{00000000-0004-0000-0A00-000025000000}"/>
    <hyperlink ref="H36" location="'Magnet Inst Work Package'!A1" display="'Magnet Inst Work Package'!A1" xr:uid="{00000000-0004-0000-0A00-000026000000}"/>
    <hyperlink ref="I36" location="'Magnet Inst Work Package'!A1" display="'Magnet Inst Work Package'!A1" xr:uid="{00000000-0004-0000-0A00-000027000000}"/>
    <hyperlink ref="J36" location="'Magnet Inst Work Package'!A1" display="'Magnet Inst Work Package'!A1" xr:uid="{00000000-0004-0000-0A00-000028000000}"/>
    <hyperlink ref="K36" location="'Magnet Inst Work Package'!A1" display="'Magnet Inst Work Package'!A1" xr:uid="{00000000-0004-0000-0A00-000029000000}"/>
    <hyperlink ref="L36" location="'Magnet Inst Work Package'!A1" display="'Magnet Inst Work Package'!A1" xr:uid="{00000000-0004-0000-0A00-00002A000000}"/>
    <hyperlink ref="M36" location="'Magnet Inst Work Package'!A1" display="'Magnet Inst Work Package'!A1" xr:uid="{00000000-0004-0000-0A00-00002B000000}"/>
    <hyperlink ref="N36" location="'Magnet Inst Work Package'!A1" display="'Magnet Inst Work Package'!A1" xr:uid="{00000000-0004-0000-0A00-00002C000000}"/>
    <hyperlink ref="O36" location="'Magnet Inst Work Package'!A1" display="'Magnet Inst Work Package'!A1" xr:uid="{00000000-0004-0000-0A00-00002D000000}"/>
    <hyperlink ref="P36" location="'Magnet Inst Work Package'!A1" display="'Magnet Inst Work Package'!A1" xr:uid="{00000000-0004-0000-0A00-00002E000000}"/>
    <hyperlink ref="Q36" location="'Magnet Inst Work Package'!A1" display="'Magnet Inst Work Package'!A1" xr:uid="{00000000-0004-0000-0A00-00002F000000}"/>
    <hyperlink ref="B37" location="'Magnet Inst Work Package'!A1" display="'Magnet Inst Work Package'!A1" xr:uid="{00000000-0004-0000-0A00-000030000000}"/>
    <hyperlink ref="C37" location="'Magnet Inst Work Package'!A1" display="'Magnet Inst Work Package'!A1" xr:uid="{00000000-0004-0000-0A00-000031000000}"/>
    <hyperlink ref="D37" location="'Magnet Inst Work Package'!A1" display="'Magnet Inst Work Package'!A1" xr:uid="{00000000-0004-0000-0A00-000032000000}"/>
    <hyperlink ref="E37" location="'Magnet Inst Work Package'!A1" display="'Magnet Inst Work Package'!A1" xr:uid="{00000000-0004-0000-0A00-000033000000}"/>
    <hyperlink ref="F37" location="'Magnet Inst Work Package'!A1" display="'Magnet Inst Work Package'!A1" xr:uid="{00000000-0004-0000-0A00-000034000000}"/>
    <hyperlink ref="G37" location="'Magnet Inst Work Package'!A1" display="'Magnet Inst Work Package'!A1" xr:uid="{00000000-0004-0000-0A00-000035000000}"/>
    <hyperlink ref="H37" location="'Magnet Inst Work Package'!A1" display="'Magnet Inst Work Package'!A1" xr:uid="{00000000-0004-0000-0A00-000036000000}"/>
    <hyperlink ref="I37" location="'Magnet Inst Work Package'!A1" display="'Magnet Inst Work Package'!A1" xr:uid="{00000000-0004-0000-0A00-000037000000}"/>
    <hyperlink ref="J37" location="'Magnet Inst Work Package'!A1" display="'Magnet Inst Work Package'!A1" xr:uid="{00000000-0004-0000-0A00-000038000000}"/>
    <hyperlink ref="K37" location="'Magnet Inst Work Package'!A1" display="'Magnet Inst Work Package'!A1" xr:uid="{00000000-0004-0000-0A00-000039000000}"/>
    <hyperlink ref="L37" location="'Magnet Inst Work Package'!A1" display="'Magnet Inst Work Package'!A1" xr:uid="{00000000-0004-0000-0A00-00003A000000}"/>
    <hyperlink ref="M37" location="'Magnet Inst Work Package'!A1" display="'Magnet Inst Work Package'!A1" xr:uid="{00000000-0004-0000-0A00-00003B000000}"/>
    <hyperlink ref="N37" location="'Magnet Inst Work Package'!A1" display="'Magnet Inst Work Package'!A1" xr:uid="{00000000-0004-0000-0A00-00003C000000}"/>
    <hyperlink ref="O37" location="'Magnet Inst Work Package'!A1" display="'Magnet Inst Work Package'!A1" xr:uid="{00000000-0004-0000-0A00-00003D000000}"/>
    <hyperlink ref="P37" location="'Magnet Inst Work Package'!A1" display="'Magnet Inst Work Package'!A1" xr:uid="{00000000-0004-0000-0A00-00003E000000}"/>
    <hyperlink ref="Q37" location="'Magnet Inst Work Package'!A1" display="'Magnet Inst Work Package'!A1" xr:uid="{00000000-0004-0000-0A00-00003F000000}"/>
    <hyperlink ref="B38" location="'Magnet Inst Work Package'!A1" display="'Magnet Inst Work Package'!A1" xr:uid="{00000000-0004-0000-0A00-000040000000}"/>
    <hyperlink ref="C38" location="'Magnet Inst Work Package'!A1" display="'Magnet Inst Work Package'!A1" xr:uid="{00000000-0004-0000-0A00-000041000000}"/>
    <hyperlink ref="D38" location="'Magnet Inst Work Package'!A1" display="'Magnet Inst Work Package'!A1" xr:uid="{00000000-0004-0000-0A00-000042000000}"/>
    <hyperlink ref="E38" location="'Magnet Inst Work Package'!A1" display="'Magnet Inst Work Package'!A1" xr:uid="{00000000-0004-0000-0A00-000043000000}"/>
    <hyperlink ref="F38" location="'Magnet Inst Work Package'!A1" display="'Magnet Inst Work Package'!A1" xr:uid="{00000000-0004-0000-0A00-000044000000}"/>
    <hyperlink ref="G38" location="'Magnet Inst Work Package'!A1" display="'Magnet Inst Work Package'!A1" xr:uid="{00000000-0004-0000-0A00-000045000000}"/>
    <hyperlink ref="H38" location="'Magnet Inst Work Package'!A1" display="'Magnet Inst Work Package'!A1" xr:uid="{00000000-0004-0000-0A00-000046000000}"/>
    <hyperlink ref="I38" location="'Magnet Inst Work Package'!A1" display="'Magnet Inst Work Package'!A1" xr:uid="{00000000-0004-0000-0A00-000047000000}"/>
    <hyperlink ref="J38" location="'Magnet Inst Work Package'!A1" display="'Magnet Inst Work Package'!A1" xr:uid="{00000000-0004-0000-0A00-000048000000}"/>
    <hyperlink ref="K38" location="'Magnet Inst Work Package'!A1" display="'Magnet Inst Work Package'!A1" xr:uid="{00000000-0004-0000-0A00-000049000000}"/>
    <hyperlink ref="L38" location="'Magnet Inst Work Package'!A1" display="'Magnet Inst Work Package'!A1" xr:uid="{00000000-0004-0000-0A00-00004A000000}"/>
    <hyperlink ref="M38" location="'Magnet Inst Work Package'!A1" display="'Magnet Inst Work Package'!A1" xr:uid="{00000000-0004-0000-0A00-00004B000000}"/>
    <hyperlink ref="N38" location="'Magnet Inst Work Package'!A1" display="'Magnet Inst Work Package'!A1" xr:uid="{00000000-0004-0000-0A00-00004C000000}"/>
    <hyperlink ref="O38" location="'Magnet Inst Work Package'!A1" display="'Magnet Inst Work Package'!A1" xr:uid="{00000000-0004-0000-0A00-00004D000000}"/>
    <hyperlink ref="P38" location="'Magnet Inst Work Package'!A1" display="'Magnet Inst Work Package'!A1" xr:uid="{00000000-0004-0000-0A00-00004E000000}"/>
    <hyperlink ref="Q38" location="'Magnet Inst Work Package'!A1" display="'Magnet Inst Work Package'!A1" xr:uid="{00000000-0004-0000-0A00-00004F000000}"/>
    <hyperlink ref="B39" location="'Magnet Inst Work Package'!A1" display="'Magnet Inst Work Package'!A1" xr:uid="{00000000-0004-0000-0A00-000050000000}"/>
    <hyperlink ref="C39" location="'Magnet Inst Work Package'!A1" display="'Magnet Inst Work Package'!A1" xr:uid="{00000000-0004-0000-0A00-000051000000}"/>
    <hyperlink ref="D39" location="'Magnet Inst Work Package'!A1" display="'Magnet Inst Work Package'!A1" xr:uid="{00000000-0004-0000-0A00-000052000000}"/>
    <hyperlink ref="E39" location="'Magnet Inst Work Package'!A1" display="'Magnet Inst Work Package'!A1" xr:uid="{00000000-0004-0000-0A00-000053000000}"/>
    <hyperlink ref="F39" location="'Magnet Inst Work Package'!A1" display="'Magnet Inst Work Package'!A1" xr:uid="{00000000-0004-0000-0A00-000054000000}"/>
    <hyperlink ref="G39" location="'Magnet Inst Work Package'!A1" display="'Magnet Inst Work Package'!A1" xr:uid="{00000000-0004-0000-0A00-000055000000}"/>
    <hyperlink ref="H39" location="'Magnet Inst Work Package'!A1" display="'Magnet Inst Work Package'!A1" xr:uid="{00000000-0004-0000-0A00-000056000000}"/>
    <hyperlink ref="I39" location="'Magnet Inst Work Package'!A1" display="'Magnet Inst Work Package'!A1" xr:uid="{00000000-0004-0000-0A00-000057000000}"/>
    <hyperlink ref="J39" location="'Magnet Inst Work Package'!A1" display="'Magnet Inst Work Package'!A1" xr:uid="{00000000-0004-0000-0A00-000058000000}"/>
    <hyperlink ref="K39" location="'Magnet Inst Work Package'!A1" display="'Magnet Inst Work Package'!A1" xr:uid="{00000000-0004-0000-0A00-000059000000}"/>
    <hyperlink ref="L39" location="'Magnet Inst Work Package'!A1" display="'Magnet Inst Work Package'!A1" xr:uid="{00000000-0004-0000-0A00-00005A000000}"/>
    <hyperlink ref="M39" location="'Magnet Inst Work Package'!A1" display="'Magnet Inst Work Package'!A1" xr:uid="{00000000-0004-0000-0A00-00005B000000}"/>
    <hyperlink ref="N39" location="'Magnet Inst Work Package'!A1" display="'Magnet Inst Work Package'!A1" xr:uid="{00000000-0004-0000-0A00-00005C000000}"/>
    <hyperlink ref="O39" location="'Magnet Inst Work Package'!A1" display="'Magnet Inst Work Package'!A1" xr:uid="{00000000-0004-0000-0A00-00005D000000}"/>
    <hyperlink ref="P39" location="'Magnet Inst Work Package'!A1" display="'Magnet Inst Work Package'!A1" xr:uid="{00000000-0004-0000-0A00-00005E000000}"/>
    <hyperlink ref="Q39" location="'Magnet Inst Work Package'!A1" display="'Magnet Inst Work Package'!A1" xr:uid="{00000000-0004-0000-0A00-00005F000000}"/>
    <hyperlink ref="B40" location="'Magnet Inst Work Package'!A1" display="'Magnet Inst Work Package'!A1" xr:uid="{00000000-0004-0000-0A00-000060000000}"/>
    <hyperlink ref="C40" location="'Magnet Inst Work Package'!A1" display="'Magnet Inst Work Package'!A1" xr:uid="{00000000-0004-0000-0A00-000061000000}"/>
    <hyperlink ref="D40" location="'Magnet Inst Work Package'!A1" display="'Magnet Inst Work Package'!A1" xr:uid="{00000000-0004-0000-0A00-000062000000}"/>
    <hyperlink ref="E40" location="'Magnet Inst Work Package'!A1" display="'Magnet Inst Work Package'!A1" xr:uid="{00000000-0004-0000-0A00-000063000000}"/>
    <hyperlink ref="F40" location="'Magnet Inst Work Package'!A1" display="'Magnet Inst Work Package'!A1" xr:uid="{00000000-0004-0000-0A00-000064000000}"/>
    <hyperlink ref="G40" location="'Magnet Inst Work Package'!A1" display="'Magnet Inst Work Package'!A1" xr:uid="{00000000-0004-0000-0A00-000065000000}"/>
    <hyperlink ref="H40" location="'Magnet Inst Work Package'!A1" display="'Magnet Inst Work Package'!A1" xr:uid="{00000000-0004-0000-0A00-000066000000}"/>
    <hyperlink ref="I40" location="'Magnet Inst Work Package'!A1" display="'Magnet Inst Work Package'!A1" xr:uid="{00000000-0004-0000-0A00-000067000000}"/>
    <hyperlink ref="J40" location="'Magnet Inst Work Package'!A1" display="'Magnet Inst Work Package'!A1" xr:uid="{00000000-0004-0000-0A00-000068000000}"/>
    <hyperlink ref="K40" location="'Magnet Inst Work Package'!A1" display="'Magnet Inst Work Package'!A1" xr:uid="{00000000-0004-0000-0A00-000069000000}"/>
    <hyperlink ref="L40" location="'Magnet Inst Work Package'!A1" display="'Magnet Inst Work Package'!A1" xr:uid="{00000000-0004-0000-0A00-00006A000000}"/>
    <hyperlink ref="M40" location="'Magnet Inst Work Package'!A1" display="'Magnet Inst Work Package'!A1" xr:uid="{00000000-0004-0000-0A00-00006B000000}"/>
    <hyperlink ref="N40" location="'Magnet Inst Work Package'!A1" display="'Magnet Inst Work Package'!A1" xr:uid="{00000000-0004-0000-0A00-00006C000000}"/>
    <hyperlink ref="O40" location="'Magnet Inst Work Package'!A1" display="'Magnet Inst Work Package'!A1" xr:uid="{00000000-0004-0000-0A00-00006D000000}"/>
    <hyperlink ref="P40" location="'Magnet Inst Work Package'!A1" display="'Magnet Inst Work Package'!A1" xr:uid="{00000000-0004-0000-0A00-00006E000000}"/>
    <hyperlink ref="Q40" location="'Magnet Inst Work Package'!A1" display="'Magnet Inst Work Package'!A1" xr:uid="{00000000-0004-0000-0A00-00006F000000}"/>
    <hyperlink ref="B41" location="'Magnet Inst Work Package'!A1" display="'Magnet Inst Work Package'!A1" xr:uid="{00000000-0004-0000-0A00-000070000000}"/>
    <hyperlink ref="C41" location="'Magnet Inst Work Package'!A1" display="'Magnet Inst Work Package'!A1" xr:uid="{00000000-0004-0000-0A00-000071000000}"/>
    <hyperlink ref="D41" location="'Magnet Inst Work Package'!A1" display="'Magnet Inst Work Package'!A1" xr:uid="{00000000-0004-0000-0A00-000072000000}"/>
    <hyperlink ref="E41" location="'Magnet Inst Work Package'!A1" display="'Magnet Inst Work Package'!A1" xr:uid="{00000000-0004-0000-0A00-000073000000}"/>
    <hyperlink ref="F41" location="'Magnet Inst Work Package'!A1" display="'Magnet Inst Work Package'!A1" xr:uid="{00000000-0004-0000-0A00-000074000000}"/>
    <hyperlink ref="G41" location="'Magnet Inst Work Package'!A1" display="'Magnet Inst Work Package'!A1" xr:uid="{00000000-0004-0000-0A00-000075000000}"/>
    <hyperlink ref="H41" location="'Magnet Inst Work Package'!A1" display="'Magnet Inst Work Package'!A1" xr:uid="{00000000-0004-0000-0A00-000076000000}"/>
    <hyperlink ref="I41" location="'Magnet Inst Work Package'!A1" display="'Magnet Inst Work Package'!A1" xr:uid="{00000000-0004-0000-0A00-000077000000}"/>
    <hyperlink ref="J41" location="'Magnet Inst Work Package'!A1" display="'Magnet Inst Work Package'!A1" xr:uid="{00000000-0004-0000-0A00-000078000000}"/>
    <hyperlink ref="K41" location="'Magnet Inst Work Package'!A1" display="'Magnet Inst Work Package'!A1" xr:uid="{00000000-0004-0000-0A00-000079000000}"/>
    <hyperlink ref="L41" location="'Magnet Inst Work Package'!A1" display="'Magnet Inst Work Package'!A1" xr:uid="{00000000-0004-0000-0A00-00007A000000}"/>
    <hyperlink ref="M41" location="'Magnet Inst Work Package'!A1" display="'Magnet Inst Work Package'!A1" xr:uid="{00000000-0004-0000-0A00-00007B000000}"/>
    <hyperlink ref="N41" location="'Magnet Inst Work Package'!A1" display="'Magnet Inst Work Package'!A1" xr:uid="{00000000-0004-0000-0A00-00007C000000}"/>
    <hyperlink ref="O41" location="'Magnet Inst Work Package'!A1" display="'Magnet Inst Work Package'!A1" xr:uid="{00000000-0004-0000-0A00-00007D000000}"/>
    <hyperlink ref="P41" location="'Magnet Inst Work Package'!A1" display="'Magnet Inst Work Package'!A1" xr:uid="{00000000-0004-0000-0A00-00007E000000}"/>
    <hyperlink ref="Q41" location="'Magnet Inst Work Package'!A1" display="'Magnet Inst Work Package'!A1" xr:uid="{00000000-0004-0000-0A00-00007F000000}"/>
    <hyperlink ref="B42" location="'Magnet Inst Work Package'!A1" display="'Magnet Inst Work Package'!A1" xr:uid="{00000000-0004-0000-0A00-000080000000}"/>
    <hyperlink ref="C42" location="'Magnet Inst Work Package'!A1" display="'Magnet Inst Work Package'!A1" xr:uid="{00000000-0004-0000-0A00-000081000000}"/>
    <hyperlink ref="D42" location="'Magnet Inst Work Package'!A1" display="'Magnet Inst Work Package'!A1" xr:uid="{00000000-0004-0000-0A00-000082000000}"/>
    <hyperlink ref="E42" location="'Magnet Inst Work Package'!A1" display="'Magnet Inst Work Package'!A1" xr:uid="{00000000-0004-0000-0A00-000083000000}"/>
    <hyperlink ref="F42" location="'Magnet Inst Work Package'!A1" display="'Magnet Inst Work Package'!A1" xr:uid="{00000000-0004-0000-0A00-000084000000}"/>
    <hyperlink ref="G42" location="'Magnet Inst Work Package'!A1" display="'Magnet Inst Work Package'!A1" xr:uid="{00000000-0004-0000-0A00-000085000000}"/>
    <hyperlink ref="H42" location="'Magnet Inst Work Package'!A1" display="'Magnet Inst Work Package'!A1" xr:uid="{00000000-0004-0000-0A00-000086000000}"/>
    <hyperlink ref="I42" location="'Magnet Inst Work Package'!A1" display="'Magnet Inst Work Package'!A1" xr:uid="{00000000-0004-0000-0A00-000087000000}"/>
    <hyperlink ref="J42" location="'Magnet Inst Work Package'!A1" display="'Magnet Inst Work Package'!A1" xr:uid="{00000000-0004-0000-0A00-000088000000}"/>
    <hyperlink ref="K42" location="'Magnet Inst Work Package'!A1" display="'Magnet Inst Work Package'!A1" xr:uid="{00000000-0004-0000-0A00-000089000000}"/>
    <hyperlink ref="L42" location="'Magnet Inst Work Package'!A1" display="'Magnet Inst Work Package'!A1" xr:uid="{00000000-0004-0000-0A00-00008A000000}"/>
    <hyperlink ref="M42" location="'Magnet Inst Work Package'!A1" display="'Magnet Inst Work Package'!A1" xr:uid="{00000000-0004-0000-0A00-00008B000000}"/>
    <hyperlink ref="N42" location="'Magnet Inst Work Package'!A1" display="'Magnet Inst Work Package'!A1" xr:uid="{00000000-0004-0000-0A00-00008C000000}"/>
    <hyperlink ref="O42" location="'Magnet Inst Work Package'!A1" display="'Magnet Inst Work Package'!A1" xr:uid="{00000000-0004-0000-0A00-00008D000000}"/>
    <hyperlink ref="P42" location="'Magnet Inst Work Package'!A1" display="'Magnet Inst Work Package'!A1" xr:uid="{00000000-0004-0000-0A00-00008E000000}"/>
    <hyperlink ref="Q42" location="'Magnet Inst Work Package'!A1" display="'Magnet Inst Work Package'!A1" xr:uid="{00000000-0004-0000-0A00-00008F000000}"/>
    <hyperlink ref="B43" location="'Magnet Inst Work Package'!A1" display="'Magnet Inst Work Package'!A1" xr:uid="{00000000-0004-0000-0A00-000090000000}"/>
    <hyperlink ref="C43" location="'Magnet Inst Work Package'!A1" display="'Magnet Inst Work Package'!A1" xr:uid="{00000000-0004-0000-0A00-000091000000}"/>
    <hyperlink ref="D43" location="'Magnet Inst Work Package'!A1" display="'Magnet Inst Work Package'!A1" xr:uid="{00000000-0004-0000-0A00-000092000000}"/>
    <hyperlink ref="E43" location="'Magnet Inst Work Package'!A1" display="'Magnet Inst Work Package'!A1" xr:uid="{00000000-0004-0000-0A00-000093000000}"/>
    <hyperlink ref="F43" location="'Magnet Inst Work Package'!A1" display="'Magnet Inst Work Package'!A1" xr:uid="{00000000-0004-0000-0A00-000094000000}"/>
    <hyperlink ref="G43" location="'Magnet Inst Work Package'!A1" display="'Magnet Inst Work Package'!A1" xr:uid="{00000000-0004-0000-0A00-000095000000}"/>
    <hyperlink ref="H43" location="'Magnet Inst Work Package'!A1" display="'Magnet Inst Work Package'!A1" xr:uid="{00000000-0004-0000-0A00-000096000000}"/>
    <hyperlink ref="I43" location="'Magnet Inst Work Package'!A1" display="'Magnet Inst Work Package'!A1" xr:uid="{00000000-0004-0000-0A00-000097000000}"/>
    <hyperlink ref="J43" location="'Magnet Inst Work Package'!A1" display="'Magnet Inst Work Package'!A1" xr:uid="{00000000-0004-0000-0A00-000098000000}"/>
    <hyperlink ref="K43" location="'Magnet Inst Work Package'!A1" display="'Magnet Inst Work Package'!A1" xr:uid="{00000000-0004-0000-0A00-000099000000}"/>
    <hyperlink ref="L43" location="'Magnet Inst Work Package'!A1" display="'Magnet Inst Work Package'!A1" xr:uid="{00000000-0004-0000-0A00-00009A000000}"/>
    <hyperlink ref="M43" location="'Magnet Inst Work Package'!A1" display="'Magnet Inst Work Package'!A1" xr:uid="{00000000-0004-0000-0A00-00009B000000}"/>
    <hyperlink ref="N43" location="'Magnet Inst Work Package'!A1" display="'Magnet Inst Work Package'!A1" xr:uid="{00000000-0004-0000-0A00-00009C000000}"/>
    <hyperlink ref="O43" location="'Magnet Inst Work Package'!A1" display="'Magnet Inst Work Package'!A1" xr:uid="{00000000-0004-0000-0A00-00009D000000}"/>
    <hyperlink ref="P43" location="'Magnet Inst Work Package'!A1" display="'Magnet Inst Work Package'!A1" xr:uid="{00000000-0004-0000-0A00-00009E000000}"/>
    <hyperlink ref="Q43" location="'Magnet Inst Work Package'!A1" display="'Magnet Inst Work Package'!A1" xr:uid="{00000000-0004-0000-0A00-00009F000000}"/>
    <hyperlink ref="B44" location="'Magnet Inst Work Package'!A1" display="'Magnet Inst Work Package'!A1" xr:uid="{00000000-0004-0000-0A00-0000A0000000}"/>
    <hyperlink ref="C44" location="'Magnet Inst Work Package'!A1" display="'Magnet Inst Work Package'!A1" xr:uid="{00000000-0004-0000-0A00-0000A1000000}"/>
    <hyperlink ref="D44" location="'Magnet Inst Work Package'!A1" display="'Magnet Inst Work Package'!A1" xr:uid="{00000000-0004-0000-0A00-0000A2000000}"/>
    <hyperlink ref="E44" location="'Magnet Inst Work Package'!A1" display="'Magnet Inst Work Package'!A1" xr:uid="{00000000-0004-0000-0A00-0000A3000000}"/>
    <hyperlink ref="F44" location="'Magnet Inst Work Package'!A1" display="'Magnet Inst Work Package'!A1" xr:uid="{00000000-0004-0000-0A00-0000A4000000}"/>
    <hyperlink ref="G44" location="'Magnet Inst Work Package'!A1" display="'Magnet Inst Work Package'!A1" xr:uid="{00000000-0004-0000-0A00-0000A5000000}"/>
    <hyperlink ref="H44" location="'Magnet Inst Work Package'!A1" display="'Magnet Inst Work Package'!A1" xr:uid="{00000000-0004-0000-0A00-0000A6000000}"/>
    <hyperlink ref="I44" location="'Magnet Inst Work Package'!A1" display="'Magnet Inst Work Package'!A1" xr:uid="{00000000-0004-0000-0A00-0000A7000000}"/>
    <hyperlink ref="J44" location="'Magnet Inst Work Package'!A1" display="'Magnet Inst Work Package'!A1" xr:uid="{00000000-0004-0000-0A00-0000A8000000}"/>
    <hyperlink ref="K44" location="'Magnet Inst Work Package'!A1" display="'Magnet Inst Work Package'!A1" xr:uid="{00000000-0004-0000-0A00-0000A9000000}"/>
    <hyperlink ref="L44" location="'Magnet Inst Work Package'!A1" display="'Magnet Inst Work Package'!A1" xr:uid="{00000000-0004-0000-0A00-0000AA000000}"/>
    <hyperlink ref="M44" location="'Magnet Inst Work Package'!A1" display="'Magnet Inst Work Package'!A1" xr:uid="{00000000-0004-0000-0A00-0000AB000000}"/>
    <hyperlink ref="N44" location="'Magnet Inst Work Package'!A1" display="'Magnet Inst Work Package'!A1" xr:uid="{00000000-0004-0000-0A00-0000AC000000}"/>
    <hyperlink ref="O44" location="'Magnet Inst Work Package'!A1" display="'Magnet Inst Work Package'!A1" xr:uid="{00000000-0004-0000-0A00-0000AD000000}"/>
    <hyperlink ref="P44" location="'Magnet Inst Work Package'!A1" display="'Magnet Inst Work Package'!A1" xr:uid="{00000000-0004-0000-0A00-0000AE000000}"/>
    <hyperlink ref="Q44" location="'Magnet Inst Work Package'!A1" display="'Magnet Inst Work Package'!A1" xr:uid="{00000000-0004-0000-0A00-0000AF000000}"/>
    <hyperlink ref="B45" location="'Magnet Inst Work Package'!A1" display="'Magnet Inst Work Package'!A1" xr:uid="{00000000-0004-0000-0A00-0000B0000000}"/>
    <hyperlink ref="C45" location="'Magnet Inst Work Package'!A1" display="'Magnet Inst Work Package'!A1" xr:uid="{00000000-0004-0000-0A00-0000B1000000}"/>
    <hyperlink ref="D45" location="'Magnet Inst Work Package'!A1" display="'Magnet Inst Work Package'!A1" xr:uid="{00000000-0004-0000-0A00-0000B2000000}"/>
    <hyperlink ref="E45" location="'Magnet Inst Work Package'!A1" display="'Magnet Inst Work Package'!A1" xr:uid="{00000000-0004-0000-0A00-0000B3000000}"/>
    <hyperlink ref="F45" location="'Magnet Inst Work Package'!A1" display="'Magnet Inst Work Package'!A1" xr:uid="{00000000-0004-0000-0A00-0000B4000000}"/>
    <hyperlink ref="G45" location="'Magnet Inst Work Package'!A1" display="'Magnet Inst Work Package'!A1" xr:uid="{00000000-0004-0000-0A00-0000B5000000}"/>
    <hyperlink ref="H45" location="'Magnet Inst Work Package'!A1" display="'Magnet Inst Work Package'!A1" xr:uid="{00000000-0004-0000-0A00-0000B6000000}"/>
    <hyperlink ref="I45" location="'Magnet Inst Work Package'!A1" display="'Magnet Inst Work Package'!A1" xr:uid="{00000000-0004-0000-0A00-0000B7000000}"/>
    <hyperlink ref="J45" location="'Magnet Inst Work Package'!A1" display="'Magnet Inst Work Package'!A1" xr:uid="{00000000-0004-0000-0A00-0000B8000000}"/>
    <hyperlink ref="K45" location="'Magnet Inst Work Package'!A1" display="'Magnet Inst Work Package'!A1" xr:uid="{00000000-0004-0000-0A00-0000B9000000}"/>
    <hyperlink ref="L45" location="'Magnet Inst Work Package'!A1" display="'Magnet Inst Work Package'!A1" xr:uid="{00000000-0004-0000-0A00-0000BA000000}"/>
    <hyperlink ref="M45" location="'Magnet Inst Work Package'!A1" display="'Magnet Inst Work Package'!A1" xr:uid="{00000000-0004-0000-0A00-0000BB000000}"/>
    <hyperlink ref="N45" location="'Magnet Inst Work Package'!A1" display="'Magnet Inst Work Package'!A1" xr:uid="{00000000-0004-0000-0A00-0000BC000000}"/>
    <hyperlink ref="O45" location="'Magnet Inst Work Package'!A1" display="'Magnet Inst Work Package'!A1" xr:uid="{00000000-0004-0000-0A00-0000BD000000}"/>
    <hyperlink ref="P45" location="'Magnet Inst Work Package'!A1" display="'Magnet Inst Work Package'!A1" xr:uid="{00000000-0004-0000-0A00-0000BE000000}"/>
    <hyperlink ref="Q45" location="'Magnet Inst Work Package'!A1" display="'Magnet Inst Work Package'!A1" xr:uid="{00000000-0004-0000-0A00-0000BF000000}"/>
    <hyperlink ref="B19" location="Navigation!A1" display="Return to Naigation Page" xr:uid="{00000000-0004-0000-0A00-0000C0000000}"/>
    <hyperlink ref="C19" location="Navigation!A1" display="Navigation!A1" xr:uid="{00000000-0004-0000-0A00-0000C1000000}"/>
    <hyperlink ref="D19" location="Navigation!A1" display="Navigation!A1" xr:uid="{00000000-0004-0000-0A00-0000C2000000}"/>
    <hyperlink ref="E19" location="Navigation!A1" display="Navigation!A1" xr:uid="{00000000-0004-0000-0A00-0000C3000000}"/>
    <hyperlink ref="F19" location="Navigation!A1" display="Navigation!A1" xr:uid="{00000000-0004-0000-0A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0"/>
  <dimension ref="A1:Q96"/>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Account'!C76</f>
        <v>Inner HCal Integration/Installation</v>
      </c>
      <c r="C9" s="1100"/>
      <c r="D9" s="1100"/>
      <c r="E9" s="1100"/>
      <c r="F9" s="1101"/>
      <c r="G9" s="1097" t="str">
        <f>'Int &amp; Inst  Control Account'!B76</f>
        <v>2.05.06</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69" customHeight="1">
      <c r="B12" s="1090" t="s">
        <v>565</v>
      </c>
      <c r="C12" s="1148"/>
      <c r="D12" s="1148"/>
      <c r="E12" s="1148"/>
      <c r="F12" s="1148"/>
      <c r="G12" s="1148"/>
      <c r="H12" s="1148"/>
      <c r="I12" s="1148"/>
      <c r="J12" s="1148"/>
      <c r="K12" s="1148"/>
      <c r="L12" s="1148"/>
      <c r="M12" s="1148"/>
      <c r="N12" s="1148"/>
      <c r="O12" s="1148"/>
      <c r="P12" s="1148"/>
      <c r="Q12" s="1149"/>
    </row>
    <row r="13" spans="1:17" ht="69" customHeight="1">
      <c r="B13" s="1150"/>
      <c r="C13" s="1148"/>
      <c r="D13" s="1148"/>
      <c r="E13" s="1148"/>
      <c r="F13" s="1148"/>
      <c r="G13" s="1148"/>
      <c r="H13" s="1148"/>
      <c r="I13" s="1148"/>
      <c r="J13" s="1148"/>
      <c r="K13" s="1148"/>
      <c r="L13" s="1148"/>
      <c r="M13" s="1148"/>
      <c r="N13" s="1148"/>
      <c r="O13" s="1148"/>
      <c r="P13" s="1148"/>
      <c r="Q13" s="1149"/>
    </row>
    <row r="14" spans="1:17" ht="69" customHeight="1">
      <c r="B14" s="1150"/>
      <c r="C14" s="1148"/>
      <c r="D14" s="1148"/>
      <c r="E14" s="1148"/>
      <c r="F14" s="1148"/>
      <c r="G14" s="1148"/>
      <c r="H14" s="1148"/>
      <c r="I14" s="1148"/>
      <c r="J14" s="1148"/>
      <c r="K14" s="1148"/>
      <c r="L14" s="1148"/>
      <c r="M14" s="1148"/>
      <c r="N14" s="1148"/>
      <c r="O14" s="1148"/>
      <c r="P14" s="1148"/>
      <c r="Q14" s="1149"/>
    </row>
    <row r="15" spans="1:17" ht="69" customHeight="1">
      <c r="B15" s="1150"/>
      <c r="C15" s="1148"/>
      <c r="D15" s="1148"/>
      <c r="E15" s="1148"/>
      <c r="F15" s="1148"/>
      <c r="G15" s="1148"/>
      <c r="H15" s="1148"/>
      <c r="I15" s="1148"/>
      <c r="J15" s="1148"/>
      <c r="K15" s="1148"/>
      <c r="L15" s="1148"/>
      <c r="M15" s="1148"/>
      <c r="N15" s="1148"/>
      <c r="O15" s="1148"/>
      <c r="P15" s="1148"/>
      <c r="Q15" s="1149"/>
    </row>
    <row r="16" spans="1:17" ht="69" customHeight="1">
      <c r="B16" s="1150"/>
      <c r="C16" s="1148"/>
      <c r="D16" s="1148"/>
      <c r="E16" s="1148"/>
      <c r="F16" s="1148"/>
      <c r="G16" s="1148"/>
      <c r="H16" s="1148"/>
      <c r="I16" s="1148"/>
      <c r="J16" s="1148"/>
      <c r="K16" s="1148"/>
      <c r="L16" s="1148"/>
      <c r="M16" s="1148"/>
      <c r="N16" s="1148"/>
      <c r="O16" s="1148"/>
      <c r="P16" s="1148"/>
      <c r="Q16" s="1149"/>
    </row>
    <row r="17" spans="2:17" ht="69" customHeight="1">
      <c r="B17" s="1150"/>
      <c r="C17" s="1148"/>
      <c r="D17" s="1148"/>
      <c r="E17" s="1148"/>
      <c r="F17" s="1148"/>
      <c r="G17" s="1148"/>
      <c r="H17" s="1148"/>
      <c r="I17" s="1148"/>
      <c r="J17" s="1148"/>
      <c r="K17" s="1148"/>
      <c r="L17" s="1148"/>
      <c r="M17" s="1148"/>
      <c r="N17" s="1148"/>
      <c r="O17" s="1148"/>
      <c r="P17" s="1148"/>
      <c r="Q17" s="1149"/>
    </row>
    <row r="18" spans="2:17" ht="69" customHeight="1" thickBot="1">
      <c r="B18" s="1151"/>
      <c r="C18" s="1152"/>
      <c r="D18" s="1152"/>
      <c r="E18" s="1152"/>
      <c r="F18" s="1152"/>
      <c r="G18" s="1152"/>
      <c r="H18" s="1152"/>
      <c r="I18" s="1152"/>
      <c r="J18" s="1152"/>
      <c r="K18" s="1152"/>
      <c r="L18" s="1152"/>
      <c r="M18" s="1152"/>
      <c r="N18" s="1152"/>
      <c r="O18" s="1152"/>
      <c r="P18" s="1152"/>
      <c r="Q18" s="1153"/>
    </row>
    <row r="19" spans="2:17" ht="33" customHeight="1" thickBot="1">
      <c r="B19" s="1175" t="s">
        <v>281</v>
      </c>
      <c r="C19" s="1176"/>
      <c r="D19" s="1176"/>
      <c r="E19" s="1176"/>
      <c r="F19" s="1176"/>
      <c r="G19" s="479"/>
      <c r="H19" s="479"/>
      <c r="I19" s="479"/>
      <c r="J19" s="479"/>
      <c r="K19" s="479"/>
      <c r="L19" s="479"/>
      <c r="M19" s="479"/>
      <c r="N19" s="479"/>
      <c r="O19" s="479"/>
      <c r="P19" s="479"/>
      <c r="Q19" s="480"/>
    </row>
    <row r="20" spans="2:17" s="260" customFormat="1" ht="27" customHeight="1">
      <c r="B20" s="1073" t="s">
        <v>27</v>
      </c>
      <c r="C20" s="1074"/>
      <c r="D20" s="1074"/>
      <c r="E20" s="1074"/>
      <c r="F20" s="1074"/>
      <c r="G20" s="1074"/>
      <c r="H20" s="1074"/>
      <c r="I20" s="1074"/>
      <c r="J20" s="1074"/>
      <c r="K20" s="1074"/>
      <c r="L20" s="1074"/>
      <c r="M20" s="1074"/>
      <c r="N20" s="1074"/>
      <c r="O20" s="1074"/>
      <c r="P20" s="1074"/>
      <c r="Q20" s="1075"/>
    </row>
    <row r="21" spans="2:17">
      <c r="B21" s="261"/>
      <c r="Q21" s="262"/>
    </row>
    <row r="22" spans="2:17">
      <c r="B22" s="261"/>
      <c r="Q22" s="262"/>
    </row>
    <row r="23" spans="2:17" ht="18.600000000000001" thickBot="1">
      <c r="B23" s="261"/>
      <c r="C23" s="22"/>
      <c r="D23" s="264" t="s">
        <v>28</v>
      </c>
      <c r="Q23" s="262"/>
    </row>
    <row r="24" spans="2:17" ht="18.600000000000001" thickBot="1">
      <c r="B24" s="261"/>
      <c r="C24" s="22"/>
      <c r="D24" s="264" t="s">
        <v>29</v>
      </c>
      <c r="Q24" s="262"/>
    </row>
    <row r="25" spans="2:17" ht="18.600000000000001" thickBot="1">
      <c r="B25" s="261"/>
      <c r="C25" s="22"/>
      <c r="D25" s="264" t="s">
        <v>30</v>
      </c>
      <c r="Q25" s="262"/>
    </row>
    <row r="26" spans="2:17" ht="18.600000000000001" thickBot="1">
      <c r="B26" s="261"/>
      <c r="C26" s="22"/>
      <c r="D26" s="264" t="s">
        <v>31</v>
      </c>
      <c r="Q26" s="262"/>
    </row>
    <row r="27" spans="2:17" ht="18.600000000000001" thickBot="1">
      <c r="B27" s="261"/>
      <c r="C27" s="22"/>
      <c r="D27" s="264" t="s">
        <v>32</v>
      </c>
      <c r="Q27" s="262"/>
    </row>
    <row r="28" spans="2:17" ht="18.600000000000001" thickBot="1">
      <c r="B28" s="261"/>
      <c r="C28" s="22" t="s">
        <v>40</v>
      </c>
      <c r="D28" s="264" t="s">
        <v>33</v>
      </c>
      <c r="Q28" s="262"/>
    </row>
    <row r="29" spans="2:17" ht="18.600000000000001" thickBot="1">
      <c r="B29" s="261"/>
      <c r="C29" s="22" t="s">
        <v>40</v>
      </c>
      <c r="D29" s="264" t="s">
        <v>34</v>
      </c>
      <c r="Q29" s="262"/>
    </row>
    <row r="30" spans="2:17" ht="18.600000000000001" thickBot="1">
      <c r="B30" s="261"/>
      <c r="C30" s="22"/>
      <c r="D30" s="264" t="s">
        <v>35</v>
      </c>
      <c r="Q30" s="262"/>
    </row>
    <row r="31" spans="2:17">
      <c r="B31" s="261"/>
      <c r="Q31" s="262"/>
    </row>
    <row r="32" spans="2:17" ht="16.2" thickBot="1">
      <c r="B32" s="265"/>
      <c r="C32" s="263"/>
      <c r="D32" s="263"/>
      <c r="E32" s="263"/>
      <c r="F32" s="263"/>
      <c r="G32" s="263"/>
      <c r="H32" s="263"/>
      <c r="I32" s="263"/>
      <c r="J32" s="263"/>
      <c r="K32" s="263"/>
      <c r="L32" s="263"/>
      <c r="M32" s="263"/>
      <c r="N32" s="263"/>
      <c r="O32" s="263"/>
      <c r="P32" s="263"/>
      <c r="Q32" s="266"/>
    </row>
    <row r="33" spans="2:17" s="260" customFormat="1" ht="25.95" customHeight="1">
      <c r="B33" s="1073" t="s">
        <v>36</v>
      </c>
      <c r="C33" s="1074"/>
      <c r="D33" s="1074"/>
      <c r="E33" s="1074"/>
      <c r="F33" s="1074"/>
      <c r="G33" s="1074"/>
      <c r="H33" s="1074"/>
      <c r="I33" s="1074"/>
      <c r="J33" s="1074"/>
      <c r="K33" s="1074"/>
      <c r="L33" s="1074"/>
      <c r="M33" s="1074"/>
      <c r="N33" s="1074"/>
      <c r="O33" s="1074"/>
      <c r="P33" s="1074"/>
      <c r="Q33" s="1075"/>
    </row>
    <row r="34" spans="2:17">
      <c r="B34" s="1141" t="s">
        <v>112</v>
      </c>
      <c r="C34" s="1142"/>
      <c r="D34" s="1142"/>
      <c r="E34" s="1142"/>
      <c r="F34" s="1142"/>
      <c r="G34" s="1142"/>
      <c r="H34" s="1142"/>
      <c r="I34" s="1142"/>
      <c r="J34" s="1142"/>
      <c r="K34" s="1142"/>
      <c r="L34" s="1142"/>
      <c r="M34" s="1142"/>
      <c r="N34" s="1142"/>
      <c r="O34" s="1142"/>
      <c r="P34" s="1142"/>
      <c r="Q34" s="1143"/>
    </row>
    <row r="35" spans="2:17">
      <c r="B35" s="1144"/>
      <c r="C35" s="1142"/>
      <c r="D35" s="1142"/>
      <c r="E35" s="1142"/>
      <c r="F35" s="1142"/>
      <c r="G35" s="1142"/>
      <c r="H35" s="1142"/>
      <c r="I35" s="1142"/>
      <c r="J35" s="1142"/>
      <c r="K35" s="1142"/>
      <c r="L35" s="1142"/>
      <c r="M35" s="1142"/>
      <c r="N35" s="1142"/>
      <c r="O35" s="1142"/>
      <c r="P35" s="1142"/>
      <c r="Q35" s="1143"/>
    </row>
    <row r="36" spans="2:17">
      <c r="B36" s="1144"/>
      <c r="C36" s="1142"/>
      <c r="D36" s="1142"/>
      <c r="E36" s="1142"/>
      <c r="F36" s="1142"/>
      <c r="G36" s="1142"/>
      <c r="H36" s="1142"/>
      <c r="I36" s="1142"/>
      <c r="J36" s="1142"/>
      <c r="K36" s="1142"/>
      <c r="L36" s="1142"/>
      <c r="M36" s="1142"/>
      <c r="N36" s="1142"/>
      <c r="O36" s="1142"/>
      <c r="P36" s="1142"/>
      <c r="Q36" s="1143"/>
    </row>
    <row r="37" spans="2:17">
      <c r="B37" s="1144"/>
      <c r="C37" s="1142"/>
      <c r="D37" s="1142"/>
      <c r="E37" s="1142"/>
      <c r="F37" s="1142"/>
      <c r="G37" s="1142"/>
      <c r="H37" s="1142"/>
      <c r="I37" s="1142"/>
      <c r="J37" s="1142"/>
      <c r="K37" s="1142"/>
      <c r="L37" s="1142"/>
      <c r="M37" s="1142"/>
      <c r="N37" s="1142"/>
      <c r="O37" s="1142"/>
      <c r="P37" s="1142"/>
      <c r="Q37" s="1143"/>
    </row>
    <row r="38" spans="2:17">
      <c r="B38" s="1144"/>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ht="16.2" thickBot="1">
      <c r="B45" s="1145"/>
      <c r="C45" s="1146"/>
      <c r="D45" s="1146"/>
      <c r="E45" s="1146"/>
      <c r="F45" s="1146"/>
      <c r="G45" s="1146"/>
      <c r="H45" s="1146"/>
      <c r="I45" s="1146"/>
      <c r="J45" s="1146"/>
      <c r="K45" s="1146"/>
      <c r="L45" s="1146"/>
      <c r="M45" s="1146"/>
      <c r="N45" s="1146"/>
      <c r="O45" s="1146"/>
      <c r="P45" s="1146"/>
      <c r="Q45" s="1147"/>
    </row>
    <row r="46" spans="2:17">
      <c r="B46" s="1076" t="s">
        <v>37</v>
      </c>
      <c r="C46" s="1077"/>
      <c r="D46" s="1077"/>
      <c r="E46" s="1077"/>
      <c r="F46" s="1077"/>
      <c r="G46" s="1077"/>
      <c r="H46" s="1077"/>
      <c r="I46" s="1077"/>
      <c r="J46" s="1077"/>
      <c r="K46" s="1077"/>
      <c r="L46" s="1077"/>
      <c r="M46" s="1077"/>
      <c r="N46" s="1077"/>
      <c r="O46" s="1077"/>
      <c r="P46" s="1077"/>
      <c r="Q46" s="1078"/>
    </row>
    <row r="47" spans="2:17">
      <c r="B47" s="1079"/>
      <c r="C47" s="1080"/>
      <c r="D47" s="1080"/>
      <c r="E47" s="1080"/>
      <c r="F47" s="1080"/>
      <c r="G47" s="1080"/>
      <c r="H47" s="1080"/>
      <c r="I47" s="1080"/>
      <c r="J47" s="1080"/>
      <c r="K47" s="1080"/>
      <c r="L47" s="1080"/>
      <c r="M47" s="1080"/>
      <c r="N47" s="1080"/>
      <c r="O47" s="1080"/>
      <c r="P47" s="1080"/>
      <c r="Q47" s="1081"/>
    </row>
    <row r="48" spans="2:17" ht="15" customHeight="1">
      <c r="B48" s="1154" t="s">
        <v>566</v>
      </c>
      <c r="C48" s="1160"/>
      <c r="D48" s="1160"/>
      <c r="E48" s="1160"/>
      <c r="F48" s="1160"/>
      <c r="G48" s="1160"/>
      <c r="H48" s="1160"/>
      <c r="I48" s="1160"/>
      <c r="J48" s="1160"/>
      <c r="K48" s="1160"/>
      <c r="L48" s="1160"/>
      <c r="M48" s="1160"/>
      <c r="N48" s="1160"/>
      <c r="O48" s="1160"/>
      <c r="P48" s="1160"/>
      <c r="Q48" s="1161"/>
    </row>
    <row r="49" spans="2:17" ht="15" customHeight="1">
      <c r="B49" s="1162"/>
      <c r="C49" s="1160"/>
      <c r="D49" s="1160"/>
      <c r="E49" s="1160"/>
      <c r="F49" s="1160"/>
      <c r="G49" s="1160"/>
      <c r="H49" s="1160"/>
      <c r="I49" s="1160"/>
      <c r="J49" s="1160"/>
      <c r="K49" s="1160"/>
      <c r="L49" s="1160"/>
      <c r="M49" s="1160"/>
      <c r="N49" s="1160"/>
      <c r="O49" s="1160"/>
      <c r="P49" s="1160"/>
      <c r="Q49" s="1161"/>
    </row>
    <row r="50" spans="2:17" ht="15" customHeight="1">
      <c r="B50" s="1162"/>
      <c r="C50" s="1160"/>
      <c r="D50" s="1160"/>
      <c r="E50" s="1160"/>
      <c r="F50" s="1160"/>
      <c r="G50" s="1160"/>
      <c r="H50" s="1160"/>
      <c r="I50" s="1160"/>
      <c r="J50" s="1160"/>
      <c r="K50" s="1160"/>
      <c r="L50" s="1160"/>
      <c r="M50" s="1160"/>
      <c r="N50" s="1160"/>
      <c r="O50" s="1160"/>
      <c r="P50" s="1160"/>
      <c r="Q50" s="1161"/>
    </row>
    <row r="51" spans="2:17" ht="15" customHeight="1">
      <c r="B51" s="1162"/>
      <c r="C51" s="1160"/>
      <c r="D51" s="1160"/>
      <c r="E51" s="1160"/>
      <c r="F51" s="1160"/>
      <c r="G51" s="1160"/>
      <c r="H51" s="1160"/>
      <c r="I51" s="1160"/>
      <c r="J51" s="1160"/>
      <c r="K51" s="1160"/>
      <c r="L51" s="1160"/>
      <c r="M51" s="1160"/>
      <c r="N51" s="1160"/>
      <c r="O51" s="1160"/>
      <c r="P51" s="1160"/>
      <c r="Q51" s="1161"/>
    </row>
    <row r="52" spans="2:17" ht="15" customHeight="1">
      <c r="B52" s="1162"/>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6.05" customHeight="1" thickBot="1">
      <c r="B63" s="1163"/>
      <c r="C63" s="1164"/>
      <c r="D63" s="1164"/>
      <c r="E63" s="1164"/>
      <c r="F63" s="1164"/>
      <c r="G63" s="1164"/>
      <c r="H63" s="1164"/>
      <c r="I63" s="1164"/>
      <c r="J63" s="1164"/>
      <c r="K63" s="1164"/>
      <c r="L63" s="1164"/>
      <c r="M63" s="1164"/>
      <c r="N63" s="1164"/>
      <c r="O63" s="1164"/>
      <c r="P63" s="1164"/>
      <c r="Q63" s="1165"/>
    </row>
    <row r="64" spans="2:17">
      <c r="B64" s="1035" t="s">
        <v>38</v>
      </c>
      <c r="C64" s="1036"/>
      <c r="D64" s="1036"/>
      <c r="E64" s="1036"/>
      <c r="F64" s="1036"/>
      <c r="G64" s="1036"/>
      <c r="H64" s="1036"/>
      <c r="I64" s="1036"/>
      <c r="J64" s="1036"/>
      <c r="K64" s="1036"/>
      <c r="L64" s="1036"/>
      <c r="M64" s="1036"/>
      <c r="N64" s="1036"/>
      <c r="O64" s="1036"/>
      <c r="P64" s="1036"/>
      <c r="Q64" s="1037"/>
    </row>
    <row r="65" spans="2:17">
      <c r="B65" s="1038"/>
      <c r="C65" s="1039"/>
      <c r="D65" s="1039"/>
      <c r="E65" s="1039"/>
      <c r="F65" s="1039"/>
      <c r="G65" s="1039"/>
      <c r="H65" s="1039"/>
      <c r="I65" s="1039"/>
      <c r="J65" s="1039"/>
      <c r="K65" s="1039"/>
      <c r="L65" s="1039"/>
      <c r="M65" s="1039"/>
      <c r="N65" s="1039"/>
      <c r="O65" s="1039"/>
      <c r="P65" s="1039"/>
      <c r="Q65" s="1040"/>
    </row>
    <row r="66" spans="2:17" ht="25.05" customHeight="1">
      <c r="B66" s="1154" t="s">
        <v>567</v>
      </c>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5" customHeight="1">
      <c r="B68" s="1162"/>
      <c r="C68" s="1160"/>
      <c r="D68" s="1160"/>
      <c r="E68" s="1160"/>
      <c r="F68" s="1160"/>
      <c r="G68" s="1160"/>
      <c r="H68" s="1160"/>
      <c r="I68" s="1160"/>
      <c r="J68" s="1160"/>
      <c r="K68" s="1160"/>
      <c r="L68" s="1160"/>
      <c r="M68" s="1160"/>
      <c r="N68" s="1160"/>
      <c r="O68" s="1160"/>
      <c r="P68" s="1160"/>
      <c r="Q68" s="1161"/>
    </row>
    <row r="69" spans="2:17" ht="15" customHeight="1">
      <c r="B69" s="1162"/>
      <c r="C69" s="1160"/>
      <c r="D69" s="1160"/>
      <c r="E69" s="1160"/>
      <c r="F69" s="1160"/>
      <c r="G69" s="1160"/>
      <c r="H69" s="1160"/>
      <c r="I69" s="1160"/>
      <c r="J69" s="1160"/>
      <c r="K69" s="1160"/>
      <c r="L69" s="1160"/>
      <c r="M69" s="1160"/>
      <c r="N69" s="1160"/>
      <c r="O69" s="1160"/>
      <c r="P69" s="1160"/>
      <c r="Q69" s="1161"/>
    </row>
    <row r="70" spans="2:17" ht="15" customHeight="1">
      <c r="B70" s="1162"/>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6.05" customHeight="1" thickBot="1">
      <c r="B77" s="1163"/>
      <c r="C77" s="1164"/>
      <c r="D77" s="1164"/>
      <c r="E77" s="1164"/>
      <c r="F77" s="1164"/>
      <c r="G77" s="1164"/>
      <c r="H77" s="1164"/>
      <c r="I77" s="1164"/>
      <c r="J77" s="1164"/>
      <c r="K77" s="1164"/>
      <c r="L77" s="1164"/>
      <c r="M77" s="1164"/>
      <c r="N77" s="1164"/>
      <c r="O77" s="1164"/>
      <c r="P77" s="1164"/>
      <c r="Q77" s="1165"/>
    </row>
    <row r="78" spans="2:17">
      <c r="B78" s="1035" t="s">
        <v>39</v>
      </c>
      <c r="C78" s="1036"/>
      <c r="D78" s="1036"/>
      <c r="E78" s="1036"/>
      <c r="F78" s="1036"/>
      <c r="G78" s="1036"/>
      <c r="H78" s="1036"/>
      <c r="I78" s="1036"/>
      <c r="J78" s="1036"/>
      <c r="K78" s="1036"/>
      <c r="L78" s="1036"/>
      <c r="M78" s="1036"/>
      <c r="N78" s="1036"/>
      <c r="O78" s="1036"/>
      <c r="P78" s="1036"/>
      <c r="Q78" s="1037"/>
    </row>
    <row r="79" spans="2:17" ht="25.05" customHeight="1">
      <c r="B79" s="1038"/>
      <c r="C79" s="1039"/>
      <c r="D79" s="1039"/>
      <c r="E79" s="1039"/>
      <c r="F79" s="1039"/>
      <c r="G79" s="1039"/>
      <c r="H79" s="1039"/>
      <c r="I79" s="1039"/>
      <c r="J79" s="1039"/>
      <c r="K79" s="1039"/>
      <c r="L79" s="1039"/>
      <c r="M79" s="1039"/>
      <c r="N79" s="1039"/>
      <c r="O79" s="1039"/>
      <c r="P79" s="1039"/>
      <c r="Q79" s="1040"/>
    </row>
    <row r="80" spans="2:17" ht="25.05" customHeight="1">
      <c r="B80" s="1135" t="s">
        <v>520</v>
      </c>
      <c r="C80" s="1136"/>
      <c r="D80" s="1136"/>
      <c r="E80" s="1136"/>
      <c r="F80" s="1136"/>
      <c r="G80" s="1136"/>
      <c r="H80" s="1136"/>
      <c r="I80" s="1136"/>
      <c r="J80" s="1136"/>
      <c r="K80" s="1136"/>
      <c r="L80" s="1136"/>
      <c r="M80" s="1136"/>
      <c r="N80" s="1136"/>
      <c r="O80" s="1136"/>
      <c r="P80" s="1136"/>
      <c r="Q80" s="1137"/>
    </row>
    <row r="81" spans="2:17" ht="25.05" customHeight="1" thickBot="1">
      <c r="B81" s="1135"/>
      <c r="C81" s="1136"/>
      <c r="D81" s="1136"/>
      <c r="E81" s="1136"/>
      <c r="F81" s="1136"/>
      <c r="G81" s="1136"/>
      <c r="H81" s="1136"/>
      <c r="I81" s="1136"/>
      <c r="J81" s="1136"/>
      <c r="K81" s="1136"/>
      <c r="L81" s="1136"/>
      <c r="M81" s="1136"/>
      <c r="N81" s="1136"/>
      <c r="O81" s="1136"/>
      <c r="P81" s="1136"/>
      <c r="Q81" s="1137"/>
    </row>
    <row r="82" spans="2:17" ht="25.05" customHeight="1" thickBot="1">
      <c r="B82" s="1189" t="str">
        <f>"Total unburdened material cost for this work package = $" &amp; 'Int &amp; Inst  Control Account'!AZ76</f>
        <v>Total unburdened material cost for this work package = $84500</v>
      </c>
      <c r="C82" s="1190"/>
      <c r="D82" s="1190"/>
      <c r="E82" s="1190"/>
      <c r="F82" s="1190"/>
      <c r="G82" s="1190"/>
      <c r="H82" s="1190"/>
      <c r="I82" s="1191"/>
      <c r="J82" s="645"/>
      <c r="K82" s="645"/>
      <c r="L82" s="645"/>
      <c r="M82" s="645"/>
      <c r="N82" s="645"/>
      <c r="O82" s="645"/>
      <c r="P82" s="645"/>
      <c r="Q82" s="646"/>
    </row>
    <row r="83" spans="2:17" ht="25.05" customHeight="1">
      <c r="B83" s="647"/>
      <c r="C83" s="645"/>
      <c r="D83" s="645"/>
      <c r="E83" s="645"/>
      <c r="F83" s="645"/>
      <c r="G83" s="645"/>
      <c r="H83" s="645"/>
      <c r="I83" s="645"/>
      <c r="J83" s="645"/>
      <c r="K83" s="645"/>
      <c r="L83" s="645"/>
      <c r="M83" s="645"/>
      <c r="N83" s="645"/>
      <c r="O83" s="645"/>
      <c r="P83" s="645"/>
      <c r="Q83" s="646"/>
    </row>
    <row r="84" spans="2:17" ht="16.05" customHeight="1" thickBot="1">
      <c r="B84" s="648"/>
      <c r="C84" s="649"/>
      <c r="D84" s="649"/>
      <c r="E84" s="649"/>
      <c r="F84" s="649"/>
      <c r="G84" s="649"/>
      <c r="H84" s="649"/>
      <c r="I84" s="649"/>
      <c r="J84" s="649"/>
      <c r="K84" s="649"/>
      <c r="L84" s="649"/>
      <c r="M84" s="649"/>
      <c r="N84" s="649"/>
      <c r="O84" s="649"/>
      <c r="P84" s="649"/>
      <c r="Q84" s="650"/>
    </row>
    <row r="85" spans="2:17">
      <c r="B85" s="1035" t="s">
        <v>588</v>
      </c>
      <c r="C85" s="1036"/>
      <c r="D85" s="1036"/>
      <c r="E85" s="1036"/>
      <c r="F85" s="1036"/>
      <c r="G85" s="1036"/>
      <c r="H85" s="1036"/>
      <c r="I85" s="1036"/>
      <c r="J85" s="1036"/>
      <c r="K85" s="1036"/>
      <c r="L85" s="1036"/>
      <c r="M85" s="1036"/>
      <c r="N85" s="1036"/>
      <c r="O85" s="1036"/>
      <c r="P85" s="1036"/>
      <c r="Q85" s="1037"/>
    </row>
    <row r="86" spans="2:17">
      <c r="B86" s="1038"/>
      <c r="C86" s="1039"/>
      <c r="D86" s="1039"/>
      <c r="E86" s="1039"/>
      <c r="F86" s="1039"/>
      <c r="G86" s="1039"/>
      <c r="H86" s="1039"/>
      <c r="I86" s="1039"/>
      <c r="J86" s="1039"/>
      <c r="K86" s="1039"/>
      <c r="L86" s="1039"/>
      <c r="M86" s="1039"/>
      <c r="N86" s="1039"/>
      <c r="O86" s="1039"/>
      <c r="P86" s="1039"/>
      <c r="Q86" s="1040"/>
    </row>
    <row r="87" spans="2:17">
      <c r="B87" s="1041" t="s">
        <v>591</v>
      </c>
      <c r="C87" s="1042"/>
      <c r="D87" s="1042"/>
      <c r="E87" s="1042"/>
      <c r="F87" s="1042"/>
      <c r="G87" s="1042"/>
      <c r="H87" s="1042"/>
      <c r="I87" s="1042"/>
      <c r="J87" s="1042"/>
      <c r="K87" s="1042"/>
      <c r="L87" s="1042"/>
      <c r="M87" s="1042"/>
      <c r="N87" s="1042"/>
      <c r="O87" s="1042"/>
      <c r="P87" s="1042"/>
      <c r="Q87" s="1043"/>
    </row>
    <row r="88" spans="2:17">
      <c r="B88" s="1041"/>
      <c r="C88" s="1042"/>
      <c r="D88" s="1042"/>
      <c r="E88" s="1042"/>
      <c r="F88" s="1042"/>
      <c r="G88" s="1042"/>
      <c r="H88" s="1042"/>
      <c r="I88" s="1042"/>
      <c r="J88" s="1042"/>
      <c r="K88" s="1042"/>
      <c r="L88" s="1042"/>
      <c r="M88" s="1042"/>
      <c r="N88" s="1042"/>
      <c r="O88" s="1042"/>
      <c r="P88" s="1042"/>
      <c r="Q88" s="1043"/>
    </row>
    <row r="89" spans="2:17">
      <c r="B89" s="1041"/>
      <c r="C89" s="1042"/>
      <c r="D89" s="1042"/>
      <c r="E89" s="1042"/>
      <c r="F89" s="1042"/>
      <c r="G89" s="1042"/>
      <c r="H89" s="1042"/>
      <c r="I89" s="1042"/>
      <c r="J89" s="1042"/>
      <c r="K89" s="1042"/>
      <c r="L89" s="1042"/>
      <c r="M89" s="1042"/>
      <c r="N89" s="1042"/>
      <c r="O89" s="1042"/>
      <c r="P89" s="1042"/>
      <c r="Q89" s="1043"/>
    </row>
    <row r="90" spans="2:17">
      <c r="B90" s="1041"/>
      <c r="C90" s="1042"/>
      <c r="D90" s="1042"/>
      <c r="E90" s="1042"/>
      <c r="F90" s="1042"/>
      <c r="G90" s="1042"/>
      <c r="H90" s="1042"/>
      <c r="I90" s="1042"/>
      <c r="J90" s="1042"/>
      <c r="K90" s="1042"/>
      <c r="L90" s="1042"/>
      <c r="M90" s="1042"/>
      <c r="N90" s="1042"/>
      <c r="O90" s="1042"/>
      <c r="P90" s="1042"/>
      <c r="Q90" s="1043"/>
    </row>
    <row r="91" spans="2:17">
      <c r="B91" s="1041"/>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ht="16.2" thickBot="1">
      <c r="B93" s="1041"/>
      <c r="C93" s="1042"/>
      <c r="D93" s="1042"/>
      <c r="E93" s="1042"/>
      <c r="F93" s="1042"/>
      <c r="G93" s="1042"/>
      <c r="H93" s="1042"/>
      <c r="I93" s="1042"/>
      <c r="J93" s="1042"/>
      <c r="K93" s="1042"/>
      <c r="L93" s="1042"/>
      <c r="M93" s="1042"/>
      <c r="N93" s="1042"/>
      <c r="O93" s="1042"/>
      <c r="P93" s="1042"/>
      <c r="Q93" s="1043"/>
    </row>
    <row r="94" spans="2:17" ht="18">
      <c r="B94" s="666"/>
      <c r="C94" s="1044" t="str">
        <f>"Bottoms Up Composite Labor estimate uncertainty for WBS #"  &amp;'Int &amp; Inst  Control Account'!B76 &amp; ": " &amp;'Int &amp; Inst  Control Account'!C76</f>
        <v>Bottoms Up Composite Labor estimate uncertainty for WBS #2.05.06: Inner HCal Integration/Installation</v>
      </c>
      <c r="D94" s="1045"/>
      <c r="E94" s="1045"/>
      <c r="F94" s="1045"/>
      <c r="G94" s="1045"/>
      <c r="H94" s="1045"/>
      <c r="I94" s="667"/>
      <c r="J94" s="1045" t="s">
        <v>589</v>
      </c>
      <c r="K94" s="1045"/>
      <c r="L94" s="668">
        <f>'Inner HCal Inst Work Package'!CD28</f>
        <v>0.25000000000000006</v>
      </c>
      <c r="M94" s="669"/>
      <c r="N94" s="669"/>
      <c r="O94" s="669"/>
      <c r="P94" s="669"/>
      <c r="Q94" s="670"/>
    </row>
    <row r="95" spans="2:17" ht="18.600000000000001" thickBot="1">
      <c r="B95" s="666"/>
      <c r="C95" s="1048"/>
      <c r="D95" s="1049"/>
      <c r="E95" s="1049"/>
      <c r="F95" s="1049"/>
      <c r="G95" s="1049"/>
      <c r="H95" s="1049"/>
      <c r="I95" s="671"/>
      <c r="J95" s="1049" t="s">
        <v>590</v>
      </c>
      <c r="K95" s="1049"/>
      <c r="L95" s="672">
        <f>'Inner HCal Inst Work Package'!CE28</f>
        <v>0.39053254437869822</v>
      </c>
      <c r="M95" s="669"/>
      <c r="N95" s="669"/>
      <c r="O95" s="669"/>
      <c r="P95" s="669"/>
      <c r="Q95" s="670"/>
    </row>
    <row r="96" spans="2:17" ht="18.600000000000001" thickBot="1">
      <c r="B96" s="673"/>
      <c r="C96" s="674"/>
      <c r="D96" s="674"/>
      <c r="E96" s="674"/>
      <c r="F96" s="674"/>
      <c r="G96" s="674"/>
      <c r="H96" s="674"/>
      <c r="I96" s="674"/>
      <c r="J96" s="674"/>
      <c r="K96" s="674"/>
      <c r="L96" s="674"/>
      <c r="M96" s="674"/>
      <c r="N96" s="674"/>
      <c r="O96" s="674"/>
      <c r="P96" s="674"/>
      <c r="Q96" s="675"/>
    </row>
  </sheetData>
  <mergeCells count="31">
    <mergeCell ref="B48:Q63"/>
    <mergeCell ref="B64:Q65"/>
    <mergeCell ref="F2:L7"/>
    <mergeCell ref="M2:M3"/>
    <mergeCell ref="N2:Q3"/>
    <mergeCell ref="M4:M5"/>
    <mergeCell ref="N4:Q5"/>
    <mergeCell ref="M6:M7"/>
    <mergeCell ref="N6:Q7"/>
    <mergeCell ref="B46:Q47"/>
    <mergeCell ref="B8:F8"/>
    <mergeCell ref="G8:M8"/>
    <mergeCell ref="N8:Q8"/>
    <mergeCell ref="B9:F10"/>
    <mergeCell ref="G9:M10"/>
    <mergeCell ref="N9:Q10"/>
    <mergeCell ref="B11:Q11"/>
    <mergeCell ref="B12:Q18"/>
    <mergeCell ref="B20:Q20"/>
    <mergeCell ref="B33:Q33"/>
    <mergeCell ref="B34:Q45"/>
    <mergeCell ref="B19:F19"/>
    <mergeCell ref="C94:H95"/>
    <mergeCell ref="J94:K94"/>
    <mergeCell ref="J95:K95"/>
    <mergeCell ref="B66:Q77"/>
    <mergeCell ref="B78:Q79"/>
    <mergeCell ref="B80:Q81"/>
    <mergeCell ref="B85:Q86"/>
    <mergeCell ref="B87:Q93"/>
    <mergeCell ref="B82:I82"/>
  </mergeCells>
  <hyperlinks>
    <hyperlink ref="B34" location="'Inner HCal Inst Work Package'!A1" display="(click here to see the details of the labor and material estimate for this Work Package)" xr:uid="{00000000-0004-0000-0B00-000000000000}"/>
    <hyperlink ref="C34" location="'Inner HCal Inst Work Package'!A1" display="'Inner HCal Inst Work Package'!A1" xr:uid="{00000000-0004-0000-0B00-000001000000}"/>
    <hyperlink ref="D34" location="'Inner HCal Inst Work Package'!A1" display="'Inner HCal Inst Work Package'!A1" xr:uid="{00000000-0004-0000-0B00-000002000000}"/>
    <hyperlink ref="E34" location="'Inner HCal Inst Work Package'!A1" display="'Inner HCal Inst Work Package'!A1" xr:uid="{00000000-0004-0000-0B00-000003000000}"/>
    <hyperlink ref="F34" location="'Inner HCal Inst Work Package'!A1" display="'Inner HCal Inst Work Package'!A1" xr:uid="{00000000-0004-0000-0B00-000004000000}"/>
    <hyperlink ref="G34" location="'Inner HCal Inst Work Package'!A1" display="'Inner HCal Inst Work Package'!A1" xr:uid="{00000000-0004-0000-0B00-000005000000}"/>
    <hyperlink ref="H34" location="'Inner HCal Inst Work Package'!A1" display="'Inner HCal Inst Work Package'!A1" xr:uid="{00000000-0004-0000-0B00-000006000000}"/>
    <hyperlink ref="I34" location="'Inner HCal Inst Work Package'!A1" display="'Inner HCal Inst Work Package'!A1" xr:uid="{00000000-0004-0000-0B00-000007000000}"/>
    <hyperlink ref="J34" location="'Inner HCal Inst Work Package'!A1" display="'Inner HCal Inst Work Package'!A1" xr:uid="{00000000-0004-0000-0B00-000008000000}"/>
    <hyperlink ref="K34" location="'Inner HCal Inst Work Package'!A1" display="'Inner HCal Inst Work Package'!A1" xr:uid="{00000000-0004-0000-0B00-000009000000}"/>
    <hyperlink ref="L34" location="'Inner HCal Inst Work Package'!A1" display="'Inner HCal Inst Work Package'!A1" xr:uid="{00000000-0004-0000-0B00-00000A000000}"/>
    <hyperlink ref="M34" location="'Inner HCal Inst Work Package'!A1" display="'Inner HCal Inst Work Package'!A1" xr:uid="{00000000-0004-0000-0B00-00000B000000}"/>
    <hyperlink ref="N34" location="'Inner HCal Inst Work Package'!A1" display="'Inner HCal Inst Work Package'!A1" xr:uid="{00000000-0004-0000-0B00-00000C000000}"/>
    <hyperlink ref="O34" location="'Inner HCal Inst Work Package'!A1" display="'Inner HCal Inst Work Package'!A1" xr:uid="{00000000-0004-0000-0B00-00000D000000}"/>
    <hyperlink ref="P34" location="'Inner HCal Inst Work Package'!A1" display="'Inner HCal Inst Work Package'!A1" xr:uid="{00000000-0004-0000-0B00-00000E000000}"/>
    <hyperlink ref="Q34" location="'Inner HCal Inst Work Package'!A1" display="'Inner HCal Inst Work Package'!A1" xr:uid="{00000000-0004-0000-0B00-00000F000000}"/>
    <hyperlink ref="B35" location="'Inner HCal Inst Work Package'!A1" display="'Inner HCal Inst Work Package'!A1" xr:uid="{00000000-0004-0000-0B00-000010000000}"/>
    <hyperlink ref="C35" location="'Inner HCal Inst Work Package'!A1" display="'Inner HCal Inst Work Package'!A1" xr:uid="{00000000-0004-0000-0B00-000011000000}"/>
    <hyperlink ref="D35" location="'Inner HCal Inst Work Package'!A1" display="'Inner HCal Inst Work Package'!A1" xr:uid="{00000000-0004-0000-0B00-000012000000}"/>
    <hyperlink ref="E35" location="'Inner HCal Inst Work Package'!A1" display="'Inner HCal Inst Work Package'!A1" xr:uid="{00000000-0004-0000-0B00-000013000000}"/>
    <hyperlink ref="F35" location="'Inner HCal Inst Work Package'!A1" display="'Inner HCal Inst Work Package'!A1" xr:uid="{00000000-0004-0000-0B00-000014000000}"/>
    <hyperlink ref="G35" location="'Inner HCal Inst Work Package'!A1" display="'Inner HCal Inst Work Package'!A1" xr:uid="{00000000-0004-0000-0B00-000015000000}"/>
    <hyperlink ref="H35" location="'Inner HCal Inst Work Package'!A1" display="'Inner HCal Inst Work Package'!A1" xr:uid="{00000000-0004-0000-0B00-000016000000}"/>
    <hyperlink ref="I35" location="'Inner HCal Inst Work Package'!A1" display="'Inner HCal Inst Work Package'!A1" xr:uid="{00000000-0004-0000-0B00-000017000000}"/>
    <hyperlink ref="J35" location="'Inner HCal Inst Work Package'!A1" display="'Inner HCal Inst Work Package'!A1" xr:uid="{00000000-0004-0000-0B00-000018000000}"/>
    <hyperlink ref="K35" location="'Inner HCal Inst Work Package'!A1" display="'Inner HCal Inst Work Package'!A1" xr:uid="{00000000-0004-0000-0B00-000019000000}"/>
    <hyperlink ref="L35" location="'Inner HCal Inst Work Package'!A1" display="'Inner HCal Inst Work Package'!A1" xr:uid="{00000000-0004-0000-0B00-00001A000000}"/>
    <hyperlink ref="M35" location="'Inner HCal Inst Work Package'!A1" display="'Inner HCal Inst Work Package'!A1" xr:uid="{00000000-0004-0000-0B00-00001B000000}"/>
    <hyperlink ref="N35" location="'Inner HCal Inst Work Package'!A1" display="'Inner HCal Inst Work Package'!A1" xr:uid="{00000000-0004-0000-0B00-00001C000000}"/>
    <hyperlink ref="O35" location="'Inner HCal Inst Work Package'!A1" display="'Inner HCal Inst Work Package'!A1" xr:uid="{00000000-0004-0000-0B00-00001D000000}"/>
    <hyperlink ref="P35" location="'Inner HCal Inst Work Package'!A1" display="'Inner HCal Inst Work Package'!A1" xr:uid="{00000000-0004-0000-0B00-00001E000000}"/>
    <hyperlink ref="Q35" location="'Inner HCal Inst Work Package'!A1" display="'Inner HCal Inst Work Package'!A1" xr:uid="{00000000-0004-0000-0B00-00001F000000}"/>
    <hyperlink ref="B36" location="'Inner HCal Inst Work Package'!A1" display="'Inner HCal Inst Work Package'!A1" xr:uid="{00000000-0004-0000-0B00-000020000000}"/>
    <hyperlink ref="C36" location="'Inner HCal Inst Work Package'!A1" display="'Inner HCal Inst Work Package'!A1" xr:uid="{00000000-0004-0000-0B00-000021000000}"/>
    <hyperlink ref="D36" location="'Inner HCal Inst Work Package'!A1" display="'Inner HCal Inst Work Package'!A1" xr:uid="{00000000-0004-0000-0B00-000022000000}"/>
    <hyperlink ref="E36" location="'Inner HCal Inst Work Package'!A1" display="'Inner HCal Inst Work Package'!A1" xr:uid="{00000000-0004-0000-0B00-000023000000}"/>
    <hyperlink ref="F36" location="'Inner HCal Inst Work Package'!A1" display="'Inner HCal Inst Work Package'!A1" xr:uid="{00000000-0004-0000-0B00-000024000000}"/>
    <hyperlink ref="G36" location="'Inner HCal Inst Work Package'!A1" display="'Inner HCal Inst Work Package'!A1" xr:uid="{00000000-0004-0000-0B00-000025000000}"/>
    <hyperlink ref="H36" location="'Inner HCal Inst Work Package'!A1" display="'Inner HCal Inst Work Package'!A1" xr:uid="{00000000-0004-0000-0B00-000026000000}"/>
    <hyperlink ref="I36" location="'Inner HCal Inst Work Package'!A1" display="'Inner HCal Inst Work Package'!A1" xr:uid="{00000000-0004-0000-0B00-000027000000}"/>
    <hyperlink ref="J36" location="'Inner HCal Inst Work Package'!A1" display="'Inner HCal Inst Work Package'!A1" xr:uid="{00000000-0004-0000-0B00-000028000000}"/>
    <hyperlink ref="K36" location="'Inner HCal Inst Work Package'!A1" display="'Inner HCal Inst Work Package'!A1" xr:uid="{00000000-0004-0000-0B00-000029000000}"/>
    <hyperlink ref="L36" location="'Inner HCal Inst Work Package'!A1" display="'Inner HCal Inst Work Package'!A1" xr:uid="{00000000-0004-0000-0B00-00002A000000}"/>
    <hyperlink ref="M36" location="'Inner HCal Inst Work Package'!A1" display="'Inner HCal Inst Work Package'!A1" xr:uid="{00000000-0004-0000-0B00-00002B000000}"/>
    <hyperlink ref="N36" location="'Inner HCal Inst Work Package'!A1" display="'Inner HCal Inst Work Package'!A1" xr:uid="{00000000-0004-0000-0B00-00002C000000}"/>
    <hyperlink ref="O36" location="'Inner HCal Inst Work Package'!A1" display="'Inner HCal Inst Work Package'!A1" xr:uid="{00000000-0004-0000-0B00-00002D000000}"/>
    <hyperlink ref="P36" location="'Inner HCal Inst Work Package'!A1" display="'Inner HCal Inst Work Package'!A1" xr:uid="{00000000-0004-0000-0B00-00002E000000}"/>
    <hyperlink ref="Q36" location="'Inner HCal Inst Work Package'!A1" display="'Inner HCal Inst Work Package'!A1" xr:uid="{00000000-0004-0000-0B00-00002F000000}"/>
    <hyperlink ref="B37" location="'Inner HCal Inst Work Package'!A1" display="'Inner HCal Inst Work Package'!A1" xr:uid="{00000000-0004-0000-0B00-000030000000}"/>
    <hyperlink ref="C37" location="'Inner HCal Inst Work Package'!A1" display="'Inner HCal Inst Work Package'!A1" xr:uid="{00000000-0004-0000-0B00-000031000000}"/>
    <hyperlink ref="D37" location="'Inner HCal Inst Work Package'!A1" display="'Inner HCal Inst Work Package'!A1" xr:uid="{00000000-0004-0000-0B00-000032000000}"/>
    <hyperlink ref="E37" location="'Inner HCal Inst Work Package'!A1" display="'Inner HCal Inst Work Package'!A1" xr:uid="{00000000-0004-0000-0B00-000033000000}"/>
    <hyperlink ref="F37" location="'Inner HCal Inst Work Package'!A1" display="'Inner HCal Inst Work Package'!A1" xr:uid="{00000000-0004-0000-0B00-000034000000}"/>
    <hyperlink ref="G37" location="'Inner HCal Inst Work Package'!A1" display="'Inner HCal Inst Work Package'!A1" xr:uid="{00000000-0004-0000-0B00-000035000000}"/>
    <hyperlink ref="H37" location="'Inner HCal Inst Work Package'!A1" display="'Inner HCal Inst Work Package'!A1" xr:uid="{00000000-0004-0000-0B00-000036000000}"/>
    <hyperlink ref="I37" location="'Inner HCal Inst Work Package'!A1" display="'Inner HCal Inst Work Package'!A1" xr:uid="{00000000-0004-0000-0B00-000037000000}"/>
    <hyperlink ref="J37" location="'Inner HCal Inst Work Package'!A1" display="'Inner HCal Inst Work Package'!A1" xr:uid="{00000000-0004-0000-0B00-000038000000}"/>
    <hyperlink ref="K37" location="'Inner HCal Inst Work Package'!A1" display="'Inner HCal Inst Work Package'!A1" xr:uid="{00000000-0004-0000-0B00-000039000000}"/>
    <hyperlink ref="L37" location="'Inner HCal Inst Work Package'!A1" display="'Inner HCal Inst Work Package'!A1" xr:uid="{00000000-0004-0000-0B00-00003A000000}"/>
    <hyperlink ref="M37" location="'Inner HCal Inst Work Package'!A1" display="'Inner HCal Inst Work Package'!A1" xr:uid="{00000000-0004-0000-0B00-00003B000000}"/>
    <hyperlink ref="N37" location="'Inner HCal Inst Work Package'!A1" display="'Inner HCal Inst Work Package'!A1" xr:uid="{00000000-0004-0000-0B00-00003C000000}"/>
    <hyperlink ref="O37" location="'Inner HCal Inst Work Package'!A1" display="'Inner HCal Inst Work Package'!A1" xr:uid="{00000000-0004-0000-0B00-00003D000000}"/>
    <hyperlink ref="P37" location="'Inner HCal Inst Work Package'!A1" display="'Inner HCal Inst Work Package'!A1" xr:uid="{00000000-0004-0000-0B00-00003E000000}"/>
    <hyperlink ref="Q37" location="'Inner HCal Inst Work Package'!A1" display="'Inner HCal Inst Work Package'!A1" xr:uid="{00000000-0004-0000-0B00-00003F000000}"/>
    <hyperlink ref="B38" location="'Inner HCal Inst Work Package'!A1" display="'Inner HCal Inst Work Package'!A1" xr:uid="{00000000-0004-0000-0B00-000040000000}"/>
    <hyperlink ref="C38" location="'Inner HCal Inst Work Package'!A1" display="'Inner HCal Inst Work Package'!A1" xr:uid="{00000000-0004-0000-0B00-000041000000}"/>
    <hyperlink ref="D38" location="'Inner HCal Inst Work Package'!A1" display="'Inner HCal Inst Work Package'!A1" xr:uid="{00000000-0004-0000-0B00-000042000000}"/>
    <hyperlink ref="E38" location="'Inner HCal Inst Work Package'!A1" display="'Inner HCal Inst Work Package'!A1" xr:uid="{00000000-0004-0000-0B00-000043000000}"/>
    <hyperlink ref="F38" location="'Inner HCal Inst Work Package'!A1" display="'Inner HCal Inst Work Package'!A1" xr:uid="{00000000-0004-0000-0B00-000044000000}"/>
    <hyperlink ref="G38" location="'Inner HCal Inst Work Package'!A1" display="'Inner HCal Inst Work Package'!A1" xr:uid="{00000000-0004-0000-0B00-000045000000}"/>
    <hyperlink ref="H38" location="'Inner HCal Inst Work Package'!A1" display="'Inner HCal Inst Work Package'!A1" xr:uid="{00000000-0004-0000-0B00-000046000000}"/>
    <hyperlink ref="I38" location="'Inner HCal Inst Work Package'!A1" display="'Inner HCal Inst Work Package'!A1" xr:uid="{00000000-0004-0000-0B00-000047000000}"/>
    <hyperlink ref="J38" location="'Inner HCal Inst Work Package'!A1" display="'Inner HCal Inst Work Package'!A1" xr:uid="{00000000-0004-0000-0B00-000048000000}"/>
    <hyperlink ref="K38" location="'Inner HCal Inst Work Package'!A1" display="'Inner HCal Inst Work Package'!A1" xr:uid="{00000000-0004-0000-0B00-000049000000}"/>
    <hyperlink ref="L38" location="'Inner HCal Inst Work Package'!A1" display="'Inner HCal Inst Work Package'!A1" xr:uid="{00000000-0004-0000-0B00-00004A000000}"/>
    <hyperlink ref="M38" location="'Inner HCal Inst Work Package'!A1" display="'Inner HCal Inst Work Package'!A1" xr:uid="{00000000-0004-0000-0B00-00004B000000}"/>
    <hyperlink ref="N38" location="'Inner HCal Inst Work Package'!A1" display="'Inner HCal Inst Work Package'!A1" xr:uid="{00000000-0004-0000-0B00-00004C000000}"/>
    <hyperlink ref="O38" location="'Inner HCal Inst Work Package'!A1" display="'Inner HCal Inst Work Package'!A1" xr:uid="{00000000-0004-0000-0B00-00004D000000}"/>
    <hyperlink ref="P38" location="'Inner HCal Inst Work Package'!A1" display="'Inner HCal Inst Work Package'!A1" xr:uid="{00000000-0004-0000-0B00-00004E000000}"/>
    <hyperlink ref="Q38" location="'Inner HCal Inst Work Package'!A1" display="'Inner HCal Inst Work Package'!A1" xr:uid="{00000000-0004-0000-0B00-00004F000000}"/>
    <hyperlink ref="B39" location="'Inner HCal Inst Work Package'!A1" display="'Inner HCal Inst Work Package'!A1" xr:uid="{00000000-0004-0000-0B00-000050000000}"/>
    <hyperlink ref="C39" location="'Inner HCal Inst Work Package'!A1" display="'Inner HCal Inst Work Package'!A1" xr:uid="{00000000-0004-0000-0B00-000051000000}"/>
    <hyperlink ref="D39" location="'Inner HCal Inst Work Package'!A1" display="'Inner HCal Inst Work Package'!A1" xr:uid="{00000000-0004-0000-0B00-000052000000}"/>
    <hyperlink ref="E39" location="'Inner HCal Inst Work Package'!A1" display="'Inner HCal Inst Work Package'!A1" xr:uid="{00000000-0004-0000-0B00-000053000000}"/>
    <hyperlink ref="F39" location="'Inner HCal Inst Work Package'!A1" display="'Inner HCal Inst Work Package'!A1" xr:uid="{00000000-0004-0000-0B00-000054000000}"/>
    <hyperlink ref="G39" location="'Inner HCal Inst Work Package'!A1" display="'Inner HCal Inst Work Package'!A1" xr:uid="{00000000-0004-0000-0B00-000055000000}"/>
    <hyperlink ref="H39" location="'Inner HCal Inst Work Package'!A1" display="'Inner HCal Inst Work Package'!A1" xr:uid="{00000000-0004-0000-0B00-000056000000}"/>
    <hyperlink ref="I39" location="'Inner HCal Inst Work Package'!A1" display="'Inner HCal Inst Work Package'!A1" xr:uid="{00000000-0004-0000-0B00-000057000000}"/>
    <hyperlink ref="J39" location="'Inner HCal Inst Work Package'!A1" display="'Inner HCal Inst Work Package'!A1" xr:uid="{00000000-0004-0000-0B00-000058000000}"/>
    <hyperlink ref="K39" location="'Inner HCal Inst Work Package'!A1" display="'Inner HCal Inst Work Package'!A1" xr:uid="{00000000-0004-0000-0B00-000059000000}"/>
    <hyperlink ref="L39" location="'Inner HCal Inst Work Package'!A1" display="'Inner HCal Inst Work Package'!A1" xr:uid="{00000000-0004-0000-0B00-00005A000000}"/>
    <hyperlink ref="M39" location="'Inner HCal Inst Work Package'!A1" display="'Inner HCal Inst Work Package'!A1" xr:uid="{00000000-0004-0000-0B00-00005B000000}"/>
    <hyperlink ref="N39" location="'Inner HCal Inst Work Package'!A1" display="'Inner HCal Inst Work Package'!A1" xr:uid="{00000000-0004-0000-0B00-00005C000000}"/>
    <hyperlink ref="O39" location="'Inner HCal Inst Work Package'!A1" display="'Inner HCal Inst Work Package'!A1" xr:uid="{00000000-0004-0000-0B00-00005D000000}"/>
    <hyperlink ref="P39" location="'Inner HCal Inst Work Package'!A1" display="'Inner HCal Inst Work Package'!A1" xr:uid="{00000000-0004-0000-0B00-00005E000000}"/>
    <hyperlink ref="Q39" location="'Inner HCal Inst Work Package'!A1" display="'Inner HCal Inst Work Package'!A1" xr:uid="{00000000-0004-0000-0B00-00005F000000}"/>
    <hyperlink ref="B40" location="'Inner HCal Inst Work Package'!A1" display="'Inner HCal Inst Work Package'!A1" xr:uid="{00000000-0004-0000-0B00-000060000000}"/>
    <hyperlink ref="C40" location="'Inner HCal Inst Work Package'!A1" display="'Inner HCal Inst Work Package'!A1" xr:uid="{00000000-0004-0000-0B00-000061000000}"/>
    <hyperlink ref="D40" location="'Inner HCal Inst Work Package'!A1" display="'Inner HCal Inst Work Package'!A1" xr:uid="{00000000-0004-0000-0B00-000062000000}"/>
    <hyperlink ref="E40" location="'Inner HCal Inst Work Package'!A1" display="'Inner HCal Inst Work Package'!A1" xr:uid="{00000000-0004-0000-0B00-000063000000}"/>
    <hyperlink ref="F40" location="'Inner HCal Inst Work Package'!A1" display="'Inner HCal Inst Work Package'!A1" xr:uid="{00000000-0004-0000-0B00-000064000000}"/>
    <hyperlink ref="G40" location="'Inner HCal Inst Work Package'!A1" display="'Inner HCal Inst Work Package'!A1" xr:uid="{00000000-0004-0000-0B00-000065000000}"/>
    <hyperlink ref="H40" location="'Inner HCal Inst Work Package'!A1" display="'Inner HCal Inst Work Package'!A1" xr:uid="{00000000-0004-0000-0B00-000066000000}"/>
    <hyperlink ref="I40" location="'Inner HCal Inst Work Package'!A1" display="'Inner HCal Inst Work Package'!A1" xr:uid="{00000000-0004-0000-0B00-000067000000}"/>
    <hyperlink ref="J40" location="'Inner HCal Inst Work Package'!A1" display="'Inner HCal Inst Work Package'!A1" xr:uid="{00000000-0004-0000-0B00-000068000000}"/>
    <hyperlink ref="K40" location="'Inner HCal Inst Work Package'!A1" display="'Inner HCal Inst Work Package'!A1" xr:uid="{00000000-0004-0000-0B00-000069000000}"/>
    <hyperlink ref="L40" location="'Inner HCal Inst Work Package'!A1" display="'Inner HCal Inst Work Package'!A1" xr:uid="{00000000-0004-0000-0B00-00006A000000}"/>
    <hyperlink ref="M40" location="'Inner HCal Inst Work Package'!A1" display="'Inner HCal Inst Work Package'!A1" xr:uid="{00000000-0004-0000-0B00-00006B000000}"/>
    <hyperlink ref="N40" location="'Inner HCal Inst Work Package'!A1" display="'Inner HCal Inst Work Package'!A1" xr:uid="{00000000-0004-0000-0B00-00006C000000}"/>
    <hyperlink ref="O40" location="'Inner HCal Inst Work Package'!A1" display="'Inner HCal Inst Work Package'!A1" xr:uid="{00000000-0004-0000-0B00-00006D000000}"/>
    <hyperlink ref="P40" location="'Inner HCal Inst Work Package'!A1" display="'Inner HCal Inst Work Package'!A1" xr:uid="{00000000-0004-0000-0B00-00006E000000}"/>
    <hyperlink ref="Q40" location="'Inner HCal Inst Work Package'!A1" display="'Inner HCal Inst Work Package'!A1" xr:uid="{00000000-0004-0000-0B00-00006F000000}"/>
    <hyperlink ref="B41" location="'Inner HCal Inst Work Package'!A1" display="'Inner HCal Inst Work Package'!A1" xr:uid="{00000000-0004-0000-0B00-000070000000}"/>
    <hyperlink ref="C41" location="'Inner HCal Inst Work Package'!A1" display="'Inner HCal Inst Work Package'!A1" xr:uid="{00000000-0004-0000-0B00-000071000000}"/>
    <hyperlink ref="D41" location="'Inner HCal Inst Work Package'!A1" display="'Inner HCal Inst Work Package'!A1" xr:uid="{00000000-0004-0000-0B00-000072000000}"/>
    <hyperlink ref="E41" location="'Inner HCal Inst Work Package'!A1" display="'Inner HCal Inst Work Package'!A1" xr:uid="{00000000-0004-0000-0B00-000073000000}"/>
    <hyperlink ref="F41" location="'Inner HCal Inst Work Package'!A1" display="'Inner HCal Inst Work Package'!A1" xr:uid="{00000000-0004-0000-0B00-000074000000}"/>
    <hyperlink ref="G41" location="'Inner HCal Inst Work Package'!A1" display="'Inner HCal Inst Work Package'!A1" xr:uid="{00000000-0004-0000-0B00-000075000000}"/>
    <hyperlink ref="H41" location="'Inner HCal Inst Work Package'!A1" display="'Inner HCal Inst Work Package'!A1" xr:uid="{00000000-0004-0000-0B00-000076000000}"/>
    <hyperlink ref="I41" location="'Inner HCal Inst Work Package'!A1" display="'Inner HCal Inst Work Package'!A1" xr:uid="{00000000-0004-0000-0B00-000077000000}"/>
    <hyperlink ref="J41" location="'Inner HCal Inst Work Package'!A1" display="'Inner HCal Inst Work Package'!A1" xr:uid="{00000000-0004-0000-0B00-000078000000}"/>
    <hyperlink ref="K41" location="'Inner HCal Inst Work Package'!A1" display="'Inner HCal Inst Work Package'!A1" xr:uid="{00000000-0004-0000-0B00-000079000000}"/>
    <hyperlink ref="L41" location="'Inner HCal Inst Work Package'!A1" display="'Inner HCal Inst Work Package'!A1" xr:uid="{00000000-0004-0000-0B00-00007A000000}"/>
    <hyperlink ref="M41" location="'Inner HCal Inst Work Package'!A1" display="'Inner HCal Inst Work Package'!A1" xr:uid="{00000000-0004-0000-0B00-00007B000000}"/>
    <hyperlink ref="N41" location="'Inner HCal Inst Work Package'!A1" display="'Inner HCal Inst Work Package'!A1" xr:uid="{00000000-0004-0000-0B00-00007C000000}"/>
    <hyperlink ref="O41" location="'Inner HCal Inst Work Package'!A1" display="'Inner HCal Inst Work Package'!A1" xr:uid="{00000000-0004-0000-0B00-00007D000000}"/>
    <hyperlink ref="P41" location="'Inner HCal Inst Work Package'!A1" display="'Inner HCal Inst Work Package'!A1" xr:uid="{00000000-0004-0000-0B00-00007E000000}"/>
    <hyperlink ref="Q41" location="'Inner HCal Inst Work Package'!A1" display="'Inner HCal Inst Work Package'!A1" xr:uid="{00000000-0004-0000-0B00-00007F000000}"/>
    <hyperlink ref="B42" location="'Inner HCal Inst Work Package'!A1" display="'Inner HCal Inst Work Package'!A1" xr:uid="{00000000-0004-0000-0B00-000080000000}"/>
    <hyperlink ref="C42" location="'Inner HCal Inst Work Package'!A1" display="'Inner HCal Inst Work Package'!A1" xr:uid="{00000000-0004-0000-0B00-000081000000}"/>
    <hyperlink ref="D42" location="'Inner HCal Inst Work Package'!A1" display="'Inner HCal Inst Work Package'!A1" xr:uid="{00000000-0004-0000-0B00-000082000000}"/>
    <hyperlink ref="E42" location="'Inner HCal Inst Work Package'!A1" display="'Inner HCal Inst Work Package'!A1" xr:uid="{00000000-0004-0000-0B00-000083000000}"/>
    <hyperlink ref="F42" location="'Inner HCal Inst Work Package'!A1" display="'Inner HCal Inst Work Package'!A1" xr:uid="{00000000-0004-0000-0B00-000084000000}"/>
    <hyperlink ref="G42" location="'Inner HCal Inst Work Package'!A1" display="'Inner HCal Inst Work Package'!A1" xr:uid="{00000000-0004-0000-0B00-000085000000}"/>
    <hyperlink ref="H42" location="'Inner HCal Inst Work Package'!A1" display="'Inner HCal Inst Work Package'!A1" xr:uid="{00000000-0004-0000-0B00-000086000000}"/>
    <hyperlink ref="I42" location="'Inner HCal Inst Work Package'!A1" display="'Inner HCal Inst Work Package'!A1" xr:uid="{00000000-0004-0000-0B00-000087000000}"/>
    <hyperlink ref="J42" location="'Inner HCal Inst Work Package'!A1" display="'Inner HCal Inst Work Package'!A1" xr:uid="{00000000-0004-0000-0B00-000088000000}"/>
    <hyperlink ref="K42" location="'Inner HCal Inst Work Package'!A1" display="'Inner HCal Inst Work Package'!A1" xr:uid="{00000000-0004-0000-0B00-000089000000}"/>
    <hyperlink ref="L42" location="'Inner HCal Inst Work Package'!A1" display="'Inner HCal Inst Work Package'!A1" xr:uid="{00000000-0004-0000-0B00-00008A000000}"/>
    <hyperlink ref="M42" location="'Inner HCal Inst Work Package'!A1" display="'Inner HCal Inst Work Package'!A1" xr:uid="{00000000-0004-0000-0B00-00008B000000}"/>
    <hyperlink ref="N42" location="'Inner HCal Inst Work Package'!A1" display="'Inner HCal Inst Work Package'!A1" xr:uid="{00000000-0004-0000-0B00-00008C000000}"/>
    <hyperlink ref="O42" location="'Inner HCal Inst Work Package'!A1" display="'Inner HCal Inst Work Package'!A1" xr:uid="{00000000-0004-0000-0B00-00008D000000}"/>
    <hyperlink ref="P42" location="'Inner HCal Inst Work Package'!A1" display="'Inner HCal Inst Work Package'!A1" xr:uid="{00000000-0004-0000-0B00-00008E000000}"/>
    <hyperlink ref="Q42" location="'Inner HCal Inst Work Package'!A1" display="'Inner HCal Inst Work Package'!A1" xr:uid="{00000000-0004-0000-0B00-00008F000000}"/>
    <hyperlink ref="B43" location="'Inner HCal Inst Work Package'!A1" display="'Inner HCal Inst Work Package'!A1" xr:uid="{00000000-0004-0000-0B00-000090000000}"/>
    <hyperlink ref="C43" location="'Inner HCal Inst Work Package'!A1" display="'Inner HCal Inst Work Package'!A1" xr:uid="{00000000-0004-0000-0B00-000091000000}"/>
    <hyperlink ref="D43" location="'Inner HCal Inst Work Package'!A1" display="'Inner HCal Inst Work Package'!A1" xr:uid="{00000000-0004-0000-0B00-000092000000}"/>
    <hyperlink ref="E43" location="'Inner HCal Inst Work Package'!A1" display="'Inner HCal Inst Work Package'!A1" xr:uid="{00000000-0004-0000-0B00-000093000000}"/>
    <hyperlink ref="F43" location="'Inner HCal Inst Work Package'!A1" display="'Inner HCal Inst Work Package'!A1" xr:uid="{00000000-0004-0000-0B00-000094000000}"/>
    <hyperlink ref="G43" location="'Inner HCal Inst Work Package'!A1" display="'Inner HCal Inst Work Package'!A1" xr:uid="{00000000-0004-0000-0B00-000095000000}"/>
    <hyperlink ref="H43" location="'Inner HCal Inst Work Package'!A1" display="'Inner HCal Inst Work Package'!A1" xr:uid="{00000000-0004-0000-0B00-000096000000}"/>
    <hyperlink ref="I43" location="'Inner HCal Inst Work Package'!A1" display="'Inner HCal Inst Work Package'!A1" xr:uid="{00000000-0004-0000-0B00-000097000000}"/>
    <hyperlink ref="J43" location="'Inner HCal Inst Work Package'!A1" display="'Inner HCal Inst Work Package'!A1" xr:uid="{00000000-0004-0000-0B00-000098000000}"/>
    <hyperlink ref="K43" location="'Inner HCal Inst Work Package'!A1" display="'Inner HCal Inst Work Package'!A1" xr:uid="{00000000-0004-0000-0B00-000099000000}"/>
    <hyperlink ref="L43" location="'Inner HCal Inst Work Package'!A1" display="'Inner HCal Inst Work Package'!A1" xr:uid="{00000000-0004-0000-0B00-00009A000000}"/>
    <hyperlink ref="M43" location="'Inner HCal Inst Work Package'!A1" display="'Inner HCal Inst Work Package'!A1" xr:uid="{00000000-0004-0000-0B00-00009B000000}"/>
    <hyperlink ref="N43" location="'Inner HCal Inst Work Package'!A1" display="'Inner HCal Inst Work Package'!A1" xr:uid="{00000000-0004-0000-0B00-00009C000000}"/>
    <hyperlink ref="O43" location="'Inner HCal Inst Work Package'!A1" display="'Inner HCal Inst Work Package'!A1" xr:uid="{00000000-0004-0000-0B00-00009D000000}"/>
    <hyperlink ref="P43" location="'Inner HCal Inst Work Package'!A1" display="'Inner HCal Inst Work Package'!A1" xr:uid="{00000000-0004-0000-0B00-00009E000000}"/>
    <hyperlink ref="Q43" location="'Inner HCal Inst Work Package'!A1" display="'Inner HCal Inst Work Package'!A1" xr:uid="{00000000-0004-0000-0B00-00009F000000}"/>
    <hyperlink ref="B44" location="'Inner HCal Inst Work Package'!A1" display="'Inner HCal Inst Work Package'!A1" xr:uid="{00000000-0004-0000-0B00-0000A0000000}"/>
    <hyperlink ref="C44" location="'Inner HCal Inst Work Package'!A1" display="'Inner HCal Inst Work Package'!A1" xr:uid="{00000000-0004-0000-0B00-0000A1000000}"/>
    <hyperlink ref="D44" location="'Inner HCal Inst Work Package'!A1" display="'Inner HCal Inst Work Package'!A1" xr:uid="{00000000-0004-0000-0B00-0000A2000000}"/>
    <hyperlink ref="E44" location="'Inner HCal Inst Work Package'!A1" display="'Inner HCal Inst Work Package'!A1" xr:uid="{00000000-0004-0000-0B00-0000A3000000}"/>
    <hyperlink ref="F44" location="'Inner HCal Inst Work Package'!A1" display="'Inner HCal Inst Work Package'!A1" xr:uid="{00000000-0004-0000-0B00-0000A4000000}"/>
    <hyperlink ref="G44" location="'Inner HCal Inst Work Package'!A1" display="'Inner HCal Inst Work Package'!A1" xr:uid="{00000000-0004-0000-0B00-0000A5000000}"/>
    <hyperlink ref="H44" location="'Inner HCal Inst Work Package'!A1" display="'Inner HCal Inst Work Package'!A1" xr:uid="{00000000-0004-0000-0B00-0000A6000000}"/>
    <hyperlink ref="I44" location="'Inner HCal Inst Work Package'!A1" display="'Inner HCal Inst Work Package'!A1" xr:uid="{00000000-0004-0000-0B00-0000A7000000}"/>
    <hyperlink ref="J44" location="'Inner HCal Inst Work Package'!A1" display="'Inner HCal Inst Work Package'!A1" xr:uid="{00000000-0004-0000-0B00-0000A8000000}"/>
    <hyperlink ref="K44" location="'Inner HCal Inst Work Package'!A1" display="'Inner HCal Inst Work Package'!A1" xr:uid="{00000000-0004-0000-0B00-0000A9000000}"/>
    <hyperlink ref="L44" location="'Inner HCal Inst Work Package'!A1" display="'Inner HCal Inst Work Package'!A1" xr:uid="{00000000-0004-0000-0B00-0000AA000000}"/>
    <hyperlink ref="M44" location="'Inner HCal Inst Work Package'!A1" display="'Inner HCal Inst Work Package'!A1" xr:uid="{00000000-0004-0000-0B00-0000AB000000}"/>
    <hyperlink ref="N44" location="'Inner HCal Inst Work Package'!A1" display="'Inner HCal Inst Work Package'!A1" xr:uid="{00000000-0004-0000-0B00-0000AC000000}"/>
    <hyperlink ref="O44" location="'Inner HCal Inst Work Package'!A1" display="'Inner HCal Inst Work Package'!A1" xr:uid="{00000000-0004-0000-0B00-0000AD000000}"/>
    <hyperlink ref="P44" location="'Inner HCal Inst Work Package'!A1" display="'Inner HCal Inst Work Package'!A1" xr:uid="{00000000-0004-0000-0B00-0000AE000000}"/>
    <hyperlink ref="Q44" location="'Inner HCal Inst Work Package'!A1" display="'Inner HCal Inst Work Package'!A1" xr:uid="{00000000-0004-0000-0B00-0000AF000000}"/>
    <hyperlink ref="B45" location="'Inner HCal Inst Work Package'!A1" display="'Inner HCal Inst Work Package'!A1" xr:uid="{00000000-0004-0000-0B00-0000B0000000}"/>
    <hyperlink ref="C45" location="'Inner HCal Inst Work Package'!A1" display="'Inner HCal Inst Work Package'!A1" xr:uid="{00000000-0004-0000-0B00-0000B1000000}"/>
    <hyperlink ref="D45" location="'Inner HCal Inst Work Package'!A1" display="'Inner HCal Inst Work Package'!A1" xr:uid="{00000000-0004-0000-0B00-0000B2000000}"/>
    <hyperlink ref="E45" location="'Inner HCal Inst Work Package'!A1" display="'Inner HCal Inst Work Package'!A1" xr:uid="{00000000-0004-0000-0B00-0000B3000000}"/>
    <hyperlink ref="F45" location="'Inner HCal Inst Work Package'!A1" display="'Inner HCal Inst Work Package'!A1" xr:uid="{00000000-0004-0000-0B00-0000B4000000}"/>
    <hyperlink ref="G45" location="'Inner HCal Inst Work Package'!A1" display="'Inner HCal Inst Work Package'!A1" xr:uid="{00000000-0004-0000-0B00-0000B5000000}"/>
    <hyperlink ref="H45" location="'Inner HCal Inst Work Package'!A1" display="'Inner HCal Inst Work Package'!A1" xr:uid="{00000000-0004-0000-0B00-0000B6000000}"/>
    <hyperlink ref="I45" location="'Inner HCal Inst Work Package'!A1" display="'Inner HCal Inst Work Package'!A1" xr:uid="{00000000-0004-0000-0B00-0000B7000000}"/>
    <hyperlink ref="J45" location="'Inner HCal Inst Work Package'!A1" display="'Inner HCal Inst Work Package'!A1" xr:uid="{00000000-0004-0000-0B00-0000B8000000}"/>
    <hyperlink ref="K45" location="'Inner HCal Inst Work Package'!A1" display="'Inner HCal Inst Work Package'!A1" xr:uid="{00000000-0004-0000-0B00-0000B9000000}"/>
    <hyperlink ref="L45" location="'Inner HCal Inst Work Package'!A1" display="'Inner HCal Inst Work Package'!A1" xr:uid="{00000000-0004-0000-0B00-0000BA000000}"/>
    <hyperlink ref="M45" location="'Inner HCal Inst Work Package'!A1" display="'Inner HCal Inst Work Package'!A1" xr:uid="{00000000-0004-0000-0B00-0000BB000000}"/>
    <hyperlink ref="N45" location="'Inner HCal Inst Work Package'!A1" display="'Inner HCal Inst Work Package'!A1" xr:uid="{00000000-0004-0000-0B00-0000BC000000}"/>
    <hyperlink ref="O45" location="'Inner HCal Inst Work Package'!A1" display="'Inner HCal Inst Work Package'!A1" xr:uid="{00000000-0004-0000-0B00-0000BD000000}"/>
    <hyperlink ref="P45" location="'Inner HCal Inst Work Package'!A1" display="'Inner HCal Inst Work Package'!A1" xr:uid="{00000000-0004-0000-0B00-0000BE000000}"/>
    <hyperlink ref="Q45" location="'Inner HCal Inst Work Package'!A1" display="'Inner HCal Inst Work Package'!A1" xr:uid="{00000000-0004-0000-0B00-0000BF000000}"/>
    <hyperlink ref="B19" location="Navigation!A1" display="Return to Naigation Page" xr:uid="{00000000-0004-0000-0B00-0000C0000000}"/>
    <hyperlink ref="C19" location="Navigation!A1" display="Navigation!A1" xr:uid="{00000000-0004-0000-0B00-0000C1000000}"/>
    <hyperlink ref="D19" location="Navigation!A1" display="Navigation!A1" xr:uid="{00000000-0004-0000-0B00-0000C2000000}"/>
    <hyperlink ref="E19" location="Navigation!A1" display="Navigation!A1" xr:uid="{00000000-0004-0000-0B00-0000C3000000}"/>
    <hyperlink ref="F19" location="Navigation!A1" display="Navigation!A1" xr:uid="{00000000-0004-0000-0B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1"/>
  <dimension ref="A1:Q100"/>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Account'!C95</f>
        <v>EMCal Integration/Installation</v>
      </c>
      <c r="C9" s="1100"/>
      <c r="D9" s="1100"/>
      <c r="E9" s="1100"/>
      <c r="F9" s="1101"/>
      <c r="G9" s="1097" t="str">
        <f>'Int &amp; Inst  Control Account'!B95</f>
        <v>2.05.07</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43.05" customHeight="1">
      <c r="B12" s="1090" t="s">
        <v>568</v>
      </c>
      <c r="C12" s="1148"/>
      <c r="D12" s="1148"/>
      <c r="E12" s="1148"/>
      <c r="F12" s="1148"/>
      <c r="G12" s="1148"/>
      <c r="H12" s="1148"/>
      <c r="I12" s="1148"/>
      <c r="J12" s="1148"/>
      <c r="K12" s="1148"/>
      <c r="L12" s="1148"/>
      <c r="M12" s="1148"/>
      <c r="N12" s="1148"/>
      <c r="O12" s="1148"/>
      <c r="P12" s="1148"/>
      <c r="Q12" s="1149"/>
    </row>
    <row r="13" spans="1:17" ht="43.05" customHeight="1">
      <c r="B13" s="1090"/>
      <c r="C13" s="1148"/>
      <c r="D13" s="1148"/>
      <c r="E13" s="1148"/>
      <c r="F13" s="1148"/>
      <c r="G13" s="1148"/>
      <c r="H13" s="1148"/>
      <c r="I13" s="1148"/>
      <c r="J13" s="1148"/>
      <c r="K13" s="1148"/>
      <c r="L13" s="1148"/>
      <c r="M13" s="1148"/>
      <c r="N13" s="1148"/>
      <c r="O13" s="1148"/>
      <c r="P13" s="1148"/>
      <c r="Q13" s="1149"/>
    </row>
    <row r="14" spans="1:17" ht="43.05" customHeight="1">
      <c r="B14" s="1090"/>
      <c r="C14" s="1148"/>
      <c r="D14" s="1148"/>
      <c r="E14" s="1148"/>
      <c r="F14" s="1148"/>
      <c r="G14" s="1148"/>
      <c r="H14" s="1148"/>
      <c r="I14" s="1148"/>
      <c r="J14" s="1148"/>
      <c r="K14" s="1148"/>
      <c r="L14" s="1148"/>
      <c r="M14" s="1148"/>
      <c r="N14" s="1148"/>
      <c r="O14" s="1148"/>
      <c r="P14" s="1148"/>
      <c r="Q14" s="1149"/>
    </row>
    <row r="15" spans="1:17" ht="43.05" customHeight="1">
      <c r="B15" s="1090"/>
      <c r="C15" s="1148"/>
      <c r="D15" s="1148"/>
      <c r="E15" s="1148"/>
      <c r="F15" s="1148"/>
      <c r="G15" s="1148"/>
      <c r="H15" s="1148"/>
      <c r="I15" s="1148"/>
      <c r="J15" s="1148"/>
      <c r="K15" s="1148"/>
      <c r="L15" s="1148"/>
      <c r="M15" s="1148"/>
      <c r="N15" s="1148"/>
      <c r="O15" s="1148"/>
      <c r="P15" s="1148"/>
      <c r="Q15" s="1149"/>
    </row>
    <row r="16" spans="1:17" ht="43.05" customHeight="1">
      <c r="B16" s="1090"/>
      <c r="C16" s="1148"/>
      <c r="D16" s="1148"/>
      <c r="E16" s="1148"/>
      <c r="F16" s="1148"/>
      <c r="G16" s="1148"/>
      <c r="H16" s="1148"/>
      <c r="I16" s="1148"/>
      <c r="J16" s="1148"/>
      <c r="K16" s="1148"/>
      <c r="L16" s="1148"/>
      <c r="M16" s="1148"/>
      <c r="N16" s="1148"/>
      <c r="O16" s="1148"/>
      <c r="P16" s="1148"/>
      <c r="Q16" s="1149"/>
    </row>
    <row r="17" spans="2:17" ht="43.05" customHeight="1">
      <c r="B17" s="1090"/>
      <c r="C17" s="1148"/>
      <c r="D17" s="1148"/>
      <c r="E17" s="1148"/>
      <c r="F17" s="1148"/>
      <c r="G17" s="1148"/>
      <c r="H17" s="1148"/>
      <c r="I17" s="1148"/>
      <c r="J17" s="1148"/>
      <c r="K17" s="1148"/>
      <c r="L17" s="1148"/>
      <c r="M17" s="1148"/>
      <c r="N17" s="1148"/>
      <c r="O17" s="1148"/>
      <c r="P17" s="1148"/>
      <c r="Q17" s="1149"/>
    </row>
    <row r="18" spans="2:17" ht="43.05" customHeight="1">
      <c r="B18" s="1150"/>
      <c r="C18" s="1148"/>
      <c r="D18" s="1148"/>
      <c r="E18" s="1148"/>
      <c r="F18" s="1148"/>
      <c r="G18" s="1148"/>
      <c r="H18" s="1148"/>
      <c r="I18" s="1148"/>
      <c r="J18" s="1148"/>
      <c r="K18" s="1148"/>
      <c r="L18" s="1148"/>
      <c r="M18" s="1148"/>
      <c r="N18" s="1148"/>
      <c r="O18" s="1148"/>
      <c r="P18" s="1148"/>
      <c r="Q18" s="1149"/>
    </row>
    <row r="19" spans="2:17" ht="43.05" customHeight="1">
      <c r="B19" s="1150"/>
      <c r="C19" s="1148"/>
      <c r="D19" s="1148"/>
      <c r="E19" s="1148"/>
      <c r="F19" s="1148"/>
      <c r="G19" s="1148"/>
      <c r="H19" s="1148"/>
      <c r="I19" s="1148"/>
      <c r="J19" s="1148"/>
      <c r="K19" s="1148"/>
      <c r="L19" s="1148"/>
      <c r="M19" s="1148"/>
      <c r="N19" s="1148"/>
      <c r="O19" s="1148"/>
      <c r="P19" s="1148"/>
      <c r="Q19" s="1149"/>
    </row>
    <row r="20" spans="2:17" ht="43.05" customHeight="1">
      <c r="B20" s="1150"/>
      <c r="C20" s="1148"/>
      <c r="D20" s="1148"/>
      <c r="E20" s="1148"/>
      <c r="F20" s="1148"/>
      <c r="G20" s="1148"/>
      <c r="H20" s="1148"/>
      <c r="I20" s="1148"/>
      <c r="J20" s="1148"/>
      <c r="K20" s="1148"/>
      <c r="L20" s="1148"/>
      <c r="M20" s="1148"/>
      <c r="N20" s="1148"/>
      <c r="O20" s="1148"/>
      <c r="P20" s="1148"/>
      <c r="Q20" s="1149"/>
    </row>
    <row r="21" spans="2:17" ht="43.05" customHeight="1">
      <c r="B21" s="1150"/>
      <c r="C21" s="1148"/>
      <c r="D21" s="1148"/>
      <c r="E21" s="1148"/>
      <c r="F21" s="1148"/>
      <c r="G21" s="1148"/>
      <c r="H21" s="1148"/>
      <c r="I21" s="1148"/>
      <c r="J21" s="1148"/>
      <c r="K21" s="1148"/>
      <c r="L21" s="1148"/>
      <c r="M21" s="1148"/>
      <c r="N21" s="1148"/>
      <c r="O21" s="1148"/>
      <c r="P21" s="1148"/>
      <c r="Q21" s="1149"/>
    </row>
    <row r="22" spans="2:17" ht="43.05" customHeight="1">
      <c r="B22" s="1150"/>
      <c r="C22" s="1148"/>
      <c r="D22" s="1148"/>
      <c r="E22" s="1148"/>
      <c r="F22" s="1148"/>
      <c r="G22" s="1148"/>
      <c r="H22" s="1148"/>
      <c r="I22" s="1148"/>
      <c r="J22" s="1148"/>
      <c r="K22" s="1148"/>
      <c r="L22" s="1148"/>
      <c r="M22" s="1148"/>
      <c r="N22" s="1148"/>
      <c r="O22" s="1148"/>
      <c r="P22" s="1148"/>
      <c r="Q22" s="1149"/>
    </row>
    <row r="23" spans="2:17" ht="43.05" customHeight="1" thickBot="1">
      <c r="B23" s="1151"/>
      <c r="C23" s="1152"/>
      <c r="D23" s="1152"/>
      <c r="E23" s="1152"/>
      <c r="F23" s="1152"/>
      <c r="G23" s="1152"/>
      <c r="H23" s="1152"/>
      <c r="I23" s="1152"/>
      <c r="J23" s="1152"/>
      <c r="K23" s="1152"/>
      <c r="L23" s="1152"/>
      <c r="M23" s="1152"/>
      <c r="N23" s="1152"/>
      <c r="O23" s="1152"/>
      <c r="P23" s="1152"/>
      <c r="Q23" s="1153"/>
    </row>
    <row r="24" spans="2:17" ht="33" customHeight="1" thickBot="1">
      <c r="B24" s="1175" t="s">
        <v>281</v>
      </c>
      <c r="C24" s="1176"/>
      <c r="D24" s="1176"/>
      <c r="E24" s="1176"/>
      <c r="F24" s="1176"/>
      <c r="G24" s="479"/>
      <c r="H24" s="479"/>
      <c r="I24" s="479"/>
      <c r="J24" s="479"/>
      <c r="K24" s="479"/>
      <c r="L24" s="479"/>
      <c r="M24" s="479"/>
      <c r="N24" s="479"/>
      <c r="O24" s="479"/>
      <c r="P24" s="479"/>
      <c r="Q24" s="480"/>
    </row>
    <row r="25" spans="2:17" s="260" customFormat="1" ht="27" customHeight="1">
      <c r="B25" s="1073" t="s">
        <v>27</v>
      </c>
      <c r="C25" s="1074"/>
      <c r="D25" s="1074"/>
      <c r="E25" s="1074"/>
      <c r="F25" s="1074"/>
      <c r="G25" s="1074"/>
      <c r="H25" s="1074"/>
      <c r="I25" s="1074"/>
      <c r="J25" s="1074"/>
      <c r="K25" s="1074"/>
      <c r="L25" s="1074"/>
      <c r="M25" s="1074"/>
      <c r="N25" s="1074"/>
      <c r="O25" s="1074"/>
      <c r="P25" s="1074"/>
      <c r="Q25" s="1075"/>
    </row>
    <row r="26" spans="2:17">
      <c r="B26" s="261"/>
      <c r="Q26" s="262"/>
    </row>
    <row r="27" spans="2:17">
      <c r="B27" s="261"/>
      <c r="Q27" s="262"/>
    </row>
    <row r="28" spans="2:17" ht="18.600000000000001" thickBot="1">
      <c r="B28" s="261"/>
      <c r="C28" s="22"/>
      <c r="D28" s="264" t="s">
        <v>28</v>
      </c>
      <c r="Q28" s="262"/>
    </row>
    <row r="29" spans="2:17" ht="18.600000000000001" thickBot="1">
      <c r="B29" s="261"/>
      <c r="C29" s="22"/>
      <c r="D29" s="264" t="s">
        <v>29</v>
      </c>
      <c r="Q29" s="262"/>
    </row>
    <row r="30" spans="2:17" ht="18.600000000000001" thickBot="1">
      <c r="B30" s="261"/>
      <c r="C30" s="22"/>
      <c r="D30" s="264" t="s">
        <v>30</v>
      </c>
      <c r="Q30" s="262"/>
    </row>
    <row r="31" spans="2:17" ht="18.600000000000001" thickBot="1">
      <c r="B31" s="261"/>
      <c r="C31" s="22"/>
      <c r="D31" s="264" t="s">
        <v>31</v>
      </c>
      <c r="Q31" s="262"/>
    </row>
    <row r="32" spans="2:17" ht="18.600000000000001" thickBot="1">
      <c r="B32" s="261"/>
      <c r="C32" s="22"/>
      <c r="D32" s="264" t="s">
        <v>32</v>
      </c>
      <c r="Q32" s="262"/>
    </row>
    <row r="33" spans="2:17" ht="18.600000000000001" thickBot="1">
      <c r="B33" s="261"/>
      <c r="C33" s="22" t="s">
        <v>40</v>
      </c>
      <c r="D33" s="264" t="s">
        <v>33</v>
      </c>
      <c r="Q33" s="262"/>
    </row>
    <row r="34" spans="2:17" ht="18.600000000000001" thickBot="1">
      <c r="B34" s="261"/>
      <c r="C34" s="22" t="s">
        <v>40</v>
      </c>
      <c r="D34" s="264" t="s">
        <v>34</v>
      </c>
      <c r="Q34" s="262"/>
    </row>
    <row r="35" spans="2:17" ht="18.600000000000001" thickBot="1">
      <c r="B35" s="261"/>
      <c r="C35" s="22"/>
      <c r="D35" s="264" t="s">
        <v>35</v>
      </c>
      <c r="Q35" s="262"/>
    </row>
    <row r="36" spans="2:17">
      <c r="B36" s="261"/>
      <c r="Q36" s="262"/>
    </row>
    <row r="37" spans="2:17" ht="16.2" thickBot="1">
      <c r="B37" s="265"/>
      <c r="C37" s="263"/>
      <c r="D37" s="263"/>
      <c r="E37" s="263"/>
      <c r="F37" s="263"/>
      <c r="G37" s="263"/>
      <c r="H37" s="263"/>
      <c r="I37" s="263"/>
      <c r="J37" s="263"/>
      <c r="K37" s="263"/>
      <c r="L37" s="263"/>
      <c r="M37" s="263"/>
      <c r="N37" s="263"/>
      <c r="O37" s="263"/>
      <c r="P37" s="263"/>
      <c r="Q37" s="266"/>
    </row>
    <row r="38" spans="2:17" s="260" customFormat="1" ht="25.95" customHeight="1">
      <c r="B38" s="1073" t="s">
        <v>36</v>
      </c>
      <c r="C38" s="1074"/>
      <c r="D38" s="1074"/>
      <c r="E38" s="1074"/>
      <c r="F38" s="1074"/>
      <c r="G38" s="1074"/>
      <c r="H38" s="1074"/>
      <c r="I38" s="1074"/>
      <c r="J38" s="1074"/>
      <c r="K38" s="1074"/>
      <c r="L38" s="1074"/>
      <c r="M38" s="1074"/>
      <c r="N38" s="1074"/>
      <c r="O38" s="1074"/>
      <c r="P38" s="1074"/>
      <c r="Q38" s="1075"/>
    </row>
    <row r="39" spans="2:17">
      <c r="B39" s="1141" t="s">
        <v>112</v>
      </c>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c r="B45" s="1144"/>
      <c r="C45" s="1142"/>
      <c r="D45" s="1142"/>
      <c r="E45" s="1142"/>
      <c r="F45" s="1142"/>
      <c r="G45" s="1142"/>
      <c r="H45" s="1142"/>
      <c r="I45" s="1142"/>
      <c r="J45" s="1142"/>
      <c r="K45" s="1142"/>
      <c r="L45" s="1142"/>
      <c r="M45" s="1142"/>
      <c r="N45" s="1142"/>
      <c r="O45" s="1142"/>
      <c r="P45" s="1142"/>
      <c r="Q45" s="1143"/>
    </row>
    <row r="46" spans="2:17">
      <c r="B46" s="1144"/>
      <c r="C46" s="1142"/>
      <c r="D46" s="1142"/>
      <c r="E46" s="1142"/>
      <c r="F46" s="1142"/>
      <c r="G46" s="1142"/>
      <c r="H46" s="1142"/>
      <c r="I46" s="1142"/>
      <c r="J46" s="1142"/>
      <c r="K46" s="1142"/>
      <c r="L46" s="1142"/>
      <c r="M46" s="1142"/>
      <c r="N46" s="1142"/>
      <c r="O46" s="1142"/>
      <c r="P46" s="1142"/>
      <c r="Q46" s="1143"/>
    </row>
    <row r="47" spans="2:17">
      <c r="B47" s="1144"/>
      <c r="C47" s="1142"/>
      <c r="D47" s="1142"/>
      <c r="E47" s="1142"/>
      <c r="F47" s="1142"/>
      <c r="G47" s="1142"/>
      <c r="H47" s="1142"/>
      <c r="I47" s="1142"/>
      <c r="J47" s="1142"/>
      <c r="K47" s="1142"/>
      <c r="L47" s="1142"/>
      <c r="M47" s="1142"/>
      <c r="N47" s="1142"/>
      <c r="O47" s="1142"/>
      <c r="P47" s="1142"/>
      <c r="Q47" s="1143"/>
    </row>
    <row r="48" spans="2:17">
      <c r="B48" s="1144"/>
      <c r="C48" s="1142"/>
      <c r="D48" s="1142"/>
      <c r="E48" s="1142"/>
      <c r="F48" s="1142"/>
      <c r="G48" s="1142"/>
      <c r="H48" s="1142"/>
      <c r="I48" s="1142"/>
      <c r="J48" s="1142"/>
      <c r="K48" s="1142"/>
      <c r="L48" s="1142"/>
      <c r="M48" s="1142"/>
      <c r="N48" s="1142"/>
      <c r="O48" s="1142"/>
      <c r="P48" s="1142"/>
      <c r="Q48" s="1143"/>
    </row>
    <row r="49" spans="2:17">
      <c r="B49" s="1144"/>
      <c r="C49" s="1142"/>
      <c r="D49" s="1142"/>
      <c r="E49" s="1142"/>
      <c r="F49" s="1142"/>
      <c r="G49" s="1142"/>
      <c r="H49" s="1142"/>
      <c r="I49" s="1142"/>
      <c r="J49" s="1142"/>
      <c r="K49" s="1142"/>
      <c r="L49" s="1142"/>
      <c r="M49" s="1142"/>
      <c r="N49" s="1142"/>
      <c r="O49" s="1142"/>
      <c r="P49" s="1142"/>
      <c r="Q49" s="1143"/>
    </row>
    <row r="50" spans="2:17" ht="16.2" thickBot="1">
      <c r="B50" s="1145"/>
      <c r="C50" s="1146"/>
      <c r="D50" s="1146"/>
      <c r="E50" s="1146"/>
      <c r="F50" s="1146"/>
      <c r="G50" s="1146"/>
      <c r="H50" s="1146"/>
      <c r="I50" s="1146"/>
      <c r="J50" s="1146"/>
      <c r="K50" s="1146"/>
      <c r="L50" s="1146"/>
      <c r="M50" s="1146"/>
      <c r="N50" s="1146"/>
      <c r="O50" s="1146"/>
      <c r="P50" s="1146"/>
      <c r="Q50" s="1147"/>
    </row>
    <row r="51" spans="2:17">
      <c r="B51" s="1076" t="s">
        <v>37</v>
      </c>
      <c r="C51" s="1077"/>
      <c r="D51" s="1077"/>
      <c r="E51" s="1077"/>
      <c r="F51" s="1077"/>
      <c r="G51" s="1077"/>
      <c r="H51" s="1077"/>
      <c r="I51" s="1077"/>
      <c r="J51" s="1077"/>
      <c r="K51" s="1077"/>
      <c r="L51" s="1077"/>
      <c r="M51" s="1077"/>
      <c r="N51" s="1077"/>
      <c r="O51" s="1077"/>
      <c r="P51" s="1077"/>
      <c r="Q51" s="1078"/>
    </row>
    <row r="52" spans="2:17">
      <c r="B52" s="1079"/>
      <c r="C52" s="1080"/>
      <c r="D52" s="1080"/>
      <c r="E52" s="1080"/>
      <c r="F52" s="1080"/>
      <c r="G52" s="1080"/>
      <c r="H52" s="1080"/>
      <c r="I52" s="1080"/>
      <c r="J52" s="1080"/>
      <c r="K52" s="1080"/>
      <c r="L52" s="1080"/>
      <c r="M52" s="1080"/>
      <c r="N52" s="1080"/>
      <c r="O52" s="1080"/>
      <c r="P52" s="1080"/>
      <c r="Q52" s="1081"/>
    </row>
    <row r="53" spans="2:17">
      <c r="B53" s="1154" t="s">
        <v>569</v>
      </c>
      <c r="C53" s="1160"/>
      <c r="D53" s="1160"/>
      <c r="E53" s="1160"/>
      <c r="F53" s="1160"/>
      <c r="G53" s="1160"/>
      <c r="H53" s="1160"/>
      <c r="I53" s="1160"/>
      <c r="J53" s="1160"/>
      <c r="K53" s="1160"/>
      <c r="L53" s="1160"/>
      <c r="M53" s="1160"/>
      <c r="N53" s="1160"/>
      <c r="O53" s="1160"/>
      <c r="P53" s="1160"/>
      <c r="Q53" s="1161"/>
    </row>
    <row r="54" spans="2:17">
      <c r="B54" s="1162"/>
      <c r="C54" s="1160"/>
      <c r="D54" s="1160"/>
      <c r="E54" s="1160"/>
      <c r="F54" s="1160"/>
      <c r="G54" s="1160"/>
      <c r="H54" s="1160"/>
      <c r="I54" s="1160"/>
      <c r="J54" s="1160"/>
      <c r="K54" s="1160"/>
      <c r="L54" s="1160"/>
      <c r="M54" s="1160"/>
      <c r="N54" s="1160"/>
      <c r="O54" s="1160"/>
      <c r="P54" s="1160"/>
      <c r="Q54" s="1161"/>
    </row>
    <row r="55" spans="2:17">
      <c r="B55" s="1162"/>
      <c r="C55" s="1160"/>
      <c r="D55" s="1160"/>
      <c r="E55" s="1160"/>
      <c r="F55" s="1160"/>
      <c r="G55" s="1160"/>
      <c r="H55" s="1160"/>
      <c r="I55" s="1160"/>
      <c r="J55" s="1160"/>
      <c r="K55" s="1160"/>
      <c r="L55" s="1160"/>
      <c r="M55" s="1160"/>
      <c r="N55" s="1160"/>
      <c r="O55" s="1160"/>
      <c r="P55" s="1160"/>
      <c r="Q55" s="1161"/>
    </row>
    <row r="56" spans="2:17">
      <c r="B56" s="1162"/>
      <c r="C56" s="1160"/>
      <c r="D56" s="1160"/>
      <c r="E56" s="1160"/>
      <c r="F56" s="1160"/>
      <c r="G56" s="1160"/>
      <c r="H56" s="1160"/>
      <c r="I56" s="1160"/>
      <c r="J56" s="1160"/>
      <c r="K56" s="1160"/>
      <c r="L56" s="1160"/>
      <c r="M56" s="1160"/>
      <c r="N56" s="1160"/>
      <c r="O56" s="1160"/>
      <c r="P56" s="1160"/>
      <c r="Q56" s="1161"/>
    </row>
    <row r="57" spans="2:17">
      <c r="B57" s="1162"/>
      <c r="C57" s="1160"/>
      <c r="D57" s="1160"/>
      <c r="E57" s="1160"/>
      <c r="F57" s="1160"/>
      <c r="G57" s="1160"/>
      <c r="H57" s="1160"/>
      <c r="I57" s="1160"/>
      <c r="J57" s="1160"/>
      <c r="K57" s="1160"/>
      <c r="L57" s="1160"/>
      <c r="M57" s="1160"/>
      <c r="N57" s="1160"/>
      <c r="O57" s="1160"/>
      <c r="P57" s="1160"/>
      <c r="Q57" s="1161"/>
    </row>
    <row r="58" spans="2:17">
      <c r="B58" s="1162"/>
      <c r="C58" s="1160"/>
      <c r="D58" s="1160"/>
      <c r="E58" s="1160"/>
      <c r="F58" s="1160"/>
      <c r="G58" s="1160"/>
      <c r="H58" s="1160"/>
      <c r="I58" s="1160"/>
      <c r="J58" s="1160"/>
      <c r="K58" s="1160"/>
      <c r="L58" s="1160"/>
      <c r="M58" s="1160"/>
      <c r="N58" s="1160"/>
      <c r="O58" s="1160"/>
      <c r="P58" s="1160"/>
      <c r="Q58" s="1161"/>
    </row>
    <row r="59" spans="2:17">
      <c r="B59" s="1162"/>
      <c r="C59" s="1160"/>
      <c r="D59" s="1160"/>
      <c r="E59" s="1160"/>
      <c r="F59" s="1160"/>
      <c r="G59" s="1160"/>
      <c r="H59" s="1160"/>
      <c r="I59" s="1160"/>
      <c r="J59" s="1160"/>
      <c r="K59" s="1160"/>
      <c r="L59" s="1160"/>
      <c r="M59" s="1160"/>
      <c r="N59" s="1160"/>
      <c r="O59" s="1160"/>
      <c r="P59" s="1160"/>
      <c r="Q59" s="1161"/>
    </row>
    <row r="60" spans="2:17">
      <c r="B60" s="1162"/>
      <c r="C60" s="1160"/>
      <c r="D60" s="1160"/>
      <c r="E60" s="1160"/>
      <c r="F60" s="1160"/>
      <c r="G60" s="1160"/>
      <c r="H60" s="1160"/>
      <c r="I60" s="1160"/>
      <c r="J60" s="1160"/>
      <c r="K60" s="1160"/>
      <c r="L60" s="1160"/>
      <c r="M60" s="1160"/>
      <c r="N60" s="1160"/>
      <c r="O60" s="1160"/>
      <c r="P60" s="1160"/>
      <c r="Q60" s="1161"/>
    </row>
    <row r="61" spans="2:17">
      <c r="B61" s="1162"/>
      <c r="C61" s="1160"/>
      <c r="D61" s="1160"/>
      <c r="E61" s="1160"/>
      <c r="F61" s="1160"/>
      <c r="G61" s="1160"/>
      <c r="H61" s="1160"/>
      <c r="I61" s="1160"/>
      <c r="J61" s="1160"/>
      <c r="K61" s="1160"/>
      <c r="L61" s="1160"/>
      <c r="M61" s="1160"/>
      <c r="N61" s="1160"/>
      <c r="O61" s="1160"/>
      <c r="P61" s="1160"/>
      <c r="Q61" s="1161"/>
    </row>
    <row r="62" spans="2:17">
      <c r="B62" s="1162"/>
      <c r="C62" s="1160"/>
      <c r="D62" s="1160"/>
      <c r="E62" s="1160"/>
      <c r="F62" s="1160"/>
      <c r="G62" s="1160"/>
      <c r="H62" s="1160"/>
      <c r="I62" s="1160"/>
      <c r="J62" s="1160"/>
      <c r="K62" s="1160"/>
      <c r="L62" s="1160"/>
      <c r="M62" s="1160"/>
      <c r="N62" s="1160"/>
      <c r="O62" s="1160"/>
      <c r="P62" s="1160"/>
      <c r="Q62" s="1161"/>
    </row>
    <row r="63" spans="2:17">
      <c r="B63" s="1162"/>
      <c r="C63" s="1160"/>
      <c r="D63" s="1160"/>
      <c r="E63" s="1160"/>
      <c r="F63" s="1160"/>
      <c r="G63" s="1160"/>
      <c r="H63" s="1160"/>
      <c r="I63" s="1160"/>
      <c r="J63" s="1160"/>
      <c r="K63" s="1160"/>
      <c r="L63" s="1160"/>
      <c r="M63" s="1160"/>
      <c r="N63" s="1160"/>
      <c r="O63" s="1160"/>
      <c r="P63" s="1160"/>
      <c r="Q63" s="1161"/>
    </row>
    <row r="64" spans="2:17">
      <c r="B64" s="1162"/>
      <c r="C64" s="1160"/>
      <c r="D64" s="1160"/>
      <c r="E64" s="1160"/>
      <c r="F64" s="1160"/>
      <c r="G64" s="1160"/>
      <c r="H64" s="1160"/>
      <c r="I64" s="1160"/>
      <c r="J64" s="1160"/>
      <c r="K64" s="1160"/>
      <c r="L64" s="1160"/>
      <c r="M64" s="1160"/>
      <c r="N64" s="1160"/>
      <c r="O64" s="1160"/>
      <c r="P64" s="1160"/>
      <c r="Q64" s="1161"/>
    </row>
    <row r="65" spans="2:17">
      <c r="B65" s="1162"/>
      <c r="C65" s="1160"/>
      <c r="D65" s="1160"/>
      <c r="E65" s="1160"/>
      <c r="F65" s="1160"/>
      <c r="G65" s="1160"/>
      <c r="H65" s="1160"/>
      <c r="I65" s="1160"/>
      <c r="J65" s="1160"/>
      <c r="K65" s="1160"/>
      <c r="L65" s="1160"/>
      <c r="M65" s="1160"/>
      <c r="N65" s="1160"/>
      <c r="O65" s="1160"/>
      <c r="P65" s="1160"/>
      <c r="Q65" s="1161"/>
    </row>
    <row r="66" spans="2:17">
      <c r="B66" s="1162"/>
      <c r="C66" s="1160"/>
      <c r="D66" s="1160"/>
      <c r="E66" s="1160"/>
      <c r="F66" s="1160"/>
      <c r="G66" s="1160"/>
      <c r="H66" s="1160"/>
      <c r="I66" s="1160"/>
      <c r="J66" s="1160"/>
      <c r="K66" s="1160"/>
      <c r="L66" s="1160"/>
      <c r="M66" s="1160"/>
      <c r="N66" s="1160"/>
      <c r="O66" s="1160"/>
      <c r="P66" s="1160"/>
      <c r="Q66" s="1161"/>
    </row>
    <row r="67" spans="2:17">
      <c r="B67" s="1162"/>
      <c r="C67" s="1160"/>
      <c r="D67" s="1160"/>
      <c r="E67" s="1160"/>
      <c r="F67" s="1160"/>
      <c r="G67" s="1160"/>
      <c r="H67" s="1160"/>
      <c r="I67" s="1160"/>
      <c r="J67" s="1160"/>
      <c r="K67" s="1160"/>
      <c r="L67" s="1160"/>
      <c r="M67" s="1160"/>
      <c r="N67" s="1160"/>
      <c r="O67" s="1160"/>
      <c r="P67" s="1160"/>
      <c r="Q67" s="1161"/>
    </row>
    <row r="68" spans="2:17" ht="16.2" thickBot="1">
      <c r="B68" s="1163"/>
      <c r="C68" s="1164"/>
      <c r="D68" s="1164"/>
      <c r="E68" s="1164"/>
      <c r="F68" s="1164"/>
      <c r="G68" s="1164"/>
      <c r="H68" s="1164"/>
      <c r="I68" s="1164"/>
      <c r="J68" s="1164"/>
      <c r="K68" s="1164"/>
      <c r="L68" s="1164"/>
      <c r="M68" s="1164"/>
      <c r="N68" s="1164"/>
      <c r="O68" s="1164"/>
      <c r="P68" s="1164"/>
      <c r="Q68" s="1165"/>
    </row>
    <row r="69" spans="2:17">
      <c r="B69" s="1035" t="s">
        <v>38</v>
      </c>
      <c r="C69" s="1036"/>
      <c r="D69" s="1036"/>
      <c r="E69" s="1036"/>
      <c r="F69" s="1036"/>
      <c r="G69" s="1036"/>
      <c r="H69" s="1036"/>
      <c r="I69" s="1036"/>
      <c r="J69" s="1036"/>
      <c r="K69" s="1036"/>
      <c r="L69" s="1036"/>
      <c r="M69" s="1036"/>
      <c r="N69" s="1036"/>
      <c r="O69" s="1036"/>
      <c r="P69" s="1036"/>
      <c r="Q69" s="1037"/>
    </row>
    <row r="70" spans="2:17">
      <c r="B70" s="1038"/>
      <c r="C70" s="1039"/>
      <c r="D70" s="1039"/>
      <c r="E70" s="1039"/>
      <c r="F70" s="1039"/>
      <c r="G70" s="1039"/>
      <c r="H70" s="1039"/>
      <c r="I70" s="1039"/>
      <c r="J70" s="1039"/>
      <c r="K70" s="1039"/>
      <c r="L70" s="1039"/>
      <c r="M70" s="1039"/>
      <c r="N70" s="1039"/>
      <c r="O70" s="1039"/>
      <c r="P70" s="1039"/>
      <c r="Q70" s="1040"/>
    </row>
    <row r="71" spans="2:17" ht="25.05" customHeight="1">
      <c r="B71" s="1154" t="s">
        <v>570</v>
      </c>
      <c r="C71" s="1160"/>
      <c r="D71" s="1160"/>
      <c r="E71" s="1160"/>
      <c r="F71" s="1160"/>
      <c r="G71" s="1160"/>
      <c r="H71" s="1160"/>
      <c r="I71" s="1160"/>
      <c r="J71" s="1160"/>
      <c r="K71" s="1160"/>
      <c r="L71" s="1160"/>
      <c r="M71" s="1160"/>
      <c r="N71" s="1160"/>
      <c r="O71" s="1160"/>
      <c r="P71" s="1160"/>
      <c r="Q71" s="1161"/>
    </row>
    <row r="72" spans="2:17">
      <c r="B72" s="1162"/>
      <c r="C72" s="1160"/>
      <c r="D72" s="1160"/>
      <c r="E72" s="1160"/>
      <c r="F72" s="1160"/>
      <c r="G72" s="1160"/>
      <c r="H72" s="1160"/>
      <c r="I72" s="1160"/>
      <c r="J72" s="1160"/>
      <c r="K72" s="1160"/>
      <c r="L72" s="1160"/>
      <c r="M72" s="1160"/>
      <c r="N72" s="1160"/>
      <c r="O72" s="1160"/>
      <c r="P72" s="1160"/>
      <c r="Q72" s="1161"/>
    </row>
    <row r="73" spans="2:17">
      <c r="B73" s="1162"/>
      <c r="C73" s="1160"/>
      <c r="D73" s="1160"/>
      <c r="E73" s="1160"/>
      <c r="F73" s="1160"/>
      <c r="G73" s="1160"/>
      <c r="H73" s="1160"/>
      <c r="I73" s="1160"/>
      <c r="J73" s="1160"/>
      <c r="K73" s="1160"/>
      <c r="L73" s="1160"/>
      <c r="M73" s="1160"/>
      <c r="N73" s="1160"/>
      <c r="O73" s="1160"/>
      <c r="P73" s="1160"/>
      <c r="Q73" s="1161"/>
    </row>
    <row r="74" spans="2:17">
      <c r="B74" s="1162"/>
      <c r="C74" s="1160"/>
      <c r="D74" s="1160"/>
      <c r="E74" s="1160"/>
      <c r="F74" s="1160"/>
      <c r="G74" s="1160"/>
      <c r="H74" s="1160"/>
      <c r="I74" s="1160"/>
      <c r="J74" s="1160"/>
      <c r="K74" s="1160"/>
      <c r="L74" s="1160"/>
      <c r="M74" s="1160"/>
      <c r="N74" s="1160"/>
      <c r="O74" s="1160"/>
      <c r="P74" s="1160"/>
      <c r="Q74" s="1161"/>
    </row>
    <row r="75" spans="2:17">
      <c r="B75" s="1162"/>
      <c r="C75" s="1160"/>
      <c r="D75" s="1160"/>
      <c r="E75" s="1160"/>
      <c r="F75" s="1160"/>
      <c r="G75" s="1160"/>
      <c r="H75" s="1160"/>
      <c r="I75" s="1160"/>
      <c r="J75" s="1160"/>
      <c r="K75" s="1160"/>
      <c r="L75" s="1160"/>
      <c r="M75" s="1160"/>
      <c r="N75" s="1160"/>
      <c r="O75" s="1160"/>
      <c r="P75" s="1160"/>
      <c r="Q75" s="1161"/>
    </row>
    <row r="76" spans="2:17">
      <c r="B76" s="1162"/>
      <c r="C76" s="1160"/>
      <c r="D76" s="1160"/>
      <c r="E76" s="1160"/>
      <c r="F76" s="1160"/>
      <c r="G76" s="1160"/>
      <c r="H76" s="1160"/>
      <c r="I76" s="1160"/>
      <c r="J76" s="1160"/>
      <c r="K76" s="1160"/>
      <c r="L76" s="1160"/>
      <c r="M76" s="1160"/>
      <c r="N76" s="1160"/>
      <c r="O76" s="1160"/>
      <c r="P76" s="1160"/>
      <c r="Q76" s="1161"/>
    </row>
    <row r="77" spans="2:17">
      <c r="B77" s="1162"/>
      <c r="C77" s="1160"/>
      <c r="D77" s="1160"/>
      <c r="E77" s="1160"/>
      <c r="F77" s="1160"/>
      <c r="G77" s="1160"/>
      <c r="H77" s="1160"/>
      <c r="I77" s="1160"/>
      <c r="J77" s="1160"/>
      <c r="K77" s="1160"/>
      <c r="L77" s="1160"/>
      <c r="M77" s="1160"/>
      <c r="N77" s="1160"/>
      <c r="O77" s="1160"/>
      <c r="P77" s="1160"/>
      <c r="Q77" s="1161"/>
    </row>
    <row r="78" spans="2:17">
      <c r="B78" s="1162"/>
      <c r="C78" s="1160"/>
      <c r="D78" s="1160"/>
      <c r="E78" s="1160"/>
      <c r="F78" s="1160"/>
      <c r="G78" s="1160"/>
      <c r="H78" s="1160"/>
      <c r="I78" s="1160"/>
      <c r="J78" s="1160"/>
      <c r="K78" s="1160"/>
      <c r="L78" s="1160"/>
      <c r="M78" s="1160"/>
      <c r="N78" s="1160"/>
      <c r="O78" s="1160"/>
      <c r="P78" s="1160"/>
      <c r="Q78" s="1161"/>
    </row>
    <row r="79" spans="2:17">
      <c r="B79" s="1162"/>
      <c r="C79" s="1160"/>
      <c r="D79" s="1160"/>
      <c r="E79" s="1160"/>
      <c r="F79" s="1160"/>
      <c r="G79" s="1160"/>
      <c r="H79" s="1160"/>
      <c r="I79" s="1160"/>
      <c r="J79" s="1160"/>
      <c r="K79" s="1160"/>
      <c r="L79" s="1160"/>
      <c r="M79" s="1160"/>
      <c r="N79" s="1160"/>
      <c r="O79" s="1160"/>
      <c r="P79" s="1160"/>
      <c r="Q79" s="1161"/>
    </row>
    <row r="80" spans="2:17">
      <c r="B80" s="1162"/>
      <c r="C80" s="1160"/>
      <c r="D80" s="1160"/>
      <c r="E80" s="1160"/>
      <c r="F80" s="1160"/>
      <c r="G80" s="1160"/>
      <c r="H80" s="1160"/>
      <c r="I80" s="1160"/>
      <c r="J80" s="1160"/>
      <c r="K80" s="1160"/>
      <c r="L80" s="1160"/>
      <c r="M80" s="1160"/>
      <c r="N80" s="1160"/>
      <c r="O80" s="1160"/>
      <c r="P80" s="1160"/>
      <c r="Q80" s="1161"/>
    </row>
    <row r="81" spans="2:17">
      <c r="B81" s="1162"/>
      <c r="C81" s="1160"/>
      <c r="D81" s="1160"/>
      <c r="E81" s="1160"/>
      <c r="F81" s="1160"/>
      <c r="G81" s="1160"/>
      <c r="H81" s="1160"/>
      <c r="I81" s="1160"/>
      <c r="J81" s="1160"/>
      <c r="K81" s="1160"/>
      <c r="L81" s="1160"/>
      <c r="M81" s="1160"/>
      <c r="N81" s="1160"/>
      <c r="O81" s="1160"/>
      <c r="P81" s="1160"/>
      <c r="Q81" s="1161"/>
    </row>
    <row r="82" spans="2:17" ht="16.2" thickBot="1">
      <c r="B82" s="1163"/>
      <c r="C82" s="1164"/>
      <c r="D82" s="1164"/>
      <c r="E82" s="1164"/>
      <c r="F82" s="1164"/>
      <c r="G82" s="1164"/>
      <c r="H82" s="1164"/>
      <c r="I82" s="1164"/>
      <c r="J82" s="1164"/>
      <c r="K82" s="1164"/>
      <c r="L82" s="1164"/>
      <c r="M82" s="1164"/>
      <c r="N82" s="1164"/>
      <c r="O82" s="1164"/>
      <c r="P82" s="1164"/>
      <c r="Q82" s="1165"/>
    </row>
    <row r="83" spans="2:17">
      <c r="B83" s="1035" t="s">
        <v>39</v>
      </c>
      <c r="C83" s="1036"/>
      <c r="D83" s="1036"/>
      <c r="E83" s="1036"/>
      <c r="F83" s="1036"/>
      <c r="G83" s="1036"/>
      <c r="H83" s="1036"/>
      <c r="I83" s="1036"/>
      <c r="J83" s="1036"/>
      <c r="K83" s="1036"/>
      <c r="L83" s="1036"/>
      <c r="M83" s="1036"/>
      <c r="N83" s="1036"/>
      <c r="O83" s="1036"/>
      <c r="P83" s="1036"/>
      <c r="Q83" s="1037"/>
    </row>
    <row r="84" spans="2:17" ht="25.05" customHeight="1">
      <c r="B84" s="1038"/>
      <c r="C84" s="1039"/>
      <c r="D84" s="1039"/>
      <c r="E84" s="1039"/>
      <c r="F84" s="1039"/>
      <c r="G84" s="1039"/>
      <c r="H84" s="1039"/>
      <c r="I84" s="1039"/>
      <c r="J84" s="1039"/>
      <c r="K84" s="1039"/>
      <c r="L84" s="1039"/>
      <c r="M84" s="1039"/>
      <c r="N84" s="1039"/>
      <c r="O84" s="1039"/>
      <c r="P84" s="1039"/>
      <c r="Q84" s="1040"/>
    </row>
    <row r="85" spans="2:17" ht="25.05" customHeight="1">
      <c r="B85" s="1135" t="s">
        <v>521</v>
      </c>
      <c r="C85" s="1136"/>
      <c r="D85" s="1136"/>
      <c r="E85" s="1136"/>
      <c r="F85" s="1136"/>
      <c r="G85" s="1136"/>
      <c r="H85" s="1136"/>
      <c r="I85" s="1136"/>
      <c r="J85" s="1136"/>
      <c r="K85" s="1136"/>
      <c r="L85" s="1136"/>
      <c r="M85" s="1136"/>
      <c r="N85" s="1136"/>
      <c r="O85" s="1136"/>
      <c r="P85" s="1136"/>
      <c r="Q85" s="1137"/>
    </row>
    <row r="86" spans="2:17" ht="25.05" customHeight="1" thickBot="1">
      <c r="B86" s="1135"/>
      <c r="C86" s="1136"/>
      <c r="D86" s="1136"/>
      <c r="E86" s="1136"/>
      <c r="F86" s="1136"/>
      <c r="G86" s="1136"/>
      <c r="H86" s="1136"/>
      <c r="I86" s="1136"/>
      <c r="J86" s="1136"/>
      <c r="K86" s="1136"/>
      <c r="L86" s="1136"/>
      <c r="M86" s="1136"/>
      <c r="N86" s="1136"/>
      <c r="O86" s="1136"/>
      <c r="P86" s="1136"/>
      <c r="Q86" s="1137"/>
    </row>
    <row r="87" spans="2:17" ht="25.05" customHeight="1" thickBot="1">
      <c r="B87" s="1189" t="str">
        <f>"Total unburdened material cost for this work package = $" &amp; 'Int &amp; Inst  Control Account'!AZ95</f>
        <v>Total unburdened material cost for this work package = $32500</v>
      </c>
      <c r="C87" s="1190"/>
      <c r="D87" s="1190"/>
      <c r="E87" s="1190"/>
      <c r="F87" s="1190"/>
      <c r="G87" s="1190"/>
      <c r="H87" s="1190"/>
      <c r="I87" s="1191"/>
      <c r="J87" s="645"/>
      <c r="K87" s="645"/>
      <c r="L87" s="645"/>
      <c r="M87" s="645"/>
      <c r="N87" s="645"/>
      <c r="O87" s="645"/>
      <c r="P87" s="645"/>
      <c r="Q87" s="646"/>
    </row>
    <row r="88" spans="2:17" ht="16.05" customHeight="1" thickBot="1">
      <c r="B88" s="648"/>
      <c r="C88" s="649"/>
      <c r="D88" s="649"/>
      <c r="E88" s="649"/>
      <c r="F88" s="649"/>
      <c r="G88" s="649"/>
      <c r="H88" s="649"/>
      <c r="I88" s="649"/>
      <c r="J88" s="649"/>
      <c r="K88" s="649"/>
      <c r="L88" s="649"/>
      <c r="M88" s="649"/>
      <c r="N88" s="649"/>
      <c r="O88" s="649"/>
      <c r="P88" s="649"/>
      <c r="Q88" s="650"/>
    </row>
    <row r="89" spans="2:17">
      <c r="B89" s="1035" t="s">
        <v>588</v>
      </c>
      <c r="C89" s="1036"/>
      <c r="D89" s="1036"/>
      <c r="E89" s="1036"/>
      <c r="F89" s="1036"/>
      <c r="G89" s="1036"/>
      <c r="H89" s="1036"/>
      <c r="I89" s="1036"/>
      <c r="J89" s="1036"/>
      <c r="K89" s="1036"/>
      <c r="L89" s="1036"/>
      <c r="M89" s="1036"/>
      <c r="N89" s="1036"/>
      <c r="O89" s="1036"/>
      <c r="P89" s="1036"/>
      <c r="Q89" s="1037"/>
    </row>
    <row r="90" spans="2:17">
      <c r="B90" s="1038"/>
      <c r="C90" s="1039"/>
      <c r="D90" s="1039"/>
      <c r="E90" s="1039"/>
      <c r="F90" s="1039"/>
      <c r="G90" s="1039"/>
      <c r="H90" s="1039"/>
      <c r="I90" s="1039"/>
      <c r="J90" s="1039"/>
      <c r="K90" s="1039"/>
      <c r="L90" s="1039"/>
      <c r="M90" s="1039"/>
      <c r="N90" s="1039"/>
      <c r="O90" s="1039"/>
      <c r="P90" s="1039"/>
      <c r="Q90" s="1040"/>
    </row>
    <row r="91" spans="2:17">
      <c r="B91" s="1041" t="s">
        <v>591</v>
      </c>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ht="16.2" thickBot="1">
      <c r="B97" s="1041"/>
      <c r="C97" s="1042"/>
      <c r="D97" s="1042"/>
      <c r="E97" s="1042"/>
      <c r="F97" s="1042"/>
      <c r="G97" s="1042"/>
      <c r="H97" s="1042"/>
      <c r="I97" s="1042"/>
      <c r="J97" s="1042"/>
      <c r="K97" s="1042"/>
      <c r="L97" s="1042"/>
      <c r="M97" s="1042"/>
      <c r="N97" s="1042"/>
      <c r="O97" s="1042"/>
      <c r="P97" s="1042"/>
      <c r="Q97" s="1043"/>
    </row>
    <row r="98" spans="2:17" ht="18">
      <c r="B98" s="666"/>
      <c r="C98" s="1044" t="str">
        <f>"Bottoms Up Composite Labor estimate uncertainty for WBS #"  &amp;'Int &amp; Inst  Control Account'!B95 &amp; ": " &amp;'Int &amp; Inst  Control Account'!C95</f>
        <v>Bottoms Up Composite Labor estimate uncertainty for WBS #2.05.07: EMCal Integration/Installation</v>
      </c>
      <c r="D98" s="1045"/>
      <c r="E98" s="1045"/>
      <c r="F98" s="1045"/>
      <c r="G98" s="1045"/>
      <c r="H98" s="1045"/>
      <c r="I98" s="667"/>
      <c r="J98" s="1045" t="s">
        <v>589</v>
      </c>
      <c r="K98" s="1045"/>
      <c r="L98" s="668">
        <f>'EMCal Inst Work Package'!CD24</f>
        <v>0.25</v>
      </c>
      <c r="M98" s="669"/>
      <c r="N98" s="669"/>
      <c r="O98" s="669"/>
      <c r="P98" s="669"/>
      <c r="Q98" s="670"/>
    </row>
    <row r="99" spans="2:17" ht="18.600000000000001" thickBot="1">
      <c r="B99" s="666"/>
      <c r="C99" s="1048"/>
      <c r="D99" s="1049"/>
      <c r="E99" s="1049"/>
      <c r="F99" s="1049"/>
      <c r="G99" s="1049"/>
      <c r="H99" s="1049"/>
      <c r="I99" s="671"/>
      <c r="J99" s="1049" t="s">
        <v>590</v>
      </c>
      <c r="K99" s="1049"/>
      <c r="L99" s="672">
        <f>'EMCal Inst Work Package'!CE24</f>
        <v>0.38846153846153847</v>
      </c>
      <c r="M99" s="669"/>
      <c r="N99" s="669"/>
      <c r="O99" s="669"/>
      <c r="P99" s="669"/>
      <c r="Q99" s="670"/>
    </row>
    <row r="100" spans="2:17" ht="18.600000000000001" thickBot="1">
      <c r="B100" s="673"/>
      <c r="C100" s="674"/>
      <c r="D100" s="674"/>
      <c r="E100" s="674"/>
      <c r="F100" s="674"/>
      <c r="G100" s="674"/>
      <c r="H100" s="674"/>
      <c r="I100" s="674"/>
      <c r="J100" s="674"/>
      <c r="K100" s="674"/>
      <c r="L100" s="674"/>
      <c r="M100" s="674"/>
      <c r="N100" s="674"/>
      <c r="O100" s="674"/>
      <c r="P100" s="674"/>
      <c r="Q100" s="675"/>
    </row>
  </sheetData>
  <mergeCells count="31">
    <mergeCell ref="B53:Q68"/>
    <mergeCell ref="B69:Q70"/>
    <mergeCell ref="F2:L7"/>
    <mergeCell ref="M2:M3"/>
    <mergeCell ref="N2:Q3"/>
    <mergeCell ref="M4:M5"/>
    <mergeCell ref="N4:Q5"/>
    <mergeCell ref="M6:M7"/>
    <mergeCell ref="N6:Q7"/>
    <mergeCell ref="B51:Q52"/>
    <mergeCell ref="B8:F8"/>
    <mergeCell ref="G8:M8"/>
    <mergeCell ref="N8:Q8"/>
    <mergeCell ref="B9:F10"/>
    <mergeCell ref="G9:M10"/>
    <mergeCell ref="N9:Q10"/>
    <mergeCell ref="B11:Q11"/>
    <mergeCell ref="B12:Q23"/>
    <mergeCell ref="B25:Q25"/>
    <mergeCell ref="B38:Q38"/>
    <mergeCell ref="B39:Q50"/>
    <mergeCell ref="B24:F24"/>
    <mergeCell ref="C98:H99"/>
    <mergeCell ref="J98:K98"/>
    <mergeCell ref="J99:K99"/>
    <mergeCell ref="B71:Q82"/>
    <mergeCell ref="B83:Q84"/>
    <mergeCell ref="B85:Q86"/>
    <mergeCell ref="B89:Q90"/>
    <mergeCell ref="B91:Q97"/>
    <mergeCell ref="B87:I87"/>
  </mergeCells>
  <hyperlinks>
    <hyperlink ref="B39" location="'EMCal Inst Work Package'!A1" display="(click here to see the details of the labor and material estimate for this Work Package)" xr:uid="{00000000-0004-0000-0C00-000000000000}"/>
    <hyperlink ref="C39" location="'EMCal Inst Work Package'!A1" display="'EMCal Inst Work Package'!A1" xr:uid="{00000000-0004-0000-0C00-000001000000}"/>
    <hyperlink ref="D39" location="'EMCal Inst Work Package'!A1" display="'EMCal Inst Work Package'!A1" xr:uid="{00000000-0004-0000-0C00-000002000000}"/>
    <hyperlink ref="E39" location="'EMCal Inst Work Package'!A1" display="'EMCal Inst Work Package'!A1" xr:uid="{00000000-0004-0000-0C00-000003000000}"/>
    <hyperlink ref="F39" location="'EMCal Inst Work Package'!A1" display="'EMCal Inst Work Package'!A1" xr:uid="{00000000-0004-0000-0C00-000004000000}"/>
    <hyperlink ref="G39" location="'EMCal Inst Work Package'!A1" display="'EMCal Inst Work Package'!A1" xr:uid="{00000000-0004-0000-0C00-000005000000}"/>
    <hyperlink ref="H39" location="'EMCal Inst Work Package'!A1" display="'EMCal Inst Work Package'!A1" xr:uid="{00000000-0004-0000-0C00-000006000000}"/>
    <hyperlink ref="I39" location="'EMCal Inst Work Package'!A1" display="'EMCal Inst Work Package'!A1" xr:uid="{00000000-0004-0000-0C00-000007000000}"/>
    <hyperlink ref="J39" location="'EMCal Inst Work Package'!A1" display="'EMCal Inst Work Package'!A1" xr:uid="{00000000-0004-0000-0C00-000008000000}"/>
    <hyperlink ref="K39" location="'EMCal Inst Work Package'!A1" display="'EMCal Inst Work Package'!A1" xr:uid="{00000000-0004-0000-0C00-000009000000}"/>
    <hyperlink ref="L39" location="'EMCal Inst Work Package'!A1" display="'EMCal Inst Work Package'!A1" xr:uid="{00000000-0004-0000-0C00-00000A000000}"/>
    <hyperlink ref="M39" location="'EMCal Inst Work Package'!A1" display="'EMCal Inst Work Package'!A1" xr:uid="{00000000-0004-0000-0C00-00000B000000}"/>
    <hyperlink ref="N39" location="'EMCal Inst Work Package'!A1" display="'EMCal Inst Work Package'!A1" xr:uid="{00000000-0004-0000-0C00-00000C000000}"/>
    <hyperlink ref="O39" location="'EMCal Inst Work Package'!A1" display="'EMCal Inst Work Package'!A1" xr:uid="{00000000-0004-0000-0C00-00000D000000}"/>
    <hyperlink ref="P39" location="'EMCal Inst Work Package'!A1" display="'EMCal Inst Work Package'!A1" xr:uid="{00000000-0004-0000-0C00-00000E000000}"/>
    <hyperlink ref="Q39" location="'EMCal Inst Work Package'!A1" display="'EMCal Inst Work Package'!A1" xr:uid="{00000000-0004-0000-0C00-00000F000000}"/>
    <hyperlink ref="B40" location="'EMCal Inst Work Package'!A1" display="'EMCal Inst Work Package'!A1" xr:uid="{00000000-0004-0000-0C00-000010000000}"/>
    <hyperlink ref="C40" location="'EMCal Inst Work Package'!A1" display="'EMCal Inst Work Package'!A1" xr:uid="{00000000-0004-0000-0C00-000011000000}"/>
    <hyperlink ref="D40" location="'EMCal Inst Work Package'!A1" display="'EMCal Inst Work Package'!A1" xr:uid="{00000000-0004-0000-0C00-000012000000}"/>
    <hyperlink ref="E40" location="'EMCal Inst Work Package'!A1" display="'EMCal Inst Work Package'!A1" xr:uid="{00000000-0004-0000-0C00-000013000000}"/>
    <hyperlink ref="F40" location="'EMCal Inst Work Package'!A1" display="'EMCal Inst Work Package'!A1" xr:uid="{00000000-0004-0000-0C00-000014000000}"/>
    <hyperlink ref="G40" location="'EMCal Inst Work Package'!A1" display="'EMCal Inst Work Package'!A1" xr:uid="{00000000-0004-0000-0C00-000015000000}"/>
    <hyperlink ref="H40" location="'EMCal Inst Work Package'!A1" display="'EMCal Inst Work Package'!A1" xr:uid="{00000000-0004-0000-0C00-000016000000}"/>
    <hyperlink ref="I40" location="'EMCal Inst Work Package'!A1" display="'EMCal Inst Work Package'!A1" xr:uid="{00000000-0004-0000-0C00-000017000000}"/>
    <hyperlink ref="J40" location="'EMCal Inst Work Package'!A1" display="'EMCal Inst Work Package'!A1" xr:uid="{00000000-0004-0000-0C00-000018000000}"/>
    <hyperlink ref="K40" location="'EMCal Inst Work Package'!A1" display="'EMCal Inst Work Package'!A1" xr:uid="{00000000-0004-0000-0C00-000019000000}"/>
    <hyperlink ref="L40" location="'EMCal Inst Work Package'!A1" display="'EMCal Inst Work Package'!A1" xr:uid="{00000000-0004-0000-0C00-00001A000000}"/>
    <hyperlink ref="M40" location="'EMCal Inst Work Package'!A1" display="'EMCal Inst Work Package'!A1" xr:uid="{00000000-0004-0000-0C00-00001B000000}"/>
    <hyperlink ref="N40" location="'EMCal Inst Work Package'!A1" display="'EMCal Inst Work Package'!A1" xr:uid="{00000000-0004-0000-0C00-00001C000000}"/>
    <hyperlink ref="O40" location="'EMCal Inst Work Package'!A1" display="'EMCal Inst Work Package'!A1" xr:uid="{00000000-0004-0000-0C00-00001D000000}"/>
    <hyperlink ref="P40" location="'EMCal Inst Work Package'!A1" display="'EMCal Inst Work Package'!A1" xr:uid="{00000000-0004-0000-0C00-00001E000000}"/>
    <hyperlink ref="Q40" location="'EMCal Inst Work Package'!A1" display="'EMCal Inst Work Package'!A1" xr:uid="{00000000-0004-0000-0C00-00001F000000}"/>
    <hyperlink ref="B41" location="'EMCal Inst Work Package'!A1" display="'EMCal Inst Work Package'!A1" xr:uid="{00000000-0004-0000-0C00-000020000000}"/>
    <hyperlink ref="C41" location="'EMCal Inst Work Package'!A1" display="'EMCal Inst Work Package'!A1" xr:uid="{00000000-0004-0000-0C00-000021000000}"/>
    <hyperlink ref="D41" location="'EMCal Inst Work Package'!A1" display="'EMCal Inst Work Package'!A1" xr:uid="{00000000-0004-0000-0C00-000022000000}"/>
    <hyperlink ref="E41" location="'EMCal Inst Work Package'!A1" display="'EMCal Inst Work Package'!A1" xr:uid="{00000000-0004-0000-0C00-000023000000}"/>
    <hyperlink ref="F41" location="'EMCal Inst Work Package'!A1" display="'EMCal Inst Work Package'!A1" xr:uid="{00000000-0004-0000-0C00-000024000000}"/>
    <hyperlink ref="G41" location="'EMCal Inst Work Package'!A1" display="'EMCal Inst Work Package'!A1" xr:uid="{00000000-0004-0000-0C00-000025000000}"/>
    <hyperlink ref="H41" location="'EMCal Inst Work Package'!A1" display="'EMCal Inst Work Package'!A1" xr:uid="{00000000-0004-0000-0C00-000026000000}"/>
    <hyperlink ref="I41" location="'EMCal Inst Work Package'!A1" display="'EMCal Inst Work Package'!A1" xr:uid="{00000000-0004-0000-0C00-000027000000}"/>
    <hyperlink ref="J41" location="'EMCal Inst Work Package'!A1" display="'EMCal Inst Work Package'!A1" xr:uid="{00000000-0004-0000-0C00-000028000000}"/>
    <hyperlink ref="K41" location="'EMCal Inst Work Package'!A1" display="'EMCal Inst Work Package'!A1" xr:uid="{00000000-0004-0000-0C00-000029000000}"/>
    <hyperlink ref="L41" location="'EMCal Inst Work Package'!A1" display="'EMCal Inst Work Package'!A1" xr:uid="{00000000-0004-0000-0C00-00002A000000}"/>
    <hyperlink ref="M41" location="'EMCal Inst Work Package'!A1" display="'EMCal Inst Work Package'!A1" xr:uid="{00000000-0004-0000-0C00-00002B000000}"/>
    <hyperlink ref="N41" location="'EMCal Inst Work Package'!A1" display="'EMCal Inst Work Package'!A1" xr:uid="{00000000-0004-0000-0C00-00002C000000}"/>
    <hyperlink ref="O41" location="'EMCal Inst Work Package'!A1" display="'EMCal Inst Work Package'!A1" xr:uid="{00000000-0004-0000-0C00-00002D000000}"/>
    <hyperlink ref="P41" location="'EMCal Inst Work Package'!A1" display="'EMCal Inst Work Package'!A1" xr:uid="{00000000-0004-0000-0C00-00002E000000}"/>
    <hyperlink ref="Q41" location="'EMCal Inst Work Package'!A1" display="'EMCal Inst Work Package'!A1" xr:uid="{00000000-0004-0000-0C00-00002F000000}"/>
    <hyperlink ref="B42" location="'EMCal Inst Work Package'!A1" display="'EMCal Inst Work Package'!A1" xr:uid="{00000000-0004-0000-0C00-000030000000}"/>
    <hyperlink ref="C42" location="'EMCal Inst Work Package'!A1" display="'EMCal Inst Work Package'!A1" xr:uid="{00000000-0004-0000-0C00-000031000000}"/>
    <hyperlink ref="D42" location="'EMCal Inst Work Package'!A1" display="'EMCal Inst Work Package'!A1" xr:uid="{00000000-0004-0000-0C00-000032000000}"/>
    <hyperlink ref="E42" location="'EMCal Inst Work Package'!A1" display="'EMCal Inst Work Package'!A1" xr:uid="{00000000-0004-0000-0C00-000033000000}"/>
    <hyperlink ref="F42" location="'EMCal Inst Work Package'!A1" display="'EMCal Inst Work Package'!A1" xr:uid="{00000000-0004-0000-0C00-000034000000}"/>
    <hyperlink ref="G42" location="'EMCal Inst Work Package'!A1" display="'EMCal Inst Work Package'!A1" xr:uid="{00000000-0004-0000-0C00-000035000000}"/>
    <hyperlink ref="H42" location="'EMCal Inst Work Package'!A1" display="'EMCal Inst Work Package'!A1" xr:uid="{00000000-0004-0000-0C00-000036000000}"/>
    <hyperlink ref="I42" location="'EMCal Inst Work Package'!A1" display="'EMCal Inst Work Package'!A1" xr:uid="{00000000-0004-0000-0C00-000037000000}"/>
    <hyperlink ref="J42" location="'EMCal Inst Work Package'!A1" display="'EMCal Inst Work Package'!A1" xr:uid="{00000000-0004-0000-0C00-000038000000}"/>
    <hyperlink ref="K42" location="'EMCal Inst Work Package'!A1" display="'EMCal Inst Work Package'!A1" xr:uid="{00000000-0004-0000-0C00-000039000000}"/>
    <hyperlink ref="L42" location="'EMCal Inst Work Package'!A1" display="'EMCal Inst Work Package'!A1" xr:uid="{00000000-0004-0000-0C00-00003A000000}"/>
    <hyperlink ref="M42" location="'EMCal Inst Work Package'!A1" display="'EMCal Inst Work Package'!A1" xr:uid="{00000000-0004-0000-0C00-00003B000000}"/>
    <hyperlink ref="N42" location="'EMCal Inst Work Package'!A1" display="'EMCal Inst Work Package'!A1" xr:uid="{00000000-0004-0000-0C00-00003C000000}"/>
    <hyperlink ref="O42" location="'EMCal Inst Work Package'!A1" display="'EMCal Inst Work Package'!A1" xr:uid="{00000000-0004-0000-0C00-00003D000000}"/>
    <hyperlink ref="P42" location="'EMCal Inst Work Package'!A1" display="'EMCal Inst Work Package'!A1" xr:uid="{00000000-0004-0000-0C00-00003E000000}"/>
    <hyperlink ref="Q42" location="'EMCal Inst Work Package'!A1" display="'EMCal Inst Work Package'!A1" xr:uid="{00000000-0004-0000-0C00-00003F000000}"/>
    <hyperlink ref="B43" location="'EMCal Inst Work Package'!A1" display="'EMCal Inst Work Package'!A1" xr:uid="{00000000-0004-0000-0C00-000040000000}"/>
    <hyperlink ref="C43" location="'EMCal Inst Work Package'!A1" display="'EMCal Inst Work Package'!A1" xr:uid="{00000000-0004-0000-0C00-000041000000}"/>
    <hyperlink ref="D43" location="'EMCal Inst Work Package'!A1" display="'EMCal Inst Work Package'!A1" xr:uid="{00000000-0004-0000-0C00-000042000000}"/>
    <hyperlink ref="E43" location="'EMCal Inst Work Package'!A1" display="'EMCal Inst Work Package'!A1" xr:uid="{00000000-0004-0000-0C00-000043000000}"/>
    <hyperlink ref="F43" location="'EMCal Inst Work Package'!A1" display="'EMCal Inst Work Package'!A1" xr:uid="{00000000-0004-0000-0C00-000044000000}"/>
    <hyperlink ref="G43" location="'EMCal Inst Work Package'!A1" display="'EMCal Inst Work Package'!A1" xr:uid="{00000000-0004-0000-0C00-000045000000}"/>
    <hyperlink ref="H43" location="'EMCal Inst Work Package'!A1" display="'EMCal Inst Work Package'!A1" xr:uid="{00000000-0004-0000-0C00-000046000000}"/>
    <hyperlink ref="I43" location="'EMCal Inst Work Package'!A1" display="'EMCal Inst Work Package'!A1" xr:uid="{00000000-0004-0000-0C00-000047000000}"/>
    <hyperlink ref="J43" location="'EMCal Inst Work Package'!A1" display="'EMCal Inst Work Package'!A1" xr:uid="{00000000-0004-0000-0C00-000048000000}"/>
    <hyperlink ref="K43" location="'EMCal Inst Work Package'!A1" display="'EMCal Inst Work Package'!A1" xr:uid="{00000000-0004-0000-0C00-000049000000}"/>
    <hyperlink ref="L43" location="'EMCal Inst Work Package'!A1" display="'EMCal Inst Work Package'!A1" xr:uid="{00000000-0004-0000-0C00-00004A000000}"/>
    <hyperlink ref="M43" location="'EMCal Inst Work Package'!A1" display="'EMCal Inst Work Package'!A1" xr:uid="{00000000-0004-0000-0C00-00004B000000}"/>
    <hyperlink ref="N43" location="'EMCal Inst Work Package'!A1" display="'EMCal Inst Work Package'!A1" xr:uid="{00000000-0004-0000-0C00-00004C000000}"/>
    <hyperlink ref="O43" location="'EMCal Inst Work Package'!A1" display="'EMCal Inst Work Package'!A1" xr:uid="{00000000-0004-0000-0C00-00004D000000}"/>
    <hyperlink ref="P43" location="'EMCal Inst Work Package'!A1" display="'EMCal Inst Work Package'!A1" xr:uid="{00000000-0004-0000-0C00-00004E000000}"/>
    <hyperlink ref="Q43" location="'EMCal Inst Work Package'!A1" display="'EMCal Inst Work Package'!A1" xr:uid="{00000000-0004-0000-0C00-00004F000000}"/>
    <hyperlink ref="B44" location="'EMCal Inst Work Package'!A1" display="'EMCal Inst Work Package'!A1" xr:uid="{00000000-0004-0000-0C00-000050000000}"/>
    <hyperlink ref="C44" location="'EMCal Inst Work Package'!A1" display="'EMCal Inst Work Package'!A1" xr:uid="{00000000-0004-0000-0C00-000051000000}"/>
    <hyperlink ref="D44" location="'EMCal Inst Work Package'!A1" display="'EMCal Inst Work Package'!A1" xr:uid="{00000000-0004-0000-0C00-000052000000}"/>
    <hyperlink ref="E44" location="'EMCal Inst Work Package'!A1" display="'EMCal Inst Work Package'!A1" xr:uid="{00000000-0004-0000-0C00-000053000000}"/>
    <hyperlink ref="F44" location="'EMCal Inst Work Package'!A1" display="'EMCal Inst Work Package'!A1" xr:uid="{00000000-0004-0000-0C00-000054000000}"/>
    <hyperlink ref="G44" location="'EMCal Inst Work Package'!A1" display="'EMCal Inst Work Package'!A1" xr:uid="{00000000-0004-0000-0C00-000055000000}"/>
    <hyperlink ref="H44" location="'EMCal Inst Work Package'!A1" display="'EMCal Inst Work Package'!A1" xr:uid="{00000000-0004-0000-0C00-000056000000}"/>
    <hyperlink ref="I44" location="'EMCal Inst Work Package'!A1" display="'EMCal Inst Work Package'!A1" xr:uid="{00000000-0004-0000-0C00-000057000000}"/>
    <hyperlink ref="J44" location="'EMCal Inst Work Package'!A1" display="'EMCal Inst Work Package'!A1" xr:uid="{00000000-0004-0000-0C00-000058000000}"/>
    <hyperlink ref="K44" location="'EMCal Inst Work Package'!A1" display="'EMCal Inst Work Package'!A1" xr:uid="{00000000-0004-0000-0C00-000059000000}"/>
    <hyperlink ref="L44" location="'EMCal Inst Work Package'!A1" display="'EMCal Inst Work Package'!A1" xr:uid="{00000000-0004-0000-0C00-00005A000000}"/>
    <hyperlink ref="M44" location="'EMCal Inst Work Package'!A1" display="'EMCal Inst Work Package'!A1" xr:uid="{00000000-0004-0000-0C00-00005B000000}"/>
    <hyperlink ref="N44" location="'EMCal Inst Work Package'!A1" display="'EMCal Inst Work Package'!A1" xr:uid="{00000000-0004-0000-0C00-00005C000000}"/>
    <hyperlink ref="O44" location="'EMCal Inst Work Package'!A1" display="'EMCal Inst Work Package'!A1" xr:uid="{00000000-0004-0000-0C00-00005D000000}"/>
    <hyperlink ref="P44" location="'EMCal Inst Work Package'!A1" display="'EMCal Inst Work Package'!A1" xr:uid="{00000000-0004-0000-0C00-00005E000000}"/>
    <hyperlink ref="Q44" location="'EMCal Inst Work Package'!A1" display="'EMCal Inst Work Package'!A1" xr:uid="{00000000-0004-0000-0C00-00005F000000}"/>
    <hyperlink ref="B45" location="'EMCal Inst Work Package'!A1" display="'EMCal Inst Work Package'!A1" xr:uid="{00000000-0004-0000-0C00-000060000000}"/>
    <hyperlink ref="C45" location="'EMCal Inst Work Package'!A1" display="'EMCal Inst Work Package'!A1" xr:uid="{00000000-0004-0000-0C00-000061000000}"/>
    <hyperlink ref="D45" location="'EMCal Inst Work Package'!A1" display="'EMCal Inst Work Package'!A1" xr:uid="{00000000-0004-0000-0C00-000062000000}"/>
    <hyperlink ref="E45" location="'EMCal Inst Work Package'!A1" display="'EMCal Inst Work Package'!A1" xr:uid="{00000000-0004-0000-0C00-000063000000}"/>
    <hyperlink ref="F45" location="'EMCal Inst Work Package'!A1" display="'EMCal Inst Work Package'!A1" xr:uid="{00000000-0004-0000-0C00-000064000000}"/>
    <hyperlink ref="G45" location="'EMCal Inst Work Package'!A1" display="'EMCal Inst Work Package'!A1" xr:uid="{00000000-0004-0000-0C00-000065000000}"/>
    <hyperlink ref="H45" location="'EMCal Inst Work Package'!A1" display="'EMCal Inst Work Package'!A1" xr:uid="{00000000-0004-0000-0C00-000066000000}"/>
    <hyperlink ref="I45" location="'EMCal Inst Work Package'!A1" display="'EMCal Inst Work Package'!A1" xr:uid="{00000000-0004-0000-0C00-000067000000}"/>
    <hyperlink ref="J45" location="'EMCal Inst Work Package'!A1" display="'EMCal Inst Work Package'!A1" xr:uid="{00000000-0004-0000-0C00-000068000000}"/>
    <hyperlink ref="K45" location="'EMCal Inst Work Package'!A1" display="'EMCal Inst Work Package'!A1" xr:uid="{00000000-0004-0000-0C00-000069000000}"/>
    <hyperlink ref="L45" location="'EMCal Inst Work Package'!A1" display="'EMCal Inst Work Package'!A1" xr:uid="{00000000-0004-0000-0C00-00006A000000}"/>
    <hyperlink ref="M45" location="'EMCal Inst Work Package'!A1" display="'EMCal Inst Work Package'!A1" xr:uid="{00000000-0004-0000-0C00-00006B000000}"/>
    <hyperlink ref="N45" location="'EMCal Inst Work Package'!A1" display="'EMCal Inst Work Package'!A1" xr:uid="{00000000-0004-0000-0C00-00006C000000}"/>
    <hyperlink ref="O45" location="'EMCal Inst Work Package'!A1" display="'EMCal Inst Work Package'!A1" xr:uid="{00000000-0004-0000-0C00-00006D000000}"/>
    <hyperlink ref="P45" location="'EMCal Inst Work Package'!A1" display="'EMCal Inst Work Package'!A1" xr:uid="{00000000-0004-0000-0C00-00006E000000}"/>
    <hyperlink ref="Q45" location="'EMCal Inst Work Package'!A1" display="'EMCal Inst Work Package'!A1" xr:uid="{00000000-0004-0000-0C00-00006F000000}"/>
    <hyperlink ref="B46" location="'EMCal Inst Work Package'!A1" display="'EMCal Inst Work Package'!A1" xr:uid="{00000000-0004-0000-0C00-000070000000}"/>
    <hyperlink ref="C46" location="'EMCal Inst Work Package'!A1" display="'EMCal Inst Work Package'!A1" xr:uid="{00000000-0004-0000-0C00-000071000000}"/>
    <hyperlink ref="D46" location="'EMCal Inst Work Package'!A1" display="'EMCal Inst Work Package'!A1" xr:uid="{00000000-0004-0000-0C00-000072000000}"/>
    <hyperlink ref="E46" location="'EMCal Inst Work Package'!A1" display="'EMCal Inst Work Package'!A1" xr:uid="{00000000-0004-0000-0C00-000073000000}"/>
    <hyperlink ref="F46" location="'EMCal Inst Work Package'!A1" display="'EMCal Inst Work Package'!A1" xr:uid="{00000000-0004-0000-0C00-000074000000}"/>
    <hyperlink ref="G46" location="'EMCal Inst Work Package'!A1" display="'EMCal Inst Work Package'!A1" xr:uid="{00000000-0004-0000-0C00-000075000000}"/>
    <hyperlink ref="H46" location="'EMCal Inst Work Package'!A1" display="'EMCal Inst Work Package'!A1" xr:uid="{00000000-0004-0000-0C00-000076000000}"/>
    <hyperlink ref="I46" location="'EMCal Inst Work Package'!A1" display="'EMCal Inst Work Package'!A1" xr:uid="{00000000-0004-0000-0C00-000077000000}"/>
    <hyperlink ref="J46" location="'EMCal Inst Work Package'!A1" display="'EMCal Inst Work Package'!A1" xr:uid="{00000000-0004-0000-0C00-000078000000}"/>
    <hyperlink ref="K46" location="'EMCal Inst Work Package'!A1" display="'EMCal Inst Work Package'!A1" xr:uid="{00000000-0004-0000-0C00-000079000000}"/>
    <hyperlink ref="L46" location="'EMCal Inst Work Package'!A1" display="'EMCal Inst Work Package'!A1" xr:uid="{00000000-0004-0000-0C00-00007A000000}"/>
    <hyperlink ref="M46" location="'EMCal Inst Work Package'!A1" display="'EMCal Inst Work Package'!A1" xr:uid="{00000000-0004-0000-0C00-00007B000000}"/>
    <hyperlink ref="N46" location="'EMCal Inst Work Package'!A1" display="'EMCal Inst Work Package'!A1" xr:uid="{00000000-0004-0000-0C00-00007C000000}"/>
    <hyperlink ref="O46" location="'EMCal Inst Work Package'!A1" display="'EMCal Inst Work Package'!A1" xr:uid="{00000000-0004-0000-0C00-00007D000000}"/>
    <hyperlink ref="P46" location="'EMCal Inst Work Package'!A1" display="'EMCal Inst Work Package'!A1" xr:uid="{00000000-0004-0000-0C00-00007E000000}"/>
    <hyperlink ref="Q46" location="'EMCal Inst Work Package'!A1" display="'EMCal Inst Work Package'!A1" xr:uid="{00000000-0004-0000-0C00-00007F000000}"/>
    <hyperlink ref="B47" location="'EMCal Inst Work Package'!A1" display="'EMCal Inst Work Package'!A1" xr:uid="{00000000-0004-0000-0C00-000080000000}"/>
    <hyperlink ref="C47" location="'EMCal Inst Work Package'!A1" display="'EMCal Inst Work Package'!A1" xr:uid="{00000000-0004-0000-0C00-000081000000}"/>
    <hyperlink ref="D47" location="'EMCal Inst Work Package'!A1" display="'EMCal Inst Work Package'!A1" xr:uid="{00000000-0004-0000-0C00-000082000000}"/>
    <hyperlink ref="E47" location="'EMCal Inst Work Package'!A1" display="'EMCal Inst Work Package'!A1" xr:uid="{00000000-0004-0000-0C00-000083000000}"/>
    <hyperlink ref="F47" location="'EMCal Inst Work Package'!A1" display="'EMCal Inst Work Package'!A1" xr:uid="{00000000-0004-0000-0C00-000084000000}"/>
    <hyperlink ref="G47" location="'EMCal Inst Work Package'!A1" display="'EMCal Inst Work Package'!A1" xr:uid="{00000000-0004-0000-0C00-000085000000}"/>
    <hyperlink ref="H47" location="'EMCal Inst Work Package'!A1" display="'EMCal Inst Work Package'!A1" xr:uid="{00000000-0004-0000-0C00-000086000000}"/>
    <hyperlink ref="I47" location="'EMCal Inst Work Package'!A1" display="'EMCal Inst Work Package'!A1" xr:uid="{00000000-0004-0000-0C00-000087000000}"/>
    <hyperlink ref="J47" location="'EMCal Inst Work Package'!A1" display="'EMCal Inst Work Package'!A1" xr:uid="{00000000-0004-0000-0C00-000088000000}"/>
    <hyperlink ref="K47" location="'EMCal Inst Work Package'!A1" display="'EMCal Inst Work Package'!A1" xr:uid="{00000000-0004-0000-0C00-000089000000}"/>
    <hyperlink ref="L47" location="'EMCal Inst Work Package'!A1" display="'EMCal Inst Work Package'!A1" xr:uid="{00000000-0004-0000-0C00-00008A000000}"/>
    <hyperlink ref="M47" location="'EMCal Inst Work Package'!A1" display="'EMCal Inst Work Package'!A1" xr:uid="{00000000-0004-0000-0C00-00008B000000}"/>
    <hyperlink ref="N47" location="'EMCal Inst Work Package'!A1" display="'EMCal Inst Work Package'!A1" xr:uid="{00000000-0004-0000-0C00-00008C000000}"/>
    <hyperlink ref="O47" location="'EMCal Inst Work Package'!A1" display="'EMCal Inst Work Package'!A1" xr:uid="{00000000-0004-0000-0C00-00008D000000}"/>
    <hyperlink ref="P47" location="'EMCal Inst Work Package'!A1" display="'EMCal Inst Work Package'!A1" xr:uid="{00000000-0004-0000-0C00-00008E000000}"/>
    <hyperlink ref="Q47" location="'EMCal Inst Work Package'!A1" display="'EMCal Inst Work Package'!A1" xr:uid="{00000000-0004-0000-0C00-00008F000000}"/>
    <hyperlink ref="B48" location="'EMCal Inst Work Package'!A1" display="'EMCal Inst Work Package'!A1" xr:uid="{00000000-0004-0000-0C00-000090000000}"/>
    <hyperlink ref="C48" location="'EMCal Inst Work Package'!A1" display="'EMCal Inst Work Package'!A1" xr:uid="{00000000-0004-0000-0C00-000091000000}"/>
    <hyperlink ref="D48" location="'EMCal Inst Work Package'!A1" display="'EMCal Inst Work Package'!A1" xr:uid="{00000000-0004-0000-0C00-000092000000}"/>
    <hyperlink ref="E48" location="'EMCal Inst Work Package'!A1" display="'EMCal Inst Work Package'!A1" xr:uid="{00000000-0004-0000-0C00-000093000000}"/>
    <hyperlink ref="F48" location="'EMCal Inst Work Package'!A1" display="'EMCal Inst Work Package'!A1" xr:uid="{00000000-0004-0000-0C00-000094000000}"/>
    <hyperlink ref="G48" location="'EMCal Inst Work Package'!A1" display="'EMCal Inst Work Package'!A1" xr:uid="{00000000-0004-0000-0C00-000095000000}"/>
    <hyperlink ref="H48" location="'EMCal Inst Work Package'!A1" display="'EMCal Inst Work Package'!A1" xr:uid="{00000000-0004-0000-0C00-000096000000}"/>
    <hyperlink ref="I48" location="'EMCal Inst Work Package'!A1" display="'EMCal Inst Work Package'!A1" xr:uid="{00000000-0004-0000-0C00-000097000000}"/>
    <hyperlink ref="J48" location="'EMCal Inst Work Package'!A1" display="'EMCal Inst Work Package'!A1" xr:uid="{00000000-0004-0000-0C00-000098000000}"/>
    <hyperlink ref="K48" location="'EMCal Inst Work Package'!A1" display="'EMCal Inst Work Package'!A1" xr:uid="{00000000-0004-0000-0C00-000099000000}"/>
    <hyperlink ref="L48" location="'EMCal Inst Work Package'!A1" display="'EMCal Inst Work Package'!A1" xr:uid="{00000000-0004-0000-0C00-00009A000000}"/>
    <hyperlink ref="M48" location="'EMCal Inst Work Package'!A1" display="'EMCal Inst Work Package'!A1" xr:uid="{00000000-0004-0000-0C00-00009B000000}"/>
    <hyperlink ref="N48" location="'EMCal Inst Work Package'!A1" display="'EMCal Inst Work Package'!A1" xr:uid="{00000000-0004-0000-0C00-00009C000000}"/>
    <hyperlink ref="O48" location="'EMCal Inst Work Package'!A1" display="'EMCal Inst Work Package'!A1" xr:uid="{00000000-0004-0000-0C00-00009D000000}"/>
    <hyperlink ref="P48" location="'EMCal Inst Work Package'!A1" display="'EMCal Inst Work Package'!A1" xr:uid="{00000000-0004-0000-0C00-00009E000000}"/>
    <hyperlink ref="Q48" location="'EMCal Inst Work Package'!A1" display="'EMCal Inst Work Package'!A1" xr:uid="{00000000-0004-0000-0C00-00009F000000}"/>
    <hyperlink ref="B49" location="'EMCal Inst Work Package'!A1" display="'EMCal Inst Work Package'!A1" xr:uid="{00000000-0004-0000-0C00-0000A0000000}"/>
    <hyperlink ref="C49" location="'EMCal Inst Work Package'!A1" display="'EMCal Inst Work Package'!A1" xr:uid="{00000000-0004-0000-0C00-0000A1000000}"/>
    <hyperlink ref="D49" location="'EMCal Inst Work Package'!A1" display="'EMCal Inst Work Package'!A1" xr:uid="{00000000-0004-0000-0C00-0000A2000000}"/>
    <hyperlink ref="E49" location="'EMCal Inst Work Package'!A1" display="'EMCal Inst Work Package'!A1" xr:uid="{00000000-0004-0000-0C00-0000A3000000}"/>
    <hyperlink ref="F49" location="'EMCal Inst Work Package'!A1" display="'EMCal Inst Work Package'!A1" xr:uid="{00000000-0004-0000-0C00-0000A4000000}"/>
    <hyperlink ref="G49" location="'EMCal Inst Work Package'!A1" display="'EMCal Inst Work Package'!A1" xr:uid="{00000000-0004-0000-0C00-0000A5000000}"/>
    <hyperlink ref="H49" location="'EMCal Inst Work Package'!A1" display="'EMCal Inst Work Package'!A1" xr:uid="{00000000-0004-0000-0C00-0000A6000000}"/>
    <hyperlink ref="I49" location="'EMCal Inst Work Package'!A1" display="'EMCal Inst Work Package'!A1" xr:uid="{00000000-0004-0000-0C00-0000A7000000}"/>
    <hyperlink ref="J49" location="'EMCal Inst Work Package'!A1" display="'EMCal Inst Work Package'!A1" xr:uid="{00000000-0004-0000-0C00-0000A8000000}"/>
    <hyperlink ref="K49" location="'EMCal Inst Work Package'!A1" display="'EMCal Inst Work Package'!A1" xr:uid="{00000000-0004-0000-0C00-0000A9000000}"/>
    <hyperlink ref="L49" location="'EMCal Inst Work Package'!A1" display="'EMCal Inst Work Package'!A1" xr:uid="{00000000-0004-0000-0C00-0000AA000000}"/>
    <hyperlink ref="M49" location="'EMCal Inst Work Package'!A1" display="'EMCal Inst Work Package'!A1" xr:uid="{00000000-0004-0000-0C00-0000AB000000}"/>
    <hyperlink ref="N49" location="'EMCal Inst Work Package'!A1" display="'EMCal Inst Work Package'!A1" xr:uid="{00000000-0004-0000-0C00-0000AC000000}"/>
    <hyperlink ref="O49" location="'EMCal Inst Work Package'!A1" display="'EMCal Inst Work Package'!A1" xr:uid="{00000000-0004-0000-0C00-0000AD000000}"/>
    <hyperlink ref="P49" location="'EMCal Inst Work Package'!A1" display="'EMCal Inst Work Package'!A1" xr:uid="{00000000-0004-0000-0C00-0000AE000000}"/>
    <hyperlink ref="Q49" location="'EMCal Inst Work Package'!A1" display="'EMCal Inst Work Package'!A1" xr:uid="{00000000-0004-0000-0C00-0000AF000000}"/>
    <hyperlink ref="B50" location="'EMCal Inst Work Package'!A1" display="'EMCal Inst Work Package'!A1" xr:uid="{00000000-0004-0000-0C00-0000B0000000}"/>
    <hyperlink ref="C50" location="'EMCal Inst Work Package'!A1" display="'EMCal Inst Work Package'!A1" xr:uid="{00000000-0004-0000-0C00-0000B1000000}"/>
    <hyperlink ref="D50" location="'EMCal Inst Work Package'!A1" display="'EMCal Inst Work Package'!A1" xr:uid="{00000000-0004-0000-0C00-0000B2000000}"/>
    <hyperlink ref="E50" location="'EMCal Inst Work Package'!A1" display="'EMCal Inst Work Package'!A1" xr:uid="{00000000-0004-0000-0C00-0000B3000000}"/>
    <hyperlink ref="F50" location="'EMCal Inst Work Package'!A1" display="'EMCal Inst Work Package'!A1" xr:uid="{00000000-0004-0000-0C00-0000B4000000}"/>
    <hyperlink ref="G50" location="'EMCal Inst Work Package'!A1" display="'EMCal Inst Work Package'!A1" xr:uid="{00000000-0004-0000-0C00-0000B5000000}"/>
    <hyperlink ref="H50" location="'EMCal Inst Work Package'!A1" display="'EMCal Inst Work Package'!A1" xr:uid="{00000000-0004-0000-0C00-0000B6000000}"/>
    <hyperlink ref="I50" location="'EMCal Inst Work Package'!A1" display="'EMCal Inst Work Package'!A1" xr:uid="{00000000-0004-0000-0C00-0000B7000000}"/>
    <hyperlink ref="J50" location="'EMCal Inst Work Package'!A1" display="'EMCal Inst Work Package'!A1" xr:uid="{00000000-0004-0000-0C00-0000B8000000}"/>
    <hyperlink ref="K50" location="'EMCal Inst Work Package'!A1" display="'EMCal Inst Work Package'!A1" xr:uid="{00000000-0004-0000-0C00-0000B9000000}"/>
    <hyperlink ref="L50" location="'EMCal Inst Work Package'!A1" display="'EMCal Inst Work Package'!A1" xr:uid="{00000000-0004-0000-0C00-0000BA000000}"/>
    <hyperlink ref="M50" location="'EMCal Inst Work Package'!A1" display="'EMCal Inst Work Package'!A1" xr:uid="{00000000-0004-0000-0C00-0000BB000000}"/>
    <hyperlink ref="N50" location="'EMCal Inst Work Package'!A1" display="'EMCal Inst Work Package'!A1" xr:uid="{00000000-0004-0000-0C00-0000BC000000}"/>
    <hyperlink ref="O50" location="'EMCal Inst Work Package'!A1" display="'EMCal Inst Work Package'!A1" xr:uid="{00000000-0004-0000-0C00-0000BD000000}"/>
    <hyperlink ref="P50" location="'EMCal Inst Work Package'!A1" display="'EMCal Inst Work Package'!A1" xr:uid="{00000000-0004-0000-0C00-0000BE000000}"/>
    <hyperlink ref="Q50" location="'EMCal Inst Work Package'!A1" display="'EMCal Inst Work Package'!A1" xr:uid="{00000000-0004-0000-0C00-0000BF000000}"/>
    <hyperlink ref="B24" location="Navigation!A1" display="Return to Naigation Page" xr:uid="{00000000-0004-0000-0C00-0000C0000000}"/>
    <hyperlink ref="C24" location="Navigation!A1" display="Navigation!A1" xr:uid="{00000000-0004-0000-0C00-0000C1000000}"/>
    <hyperlink ref="D24" location="Navigation!A1" display="Navigation!A1" xr:uid="{00000000-0004-0000-0C00-0000C2000000}"/>
    <hyperlink ref="E24" location="Navigation!A1" display="Navigation!A1" xr:uid="{00000000-0004-0000-0C00-0000C3000000}"/>
    <hyperlink ref="F24" location="Navigation!A1" display="Navigation!A1" xr:uid="{00000000-0004-0000-0C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2"/>
  <dimension ref="A1:Q100"/>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Account'!C110</f>
        <v>TPC  Integration/Installation</v>
      </c>
      <c r="C9" s="1100"/>
      <c r="D9" s="1100"/>
      <c r="E9" s="1100"/>
      <c r="F9" s="1101"/>
      <c r="G9" s="1097" t="str">
        <f>'Int &amp; Inst  Control Account'!B110</f>
        <v>2.05.08</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40.950000000000003" customHeight="1">
      <c r="B12" s="1090" t="s">
        <v>571</v>
      </c>
      <c r="C12" s="1148"/>
      <c r="D12" s="1148"/>
      <c r="E12" s="1148"/>
      <c r="F12" s="1148"/>
      <c r="G12" s="1148"/>
      <c r="H12" s="1148"/>
      <c r="I12" s="1148"/>
      <c r="J12" s="1148"/>
      <c r="K12" s="1148"/>
      <c r="L12" s="1148"/>
      <c r="M12" s="1148"/>
      <c r="N12" s="1148"/>
      <c r="O12" s="1148"/>
      <c r="P12" s="1148"/>
      <c r="Q12" s="1149"/>
    </row>
    <row r="13" spans="1:17" ht="40.950000000000003" customHeight="1">
      <c r="B13" s="1090"/>
      <c r="C13" s="1148"/>
      <c r="D13" s="1148"/>
      <c r="E13" s="1148"/>
      <c r="F13" s="1148"/>
      <c r="G13" s="1148"/>
      <c r="H13" s="1148"/>
      <c r="I13" s="1148"/>
      <c r="J13" s="1148"/>
      <c r="K13" s="1148"/>
      <c r="L13" s="1148"/>
      <c r="M13" s="1148"/>
      <c r="N13" s="1148"/>
      <c r="O13" s="1148"/>
      <c r="P13" s="1148"/>
      <c r="Q13" s="1149"/>
    </row>
    <row r="14" spans="1:17" ht="40.950000000000003" customHeight="1">
      <c r="B14" s="1090"/>
      <c r="C14" s="1148"/>
      <c r="D14" s="1148"/>
      <c r="E14" s="1148"/>
      <c r="F14" s="1148"/>
      <c r="G14" s="1148"/>
      <c r="H14" s="1148"/>
      <c r="I14" s="1148"/>
      <c r="J14" s="1148"/>
      <c r="K14" s="1148"/>
      <c r="L14" s="1148"/>
      <c r="M14" s="1148"/>
      <c r="N14" s="1148"/>
      <c r="O14" s="1148"/>
      <c r="P14" s="1148"/>
      <c r="Q14" s="1149"/>
    </row>
    <row r="15" spans="1:17" ht="40.950000000000003" customHeight="1">
      <c r="B15" s="1090"/>
      <c r="C15" s="1148"/>
      <c r="D15" s="1148"/>
      <c r="E15" s="1148"/>
      <c r="F15" s="1148"/>
      <c r="G15" s="1148"/>
      <c r="H15" s="1148"/>
      <c r="I15" s="1148"/>
      <c r="J15" s="1148"/>
      <c r="K15" s="1148"/>
      <c r="L15" s="1148"/>
      <c r="M15" s="1148"/>
      <c r="N15" s="1148"/>
      <c r="O15" s="1148"/>
      <c r="P15" s="1148"/>
      <c r="Q15" s="1149"/>
    </row>
    <row r="16" spans="1:17" ht="40.950000000000003" customHeight="1">
      <c r="B16" s="1090"/>
      <c r="C16" s="1148"/>
      <c r="D16" s="1148"/>
      <c r="E16" s="1148"/>
      <c r="F16" s="1148"/>
      <c r="G16" s="1148"/>
      <c r="H16" s="1148"/>
      <c r="I16" s="1148"/>
      <c r="J16" s="1148"/>
      <c r="K16" s="1148"/>
      <c r="L16" s="1148"/>
      <c r="M16" s="1148"/>
      <c r="N16" s="1148"/>
      <c r="O16" s="1148"/>
      <c r="P16" s="1148"/>
      <c r="Q16" s="1149"/>
    </row>
    <row r="17" spans="2:17" ht="40.950000000000003" customHeight="1">
      <c r="B17" s="1090"/>
      <c r="C17" s="1148"/>
      <c r="D17" s="1148"/>
      <c r="E17" s="1148"/>
      <c r="F17" s="1148"/>
      <c r="G17" s="1148"/>
      <c r="H17" s="1148"/>
      <c r="I17" s="1148"/>
      <c r="J17" s="1148"/>
      <c r="K17" s="1148"/>
      <c r="L17" s="1148"/>
      <c r="M17" s="1148"/>
      <c r="N17" s="1148"/>
      <c r="O17" s="1148"/>
      <c r="P17" s="1148"/>
      <c r="Q17" s="1149"/>
    </row>
    <row r="18" spans="2:17" ht="40.950000000000003" customHeight="1">
      <c r="B18" s="1150"/>
      <c r="C18" s="1148"/>
      <c r="D18" s="1148"/>
      <c r="E18" s="1148"/>
      <c r="F18" s="1148"/>
      <c r="G18" s="1148"/>
      <c r="H18" s="1148"/>
      <c r="I18" s="1148"/>
      <c r="J18" s="1148"/>
      <c r="K18" s="1148"/>
      <c r="L18" s="1148"/>
      <c r="M18" s="1148"/>
      <c r="N18" s="1148"/>
      <c r="O18" s="1148"/>
      <c r="P18" s="1148"/>
      <c r="Q18" s="1149"/>
    </row>
    <row r="19" spans="2:17" ht="40.950000000000003" customHeight="1">
      <c r="B19" s="1150"/>
      <c r="C19" s="1148"/>
      <c r="D19" s="1148"/>
      <c r="E19" s="1148"/>
      <c r="F19" s="1148"/>
      <c r="G19" s="1148"/>
      <c r="H19" s="1148"/>
      <c r="I19" s="1148"/>
      <c r="J19" s="1148"/>
      <c r="K19" s="1148"/>
      <c r="L19" s="1148"/>
      <c r="M19" s="1148"/>
      <c r="N19" s="1148"/>
      <c r="O19" s="1148"/>
      <c r="P19" s="1148"/>
      <c r="Q19" s="1149"/>
    </row>
    <row r="20" spans="2:17" s="260" customFormat="1" ht="40.950000000000003" customHeight="1">
      <c r="B20" s="1150"/>
      <c r="C20" s="1148"/>
      <c r="D20" s="1148"/>
      <c r="E20" s="1148"/>
      <c r="F20" s="1148"/>
      <c r="G20" s="1148"/>
      <c r="H20" s="1148"/>
      <c r="I20" s="1148"/>
      <c r="J20" s="1148"/>
      <c r="K20" s="1148"/>
      <c r="L20" s="1148"/>
      <c r="M20" s="1148"/>
      <c r="N20" s="1148"/>
      <c r="O20" s="1148"/>
      <c r="P20" s="1148"/>
      <c r="Q20" s="1149"/>
    </row>
    <row r="21" spans="2:17" ht="40.950000000000003" customHeight="1">
      <c r="B21" s="1150"/>
      <c r="C21" s="1148"/>
      <c r="D21" s="1148"/>
      <c r="E21" s="1148"/>
      <c r="F21" s="1148"/>
      <c r="G21" s="1148"/>
      <c r="H21" s="1148"/>
      <c r="I21" s="1148"/>
      <c r="J21" s="1148"/>
      <c r="K21" s="1148"/>
      <c r="L21" s="1148"/>
      <c r="M21" s="1148"/>
      <c r="N21" s="1148"/>
      <c r="O21" s="1148"/>
      <c r="P21" s="1148"/>
      <c r="Q21" s="1149"/>
    </row>
    <row r="22" spans="2:17" ht="40.950000000000003" customHeight="1">
      <c r="B22" s="1150"/>
      <c r="C22" s="1148"/>
      <c r="D22" s="1148"/>
      <c r="E22" s="1148"/>
      <c r="F22" s="1148"/>
      <c r="G22" s="1148"/>
      <c r="H22" s="1148"/>
      <c r="I22" s="1148"/>
      <c r="J22" s="1148"/>
      <c r="K22" s="1148"/>
      <c r="L22" s="1148"/>
      <c r="M22" s="1148"/>
      <c r="N22" s="1148"/>
      <c r="O22" s="1148"/>
      <c r="P22" s="1148"/>
      <c r="Q22" s="1149"/>
    </row>
    <row r="23" spans="2:17" ht="40.950000000000003" customHeight="1" thickBot="1">
      <c r="B23" s="1151"/>
      <c r="C23" s="1152"/>
      <c r="D23" s="1152"/>
      <c r="E23" s="1152"/>
      <c r="F23" s="1152"/>
      <c r="G23" s="1152"/>
      <c r="H23" s="1152"/>
      <c r="I23" s="1152"/>
      <c r="J23" s="1152"/>
      <c r="K23" s="1152"/>
      <c r="L23" s="1152"/>
      <c r="M23" s="1152"/>
      <c r="N23" s="1152"/>
      <c r="O23" s="1152"/>
      <c r="P23" s="1152"/>
      <c r="Q23" s="1153"/>
    </row>
    <row r="24" spans="2:17" ht="33" customHeight="1" thickBot="1">
      <c r="B24" s="1088" t="s">
        <v>281</v>
      </c>
      <c r="C24" s="1089"/>
      <c r="D24" s="1089"/>
      <c r="E24" s="1089"/>
      <c r="F24" s="1089"/>
      <c r="G24" s="579"/>
      <c r="H24" s="579"/>
      <c r="I24" s="579"/>
      <c r="J24" s="579"/>
      <c r="K24" s="579"/>
      <c r="L24" s="579"/>
      <c r="M24" s="579"/>
      <c r="N24" s="579"/>
      <c r="O24" s="579"/>
      <c r="P24" s="579"/>
      <c r="Q24" s="580"/>
    </row>
    <row r="25" spans="2:17" s="260" customFormat="1" ht="27" customHeight="1">
      <c r="B25" s="1073" t="s">
        <v>27</v>
      </c>
      <c r="C25" s="1074"/>
      <c r="D25" s="1074"/>
      <c r="E25" s="1074"/>
      <c r="F25" s="1074"/>
      <c r="G25" s="1074"/>
      <c r="H25" s="1074"/>
      <c r="I25" s="1074"/>
      <c r="J25" s="1074"/>
      <c r="K25" s="1074"/>
      <c r="L25" s="1074"/>
      <c r="M25" s="1074"/>
      <c r="N25" s="1074"/>
      <c r="O25" s="1074"/>
      <c r="P25" s="1074"/>
      <c r="Q25" s="1075"/>
    </row>
    <row r="26" spans="2:17">
      <c r="B26" s="261"/>
      <c r="Q26" s="262"/>
    </row>
    <row r="27" spans="2:17">
      <c r="B27" s="261"/>
      <c r="Q27" s="262"/>
    </row>
    <row r="28" spans="2:17" ht="18.600000000000001" thickBot="1">
      <c r="B28" s="261"/>
      <c r="C28" s="22"/>
      <c r="D28" s="264" t="s">
        <v>29</v>
      </c>
      <c r="Q28" s="262"/>
    </row>
    <row r="29" spans="2:17" ht="18.600000000000001" thickBot="1">
      <c r="B29" s="261"/>
      <c r="C29" s="22"/>
      <c r="D29" s="264" t="s">
        <v>30</v>
      </c>
      <c r="Q29" s="262"/>
    </row>
    <row r="30" spans="2:17" ht="18.600000000000001" thickBot="1">
      <c r="B30" s="261"/>
      <c r="C30" s="22"/>
      <c r="D30" s="264" t="s">
        <v>31</v>
      </c>
      <c r="Q30" s="262"/>
    </row>
    <row r="31" spans="2:17" ht="18.600000000000001" thickBot="1">
      <c r="B31" s="261"/>
      <c r="C31" s="22"/>
      <c r="D31" s="264" t="s">
        <v>32</v>
      </c>
      <c r="Q31" s="262"/>
    </row>
    <row r="32" spans="2:17" ht="18.600000000000001" thickBot="1">
      <c r="B32" s="261"/>
      <c r="C32" s="22" t="s">
        <v>40</v>
      </c>
      <c r="D32" s="264" t="s">
        <v>33</v>
      </c>
      <c r="Q32" s="262"/>
    </row>
    <row r="33" spans="2:17" ht="18.600000000000001" thickBot="1">
      <c r="B33" s="261"/>
      <c r="C33" s="22" t="s">
        <v>40</v>
      </c>
      <c r="D33" s="264" t="s">
        <v>34</v>
      </c>
      <c r="Q33" s="262"/>
    </row>
    <row r="34" spans="2:17" ht="18.600000000000001" thickBot="1">
      <c r="B34" s="261"/>
      <c r="C34" s="22"/>
      <c r="D34" s="264" t="s">
        <v>35</v>
      </c>
      <c r="Q34" s="262"/>
    </row>
    <row r="35" spans="2:17">
      <c r="B35" s="261"/>
      <c r="Q35" s="262"/>
    </row>
    <row r="36" spans="2:17" ht="16.2" thickBot="1">
      <c r="B36" s="265"/>
      <c r="C36" s="263"/>
      <c r="D36" s="263"/>
      <c r="E36" s="263"/>
      <c r="F36" s="263"/>
      <c r="G36" s="263"/>
      <c r="H36" s="263"/>
      <c r="I36" s="263"/>
      <c r="J36" s="263"/>
      <c r="K36" s="263"/>
      <c r="L36" s="263"/>
      <c r="M36" s="263"/>
      <c r="N36" s="263"/>
      <c r="O36" s="263"/>
      <c r="P36" s="263"/>
      <c r="Q36" s="266"/>
    </row>
    <row r="37" spans="2:17" s="260" customFormat="1" ht="25.95" customHeight="1">
      <c r="B37" s="1073" t="s">
        <v>36</v>
      </c>
      <c r="C37" s="1074"/>
      <c r="D37" s="1074"/>
      <c r="E37" s="1074"/>
      <c r="F37" s="1074"/>
      <c r="G37" s="1074"/>
      <c r="H37" s="1074"/>
      <c r="I37" s="1074"/>
      <c r="J37" s="1074"/>
      <c r="K37" s="1074"/>
      <c r="L37" s="1074"/>
      <c r="M37" s="1074"/>
      <c r="N37" s="1074"/>
      <c r="O37" s="1074"/>
      <c r="P37" s="1074"/>
      <c r="Q37" s="1075"/>
    </row>
    <row r="38" spans="2:17">
      <c r="B38" s="1141" t="s">
        <v>112</v>
      </c>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c r="B45" s="1144"/>
      <c r="C45" s="1142"/>
      <c r="D45" s="1142"/>
      <c r="E45" s="1142"/>
      <c r="F45" s="1142"/>
      <c r="G45" s="1142"/>
      <c r="H45" s="1142"/>
      <c r="I45" s="1142"/>
      <c r="J45" s="1142"/>
      <c r="K45" s="1142"/>
      <c r="L45" s="1142"/>
      <c r="M45" s="1142"/>
      <c r="N45" s="1142"/>
      <c r="O45" s="1142"/>
      <c r="P45" s="1142"/>
      <c r="Q45" s="1143"/>
    </row>
    <row r="46" spans="2:17">
      <c r="B46" s="1144"/>
      <c r="C46" s="1142"/>
      <c r="D46" s="1142"/>
      <c r="E46" s="1142"/>
      <c r="F46" s="1142"/>
      <c r="G46" s="1142"/>
      <c r="H46" s="1142"/>
      <c r="I46" s="1142"/>
      <c r="J46" s="1142"/>
      <c r="K46" s="1142"/>
      <c r="L46" s="1142"/>
      <c r="M46" s="1142"/>
      <c r="N46" s="1142"/>
      <c r="O46" s="1142"/>
      <c r="P46" s="1142"/>
      <c r="Q46" s="1143"/>
    </row>
    <row r="47" spans="2:17">
      <c r="B47" s="1144"/>
      <c r="C47" s="1142"/>
      <c r="D47" s="1142"/>
      <c r="E47" s="1142"/>
      <c r="F47" s="1142"/>
      <c r="G47" s="1142"/>
      <c r="H47" s="1142"/>
      <c r="I47" s="1142"/>
      <c r="J47" s="1142"/>
      <c r="K47" s="1142"/>
      <c r="L47" s="1142"/>
      <c r="M47" s="1142"/>
      <c r="N47" s="1142"/>
      <c r="O47" s="1142"/>
      <c r="P47" s="1142"/>
      <c r="Q47" s="1143"/>
    </row>
    <row r="48" spans="2:17">
      <c r="B48" s="1144"/>
      <c r="C48" s="1142"/>
      <c r="D48" s="1142"/>
      <c r="E48" s="1142"/>
      <c r="F48" s="1142"/>
      <c r="G48" s="1142"/>
      <c r="H48" s="1142"/>
      <c r="I48" s="1142"/>
      <c r="J48" s="1142"/>
      <c r="K48" s="1142"/>
      <c r="L48" s="1142"/>
      <c r="M48" s="1142"/>
      <c r="N48" s="1142"/>
      <c r="O48" s="1142"/>
      <c r="P48" s="1142"/>
      <c r="Q48" s="1143"/>
    </row>
    <row r="49" spans="2:17" ht="16.2" thickBot="1">
      <c r="B49" s="1145"/>
      <c r="C49" s="1146"/>
      <c r="D49" s="1146"/>
      <c r="E49" s="1146"/>
      <c r="F49" s="1146"/>
      <c r="G49" s="1146"/>
      <c r="H49" s="1146"/>
      <c r="I49" s="1146"/>
      <c r="J49" s="1146"/>
      <c r="K49" s="1146"/>
      <c r="L49" s="1146"/>
      <c r="M49" s="1146"/>
      <c r="N49" s="1146"/>
      <c r="O49" s="1146"/>
      <c r="P49" s="1146"/>
      <c r="Q49" s="1147"/>
    </row>
    <row r="50" spans="2:17">
      <c r="B50" s="1076" t="s">
        <v>37</v>
      </c>
      <c r="C50" s="1077"/>
      <c r="D50" s="1077"/>
      <c r="E50" s="1077"/>
      <c r="F50" s="1077"/>
      <c r="G50" s="1077"/>
      <c r="H50" s="1077"/>
      <c r="I50" s="1077"/>
      <c r="J50" s="1077"/>
      <c r="K50" s="1077"/>
      <c r="L50" s="1077"/>
      <c r="M50" s="1077"/>
      <c r="N50" s="1077"/>
      <c r="O50" s="1077"/>
      <c r="P50" s="1077"/>
      <c r="Q50" s="1078"/>
    </row>
    <row r="51" spans="2:17">
      <c r="B51" s="1079"/>
      <c r="C51" s="1080"/>
      <c r="D51" s="1080"/>
      <c r="E51" s="1080"/>
      <c r="F51" s="1080"/>
      <c r="G51" s="1080"/>
      <c r="H51" s="1080"/>
      <c r="I51" s="1080"/>
      <c r="J51" s="1080"/>
      <c r="K51" s="1080"/>
      <c r="L51" s="1080"/>
      <c r="M51" s="1080"/>
      <c r="N51" s="1080"/>
      <c r="O51" s="1080"/>
      <c r="P51" s="1080"/>
      <c r="Q51" s="1081"/>
    </row>
    <row r="52" spans="2:17" ht="15" customHeight="1">
      <c r="B52" s="1154" t="s">
        <v>572</v>
      </c>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5" customHeight="1">
      <c r="B63" s="1162"/>
      <c r="C63" s="1160"/>
      <c r="D63" s="1160"/>
      <c r="E63" s="1160"/>
      <c r="F63" s="1160"/>
      <c r="G63" s="1160"/>
      <c r="H63" s="1160"/>
      <c r="I63" s="1160"/>
      <c r="J63" s="1160"/>
      <c r="K63" s="1160"/>
      <c r="L63" s="1160"/>
      <c r="M63" s="1160"/>
      <c r="N63" s="1160"/>
      <c r="O63" s="1160"/>
      <c r="P63" s="1160"/>
      <c r="Q63" s="1161"/>
    </row>
    <row r="64" spans="2:17" ht="15" customHeight="1">
      <c r="B64" s="1162"/>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6.05" customHeight="1" thickBot="1">
      <c r="B67" s="1163"/>
      <c r="C67" s="1164"/>
      <c r="D67" s="1164"/>
      <c r="E67" s="1164"/>
      <c r="F67" s="1164"/>
      <c r="G67" s="1164"/>
      <c r="H67" s="1164"/>
      <c r="I67" s="1164"/>
      <c r="J67" s="1164"/>
      <c r="K67" s="1164"/>
      <c r="L67" s="1164"/>
      <c r="M67" s="1164"/>
      <c r="N67" s="1164"/>
      <c r="O67" s="1164"/>
      <c r="P67" s="1164"/>
      <c r="Q67" s="1165"/>
    </row>
    <row r="68" spans="2:17">
      <c r="B68" s="1035" t="s">
        <v>38</v>
      </c>
      <c r="C68" s="1036"/>
      <c r="D68" s="1036"/>
      <c r="E68" s="1036"/>
      <c r="F68" s="1036"/>
      <c r="G68" s="1036"/>
      <c r="H68" s="1036"/>
      <c r="I68" s="1036"/>
      <c r="J68" s="1036"/>
      <c r="K68" s="1036"/>
      <c r="L68" s="1036"/>
      <c r="M68" s="1036"/>
      <c r="N68" s="1036"/>
      <c r="O68" s="1036"/>
      <c r="P68" s="1036"/>
      <c r="Q68" s="1037"/>
    </row>
    <row r="69" spans="2:17">
      <c r="B69" s="1038"/>
      <c r="C69" s="1039"/>
      <c r="D69" s="1039"/>
      <c r="E69" s="1039"/>
      <c r="F69" s="1039"/>
      <c r="G69" s="1039"/>
      <c r="H69" s="1039"/>
      <c r="I69" s="1039"/>
      <c r="J69" s="1039"/>
      <c r="K69" s="1039"/>
      <c r="L69" s="1039"/>
      <c r="M69" s="1039"/>
      <c r="N69" s="1039"/>
      <c r="O69" s="1039"/>
      <c r="P69" s="1039"/>
      <c r="Q69" s="1040"/>
    </row>
    <row r="70" spans="2:17" ht="25.05" customHeight="1">
      <c r="B70" s="1154" t="s">
        <v>293</v>
      </c>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5" customHeight="1">
      <c r="B77" s="1162"/>
      <c r="C77" s="1160"/>
      <c r="D77" s="1160"/>
      <c r="E77" s="1160"/>
      <c r="F77" s="1160"/>
      <c r="G77" s="1160"/>
      <c r="H77" s="1160"/>
      <c r="I77" s="1160"/>
      <c r="J77" s="1160"/>
      <c r="K77" s="1160"/>
      <c r="L77" s="1160"/>
      <c r="M77" s="1160"/>
      <c r="N77" s="1160"/>
      <c r="O77" s="1160"/>
      <c r="P77" s="1160"/>
      <c r="Q77" s="1161"/>
    </row>
    <row r="78" spans="2:17" ht="15" customHeight="1">
      <c r="B78" s="1162"/>
      <c r="C78" s="1160"/>
      <c r="D78" s="1160"/>
      <c r="E78" s="1160"/>
      <c r="F78" s="1160"/>
      <c r="G78" s="1160"/>
      <c r="H78" s="1160"/>
      <c r="I78" s="1160"/>
      <c r="J78" s="1160"/>
      <c r="K78" s="1160"/>
      <c r="L78" s="1160"/>
      <c r="M78" s="1160"/>
      <c r="N78" s="1160"/>
      <c r="O78" s="1160"/>
      <c r="P78" s="1160"/>
      <c r="Q78" s="1161"/>
    </row>
    <row r="79" spans="2:17" ht="15" customHeight="1">
      <c r="B79" s="1162"/>
      <c r="C79" s="1160"/>
      <c r="D79" s="1160"/>
      <c r="E79" s="1160"/>
      <c r="F79" s="1160"/>
      <c r="G79" s="1160"/>
      <c r="H79" s="1160"/>
      <c r="I79" s="1160"/>
      <c r="J79" s="1160"/>
      <c r="K79" s="1160"/>
      <c r="L79" s="1160"/>
      <c r="M79" s="1160"/>
      <c r="N79" s="1160"/>
      <c r="O79" s="1160"/>
      <c r="P79" s="1160"/>
      <c r="Q79" s="1161"/>
    </row>
    <row r="80" spans="2:17" ht="15" customHeight="1">
      <c r="B80" s="1162"/>
      <c r="C80" s="1160"/>
      <c r="D80" s="1160"/>
      <c r="E80" s="1160"/>
      <c r="F80" s="1160"/>
      <c r="G80" s="1160"/>
      <c r="H80" s="1160"/>
      <c r="I80" s="1160"/>
      <c r="J80" s="1160"/>
      <c r="K80" s="1160"/>
      <c r="L80" s="1160"/>
      <c r="M80" s="1160"/>
      <c r="N80" s="1160"/>
      <c r="O80" s="1160"/>
      <c r="P80" s="1160"/>
      <c r="Q80" s="1161"/>
    </row>
    <row r="81" spans="2:17" ht="16.05" customHeight="1" thickBot="1">
      <c r="B81" s="1163"/>
      <c r="C81" s="1164"/>
      <c r="D81" s="1164"/>
      <c r="E81" s="1164"/>
      <c r="F81" s="1164"/>
      <c r="G81" s="1164"/>
      <c r="H81" s="1164"/>
      <c r="I81" s="1164"/>
      <c r="J81" s="1164"/>
      <c r="K81" s="1164"/>
      <c r="L81" s="1164"/>
      <c r="M81" s="1164"/>
      <c r="N81" s="1164"/>
      <c r="O81" s="1164"/>
      <c r="P81" s="1164"/>
      <c r="Q81" s="1165"/>
    </row>
    <row r="82" spans="2:17">
      <c r="B82" s="1035" t="s">
        <v>39</v>
      </c>
      <c r="C82" s="1036"/>
      <c r="D82" s="1036"/>
      <c r="E82" s="1036"/>
      <c r="F82" s="1036"/>
      <c r="G82" s="1036"/>
      <c r="H82" s="1036"/>
      <c r="I82" s="1036"/>
      <c r="J82" s="1036"/>
      <c r="K82" s="1036"/>
      <c r="L82" s="1036"/>
      <c r="M82" s="1036"/>
      <c r="N82" s="1036"/>
      <c r="O82" s="1036"/>
      <c r="P82" s="1036"/>
      <c r="Q82" s="1037"/>
    </row>
    <row r="83" spans="2:17" ht="25.05" customHeight="1">
      <c r="B83" s="1038"/>
      <c r="C83" s="1039"/>
      <c r="D83" s="1039"/>
      <c r="E83" s="1039"/>
      <c r="F83" s="1039"/>
      <c r="G83" s="1039"/>
      <c r="H83" s="1039"/>
      <c r="I83" s="1039"/>
      <c r="J83" s="1039"/>
      <c r="K83" s="1039"/>
      <c r="L83" s="1039"/>
      <c r="M83" s="1039"/>
      <c r="N83" s="1039"/>
      <c r="O83" s="1039"/>
      <c r="P83" s="1039"/>
      <c r="Q83" s="1040"/>
    </row>
    <row r="84" spans="2:17" ht="25.05" customHeight="1">
      <c r="B84" s="1135" t="s">
        <v>522</v>
      </c>
      <c r="C84" s="1136"/>
      <c r="D84" s="1136"/>
      <c r="E84" s="1136"/>
      <c r="F84" s="1136"/>
      <c r="G84" s="1136"/>
      <c r="H84" s="1136"/>
      <c r="I84" s="1136"/>
      <c r="J84" s="1136"/>
      <c r="K84" s="1136"/>
      <c r="L84" s="1136"/>
      <c r="M84" s="1136"/>
      <c r="N84" s="1136"/>
      <c r="O84" s="1136"/>
      <c r="P84" s="1136"/>
      <c r="Q84" s="1137"/>
    </row>
    <row r="85" spans="2:17" ht="25.05" customHeight="1">
      <c r="B85" s="1135"/>
      <c r="C85" s="1136"/>
      <c r="D85" s="1136"/>
      <c r="E85" s="1136"/>
      <c r="F85" s="1136"/>
      <c r="G85" s="1136"/>
      <c r="H85" s="1136"/>
      <c r="I85" s="1136"/>
      <c r="J85" s="1136"/>
      <c r="K85" s="1136"/>
      <c r="L85" s="1136"/>
      <c r="M85" s="1136"/>
      <c r="N85" s="1136"/>
      <c r="O85" s="1136"/>
      <c r="P85" s="1136"/>
      <c r="Q85" s="1137"/>
    </row>
    <row r="86" spans="2:17" ht="25.05" customHeight="1" thickBot="1">
      <c r="B86" s="647"/>
      <c r="C86" s="645"/>
      <c r="D86" s="645"/>
      <c r="E86" s="645"/>
      <c r="F86" s="645"/>
      <c r="G86" s="645"/>
      <c r="H86" s="645"/>
      <c r="I86" s="645"/>
      <c r="J86" s="645"/>
      <c r="K86" s="645"/>
      <c r="L86" s="645"/>
      <c r="M86" s="645"/>
      <c r="N86" s="645"/>
      <c r="O86" s="645"/>
      <c r="P86" s="645"/>
      <c r="Q86" s="646"/>
    </row>
    <row r="87" spans="2:17" ht="25.05" customHeight="1" thickBot="1">
      <c r="B87" s="1189" t="str">
        <f>"Total unburdened material cost for this work package = $" &amp; 'Int &amp; Inst  Control Account'!AZ110</f>
        <v>Total unburdened material cost for this work package = $33000</v>
      </c>
      <c r="C87" s="1190"/>
      <c r="D87" s="1190"/>
      <c r="E87" s="1190"/>
      <c r="F87" s="1190"/>
      <c r="G87" s="1190"/>
      <c r="H87" s="1190"/>
      <c r="I87" s="1191"/>
      <c r="J87" s="645"/>
      <c r="K87" s="645"/>
      <c r="L87" s="645"/>
      <c r="M87" s="645"/>
      <c r="N87" s="645"/>
      <c r="O87" s="645"/>
      <c r="P87" s="645"/>
      <c r="Q87" s="646"/>
    </row>
    <row r="88" spans="2:17" ht="16.05" customHeight="1" thickBot="1">
      <c r="B88" s="648"/>
      <c r="C88" s="649"/>
      <c r="D88" s="649"/>
      <c r="E88" s="649"/>
      <c r="F88" s="649"/>
      <c r="G88" s="649"/>
      <c r="H88" s="649"/>
      <c r="I88" s="649"/>
      <c r="J88" s="649"/>
      <c r="K88" s="649"/>
      <c r="L88" s="649"/>
      <c r="M88" s="649"/>
      <c r="N88" s="649"/>
      <c r="O88" s="649"/>
      <c r="P88" s="649"/>
      <c r="Q88" s="650"/>
    </row>
    <row r="89" spans="2:17">
      <c r="B89" s="1035" t="s">
        <v>588</v>
      </c>
      <c r="C89" s="1036"/>
      <c r="D89" s="1036"/>
      <c r="E89" s="1036"/>
      <c r="F89" s="1036"/>
      <c r="G89" s="1036"/>
      <c r="H89" s="1036"/>
      <c r="I89" s="1036"/>
      <c r="J89" s="1036"/>
      <c r="K89" s="1036"/>
      <c r="L89" s="1036"/>
      <c r="M89" s="1036"/>
      <c r="N89" s="1036"/>
      <c r="O89" s="1036"/>
      <c r="P89" s="1036"/>
      <c r="Q89" s="1037"/>
    </row>
    <row r="90" spans="2:17">
      <c r="B90" s="1038"/>
      <c r="C90" s="1039"/>
      <c r="D90" s="1039"/>
      <c r="E90" s="1039"/>
      <c r="F90" s="1039"/>
      <c r="G90" s="1039"/>
      <c r="H90" s="1039"/>
      <c r="I90" s="1039"/>
      <c r="J90" s="1039"/>
      <c r="K90" s="1039"/>
      <c r="L90" s="1039"/>
      <c r="M90" s="1039"/>
      <c r="N90" s="1039"/>
      <c r="O90" s="1039"/>
      <c r="P90" s="1039"/>
      <c r="Q90" s="1040"/>
    </row>
    <row r="91" spans="2:17">
      <c r="B91" s="1041" t="s">
        <v>591</v>
      </c>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ht="16.2" thickBot="1">
      <c r="B97" s="1041"/>
      <c r="C97" s="1042"/>
      <c r="D97" s="1042"/>
      <c r="E97" s="1042"/>
      <c r="F97" s="1042"/>
      <c r="G97" s="1042"/>
      <c r="H97" s="1042"/>
      <c r="I97" s="1042"/>
      <c r="J97" s="1042"/>
      <c r="K97" s="1042"/>
      <c r="L97" s="1042"/>
      <c r="M97" s="1042"/>
      <c r="N97" s="1042"/>
      <c r="O97" s="1042"/>
      <c r="P97" s="1042"/>
      <c r="Q97" s="1043"/>
    </row>
    <row r="98" spans="2:17" ht="18">
      <c r="B98" s="666"/>
      <c r="C98" s="1044" t="str">
        <f>"Bottoms Up Composite Labor estimate uncertainty for WBS #"  &amp;'Int &amp; Inst  Control Account'!B110 &amp; ": " &amp;'Int &amp; Inst  Control Account'!C110</f>
        <v>Bottoms Up Composite Labor estimate uncertainty for WBS #2.05.08: TPC  Integration/Installation</v>
      </c>
      <c r="D98" s="1045"/>
      <c r="E98" s="1045"/>
      <c r="F98" s="1045"/>
      <c r="G98" s="1045"/>
      <c r="H98" s="1045"/>
      <c r="I98" s="667"/>
      <c r="J98" s="1045" t="s">
        <v>589</v>
      </c>
      <c r="K98" s="1045"/>
      <c r="L98" s="668">
        <f>'TPC Inst Work Package'!CD26</f>
        <v>0.25000000000000017</v>
      </c>
      <c r="M98" s="669"/>
      <c r="N98" s="669"/>
      <c r="O98" s="669"/>
      <c r="P98" s="669"/>
      <c r="Q98" s="670"/>
    </row>
    <row r="99" spans="2:17" ht="18.600000000000001" thickBot="1">
      <c r="B99" s="666"/>
      <c r="C99" s="1048"/>
      <c r="D99" s="1049"/>
      <c r="E99" s="1049"/>
      <c r="F99" s="1049"/>
      <c r="G99" s="1049"/>
      <c r="H99" s="1049"/>
      <c r="I99" s="671"/>
      <c r="J99" s="1049" t="s">
        <v>590</v>
      </c>
      <c r="K99" s="1049"/>
      <c r="L99" s="672">
        <f>'TPC Inst Work Package'!CE26</f>
        <v>0.38636363636363635</v>
      </c>
      <c r="M99" s="669"/>
      <c r="N99" s="669"/>
      <c r="O99" s="669"/>
      <c r="P99" s="669"/>
      <c r="Q99" s="670"/>
    </row>
    <row r="100" spans="2:17" ht="18.600000000000001" thickBot="1">
      <c r="B100" s="673"/>
      <c r="C100" s="674"/>
      <c r="D100" s="674"/>
      <c r="E100" s="674"/>
      <c r="F100" s="674"/>
      <c r="G100" s="674"/>
      <c r="H100" s="674"/>
      <c r="I100" s="674"/>
      <c r="J100" s="674"/>
      <c r="K100" s="674"/>
      <c r="L100" s="674"/>
      <c r="M100" s="674"/>
      <c r="N100" s="674"/>
      <c r="O100" s="674"/>
      <c r="P100" s="674"/>
      <c r="Q100" s="675"/>
    </row>
  </sheetData>
  <mergeCells count="31">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 ref="B11:Q11"/>
    <mergeCell ref="B37:Q37"/>
    <mergeCell ref="B38:Q49"/>
    <mergeCell ref="B12:Q23"/>
    <mergeCell ref="B24:F24"/>
    <mergeCell ref="B25:Q25"/>
    <mergeCell ref="C98:H99"/>
    <mergeCell ref="J98:K98"/>
    <mergeCell ref="J99:K99"/>
    <mergeCell ref="B70:Q81"/>
    <mergeCell ref="B82:Q83"/>
    <mergeCell ref="B84:Q85"/>
    <mergeCell ref="B89:Q90"/>
    <mergeCell ref="B91:Q97"/>
    <mergeCell ref="B87:I87"/>
  </mergeCells>
  <hyperlinks>
    <hyperlink ref="B38" location="'TPC Inst Work Package'!A1" display="(click here to see the details of the labor and material estimate for this Work Package)" xr:uid="{00000000-0004-0000-0D00-000000000000}"/>
    <hyperlink ref="C38" location="'TPC Inst Work Package'!A1" display="'TPC Inst Work Package'!A1" xr:uid="{00000000-0004-0000-0D00-000001000000}"/>
    <hyperlink ref="D38" location="'TPC Inst Work Package'!A1" display="'TPC Inst Work Package'!A1" xr:uid="{00000000-0004-0000-0D00-000002000000}"/>
    <hyperlink ref="E38" location="'TPC Inst Work Package'!A1" display="'TPC Inst Work Package'!A1" xr:uid="{00000000-0004-0000-0D00-000003000000}"/>
    <hyperlink ref="F38" location="'TPC Inst Work Package'!A1" display="'TPC Inst Work Package'!A1" xr:uid="{00000000-0004-0000-0D00-000004000000}"/>
    <hyperlink ref="G38" location="'TPC Inst Work Package'!A1" display="'TPC Inst Work Package'!A1" xr:uid="{00000000-0004-0000-0D00-000005000000}"/>
    <hyperlink ref="H38" location="'TPC Inst Work Package'!A1" display="'TPC Inst Work Package'!A1" xr:uid="{00000000-0004-0000-0D00-000006000000}"/>
    <hyperlink ref="I38" location="'TPC Inst Work Package'!A1" display="'TPC Inst Work Package'!A1" xr:uid="{00000000-0004-0000-0D00-000007000000}"/>
    <hyperlink ref="J38" location="'TPC Inst Work Package'!A1" display="'TPC Inst Work Package'!A1" xr:uid="{00000000-0004-0000-0D00-000008000000}"/>
    <hyperlink ref="K38" location="'TPC Inst Work Package'!A1" display="'TPC Inst Work Package'!A1" xr:uid="{00000000-0004-0000-0D00-000009000000}"/>
    <hyperlink ref="L38" location="'TPC Inst Work Package'!A1" display="'TPC Inst Work Package'!A1" xr:uid="{00000000-0004-0000-0D00-00000A000000}"/>
    <hyperlink ref="M38" location="'TPC Inst Work Package'!A1" display="'TPC Inst Work Package'!A1" xr:uid="{00000000-0004-0000-0D00-00000B000000}"/>
    <hyperlink ref="N38" location="'TPC Inst Work Package'!A1" display="'TPC Inst Work Package'!A1" xr:uid="{00000000-0004-0000-0D00-00000C000000}"/>
    <hyperlink ref="O38" location="'TPC Inst Work Package'!A1" display="'TPC Inst Work Package'!A1" xr:uid="{00000000-0004-0000-0D00-00000D000000}"/>
    <hyperlink ref="P38" location="'TPC Inst Work Package'!A1" display="'TPC Inst Work Package'!A1" xr:uid="{00000000-0004-0000-0D00-00000E000000}"/>
    <hyperlink ref="Q38" location="'TPC Inst Work Package'!A1" display="'TPC Inst Work Package'!A1" xr:uid="{00000000-0004-0000-0D00-00000F000000}"/>
    <hyperlink ref="B39" location="'TPC Inst Work Package'!A1" display="'TPC Inst Work Package'!A1" xr:uid="{00000000-0004-0000-0D00-000010000000}"/>
    <hyperlink ref="C39" location="'TPC Inst Work Package'!A1" display="'TPC Inst Work Package'!A1" xr:uid="{00000000-0004-0000-0D00-000011000000}"/>
    <hyperlink ref="D39" location="'TPC Inst Work Package'!A1" display="'TPC Inst Work Package'!A1" xr:uid="{00000000-0004-0000-0D00-000012000000}"/>
    <hyperlink ref="E39" location="'TPC Inst Work Package'!A1" display="'TPC Inst Work Package'!A1" xr:uid="{00000000-0004-0000-0D00-000013000000}"/>
    <hyperlink ref="F39" location="'TPC Inst Work Package'!A1" display="'TPC Inst Work Package'!A1" xr:uid="{00000000-0004-0000-0D00-000014000000}"/>
    <hyperlink ref="G39" location="'TPC Inst Work Package'!A1" display="'TPC Inst Work Package'!A1" xr:uid="{00000000-0004-0000-0D00-000015000000}"/>
    <hyperlink ref="H39" location="'TPC Inst Work Package'!A1" display="'TPC Inst Work Package'!A1" xr:uid="{00000000-0004-0000-0D00-000016000000}"/>
    <hyperlink ref="I39" location="'TPC Inst Work Package'!A1" display="'TPC Inst Work Package'!A1" xr:uid="{00000000-0004-0000-0D00-000017000000}"/>
    <hyperlink ref="J39" location="'TPC Inst Work Package'!A1" display="'TPC Inst Work Package'!A1" xr:uid="{00000000-0004-0000-0D00-000018000000}"/>
    <hyperlink ref="K39" location="'TPC Inst Work Package'!A1" display="'TPC Inst Work Package'!A1" xr:uid="{00000000-0004-0000-0D00-000019000000}"/>
    <hyperlink ref="L39" location="'TPC Inst Work Package'!A1" display="'TPC Inst Work Package'!A1" xr:uid="{00000000-0004-0000-0D00-00001A000000}"/>
    <hyperlink ref="M39" location="'TPC Inst Work Package'!A1" display="'TPC Inst Work Package'!A1" xr:uid="{00000000-0004-0000-0D00-00001B000000}"/>
    <hyperlink ref="N39" location="'TPC Inst Work Package'!A1" display="'TPC Inst Work Package'!A1" xr:uid="{00000000-0004-0000-0D00-00001C000000}"/>
    <hyperlink ref="O39" location="'TPC Inst Work Package'!A1" display="'TPC Inst Work Package'!A1" xr:uid="{00000000-0004-0000-0D00-00001D000000}"/>
    <hyperlink ref="P39" location="'TPC Inst Work Package'!A1" display="'TPC Inst Work Package'!A1" xr:uid="{00000000-0004-0000-0D00-00001E000000}"/>
    <hyperlink ref="Q39" location="'TPC Inst Work Package'!A1" display="'TPC Inst Work Package'!A1" xr:uid="{00000000-0004-0000-0D00-00001F000000}"/>
    <hyperlink ref="B40" location="'TPC Inst Work Package'!A1" display="'TPC Inst Work Package'!A1" xr:uid="{00000000-0004-0000-0D00-000020000000}"/>
    <hyperlink ref="C40" location="'TPC Inst Work Package'!A1" display="'TPC Inst Work Package'!A1" xr:uid="{00000000-0004-0000-0D00-000021000000}"/>
    <hyperlink ref="D40" location="'TPC Inst Work Package'!A1" display="'TPC Inst Work Package'!A1" xr:uid="{00000000-0004-0000-0D00-000022000000}"/>
    <hyperlink ref="E40" location="'TPC Inst Work Package'!A1" display="'TPC Inst Work Package'!A1" xr:uid="{00000000-0004-0000-0D00-000023000000}"/>
    <hyperlink ref="F40" location="'TPC Inst Work Package'!A1" display="'TPC Inst Work Package'!A1" xr:uid="{00000000-0004-0000-0D00-000024000000}"/>
    <hyperlink ref="G40" location="'TPC Inst Work Package'!A1" display="'TPC Inst Work Package'!A1" xr:uid="{00000000-0004-0000-0D00-000025000000}"/>
    <hyperlink ref="H40" location="'TPC Inst Work Package'!A1" display="'TPC Inst Work Package'!A1" xr:uid="{00000000-0004-0000-0D00-000026000000}"/>
    <hyperlink ref="I40" location="'TPC Inst Work Package'!A1" display="'TPC Inst Work Package'!A1" xr:uid="{00000000-0004-0000-0D00-000027000000}"/>
    <hyperlink ref="J40" location="'TPC Inst Work Package'!A1" display="'TPC Inst Work Package'!A1" xr:uid="{00000000-0004-0000-0D00-000028000000}"/>
    <hyperlink ref="K40" location="'TPC Inst Work Package'!A1" display="'TPC Inst Work Package'!A1" xr:uid="{00000000-0004-0000-0D00-000029000000}"/>
    <hyperlink ref="L40" location="'TPC Inst Work Package'!A1" display="'TPC Inst Work Package'!A1" xr:uid="{00000000-0004-0000-0D00-00002A000000}"/>
    <hyperlink ref="M40" location="'TPC Inst Work Package'!A1" display="'TPC Inst Work Package'!A1" xr:uid="{00000000-0004-0000-0D00-00002B000000}"/>
    <hyperlink ref="N40" location="'TPC Inst Work Package'!A1" display="'TPC Inst Work Package'!A1" xr:uid="{00000000-0004-0000-0D00-00002C000000}"/>
    <hyperlink ref="O40" location="'TPC Inst Work Package'!A1" display="'TPC Inst Work Package'!A1" xr:uid="{00000000-0004-0000-0D00-00002D000000}"/>
    <hyperlink ref="P40" location="'TPC Inst Work Package'!A1" display="'TPC Inst Work Package'!A1" xr:uid="{00000000-0004-0000-0D00-00002E000000}"/>
    <hyperlink ref="Q40" location="'TPC Inst Work Package'!A1" display="'TPC Inst Work Package'!A1" xr:uid="{00000000-0004-0000-0D00-00002F000000}"/>
    <hyperlink ref="B41" location="'TPC Inst Work Package'!A1" display="'TPC Inst Work Package'!A1" xr:uid="{00000000-0004-0000-0D00-000030000000}"/>
    <hyperlink ref="C41" location="'TPC Inst Work Package'!A1" display="'TPC Inst Work Package'!A1" xr:uid="{00000000-0004-0000-0D00-000031000000}"/>
    <hyperlink ref="D41" location="'TPC Inst Work Package'!A1" display="'TPC Inst Work Package'!A1" xr:uid="{00000000-0004-0000-0D00-000032000000}"/>
    <hyperlink ref="E41" location="'TPC Inst Work Package'!A1" display="'TPC Inst Work Package'!A1" xr:uid="{00000000-0004-0000-0D00-000033000000}"/>
    <hyperlink ref="F41" location="'TPC Inst Work Package'!A1" display="'TPC Inst Work Package'!A1" xr:uid="{00000000-0004-0000-0D00-000034000000}"/>
    <hyperlink ref="G41" location="'TPC Inst Work Package'!A1" display="'TPC Inst Work Package'!A1" xr:uid="{00000000-0004-0000-0D00-000035000000}"/>
    <hyperlink ref="H41" location="'TPC Inst Work Package'!A1" display="'TPC Inst Work Package'!A1" xr:uid="{00000000-0004-0000-0D00-000036000000}"/>
    <hyperlink ref="I41" location="'TPC Inst Work Package'!A1" display="'TPC Inst Work Package'!A1" xr:uid="{00000000-0004-0000-0D00-000037000000}"/>
    <hyperlink ref="J41" location="'TPC Inst Work Package'!A1" display="'TPC Inst Work Package'!A1" xr:uid="{00000000-0004-0000-0D00-000038000000}"/>
    <hyperlink ref="K41" location="'TPC Inst Work Package'!A1" display="'TPC Inst Work Package'!A1" xr:uid="{00000000-0004-0000-0D00-000039000000}"/>
    <hyperlink ref="L41" location="'TPC Inst Work Package'!A1" display="'TPC Inst Work Package'!A1" xr:uid="{00000000-0004-0000-0D00-00003A000000}"/>
    <hyperlink ref="M41" location="'TPC Inst Work Package'!A1" display="'TPC Inst Work Package'!A1" xr:uid="{00000000-0004-0000-0D00-00003B000000}"/>
    <hyperlink ref="N41" location="'TPC Inst Work Package'!A1" display="'TPC Inst Work Package'!A1" xr:uid="{00000000-0004-0000-0D00-00003C000000}"/>
    <hyperlink ref="O41" location="'TPC Inst Work Package'!A1" display="'TPC Inst Work Package'!A1" xr:uid="{00000000-0004-0000-0D00-00003D000000}"/>
    <hyperlink ref="P41" location="'TPC Inst Work Package'!A1" display="'TPC Inst Work Package'!A1" xr:uid="{00000000-0004-0000-0D00-00003E000000}"/>
    <hyperlink ref="Q41" location="'TPC Inst Work Package'!A1" display="'TPC Inst Work Package'!A1" xr:uid="{00000000-0004-0000-0D00-00003F000000}"/>
    <hyperlink ref="B42" location="'TPC Inst Work Package'!A1" display="'TPC Inst Work Package'!A1" xr:uid="{00000000-0004-0000-0D00-000040000000}"/>
    <hyperlink ref="C42" location="'TPC Inst Work Package'!A1" display="'TPC Inst Work Package'!A1" xr:uid="{00000000-0004-0000-0D00-000041000000}"/>
    <hyperlink ref="D42" location="'TPC Inst Work Package'!A1" display="'TPC Inst Work Package'!A1" xr:uid="{00000000-0004-0000-0D00-000042000000}"/>
    <hyperlink ref="E42" location="'TPC Inst Work Package'!A1" display="'TPC Inst Work Package'!A1" xr:uid="{00000000-0004-0000-0D00-000043000000}"/>
    <hyperlink ref="F42" location="'TPC Inst Work Package'!A1" display="'TPC Inst Work Package'!A1" xr:uid="{00000000-0004-0000-0D00-000044000000}"/>
    <hyperlink ref="G42" location="'TPC Inst Work Package'!A1" display="'TPC Inst Work Package'!A1" xr:uid="{00000000-0004-0000-0D00-000045000000}"/>
    <hyperlink ref="H42" location="'TPC Inst Work Package'!A1" display="'TPC Inst Work Package'!A1" xr:uid="{00000000-0004-0000-0D00-000046000000}"/>
    <hyperlink ref="I42" location="'TPC Inst Work Package'!A1" display="'TPC Inst Work Package'!A1" xr:uid="{00000000-0004-0000-0D00-000047000000}"/>
    <hyperlink ref="J42" location="'TPC Inst Work Package'!A1" display="'TPC Inst Work Package'!A1" xr:uid="{00000000-0004-0000-0D00-000048000000}"/>
    <hyperlink ref="K42" location="'TPC Inst Work Package'!A1" display="'TPC Inst Work Package'!A1" xr:uid="{00000000-0004-0000-0D00-000049000000}"/>
    <hyperlink ref="L42" location="'TPC Inst Work Package'!A1" display="'TPC Inst Work Package'!A1" xr:uid="{00000000-0004-0000-0D00-00004A000000}"/>
    <hyperlink ref="M42" location="'TPC Inst Work Package'!A1" display="'TPC Inst Work Package'!A1" xr:uid="{00000000-0004-0000-0D00-00004B000000}"/>
    <hyperlink ref="N42" location="'TPC Inst Work Package'!A1" display="'TPC Inst Work Package'!A1" xr:uid="{00000000-0004-0000-0D00-00004C000000}"/>
    <hyperlink ref="O42" location="'TPC Inst Work Package'!A1" display="'TPC Inst Work Package'!A1" xr:uid="{00000000-0004-0000-0D00-00004D000000}"/>
    <hyperlink ref="P42" location="'TPC Inst Work Package'!A1" display="'TPC Inst Work Package'!A1" xr:uid="{00000000-0004-0000-0D00-00004E000000}"/>
    <hyperlink ref="Q42" location="'TPC Inst Work Package'!A1" display="'TPC Inst Work Package'!A1" xr:uid="{00000000-0004-0000-0D00-00004F000000}"/>
    <hyperlink ref="B43" location="'TPC Inst Work Package'!A1" display="'TPC Inst Work Package'!A1" xr:uid="{00000000-0004-0000-0D00-000050000000}"/>
    <hyperlink ref="C43" location="'TPC Inst Work Package'!A1" display="'TPC Inst Work Package'!A1" xr:uid="{00000000-0004-0000-0D00-000051000000}"/>
    <hyperlink ref="D43" location="'TPC Inst Work Package'!A1" display="'TPC Inst Work Package'!A1" xr:uid="{00000000-0004-0000-0D00-000052000000}"/>
    <hyperlink ref="E43" location="'TPC Inst Work Package'!A1" display="'TPC Inst Work Package'!A1" xr:uid="{00000000-0004-0000-0D00-000053000000}"/>
    <hyperlink ref="F43" location="'TPC Inst Work Package'!A1" display="'TPC Inst Work Package'!A1" xr:uid="{00000000-0004-0000-0D00-000054000000}"/>
    <hyperlink ref="G43" location="'TPC Inst Work Package'!A1" display="'TPC Inst Work Package'!A1" xr:uid="{00000000-0004-0000-0D00-000055000000}"/>
    <hyperlink ref="H43" location="'TPC Inst Work Package'!A1" display="'TPC Inst Work Package'!A1" xr:uid="{00000000-0004-0000-0D00-000056000000}"/>
    <hyperlink ref="I43" location="'TPC Inst Work Package'!A1" display="'TPC Inst Work Package'!A1" xr:uid="{00000000-0004-0000-0D00-000057000000}"/>
    <hyperlink ref="J43" location="'TPC Inst Work Package'!A1" display="'TPC Inst Work Package'!A1" xr:uid="{00000000-0004-0000-0D00-000058000000}"/>
    <hyperlink ref="K43" location="'TPC Inst Work Package'!A1" display="'TPC Inst Work Package'!A1" xr:uid="{00000000-0004-0000-0D00-000059000000}"/>
    <hyperlink ref="L43" location="'TPC Inst Work Package'!A1" display="'TPC Inst Work Package'!A1" xr:uid="{00000000-0004-0000-0D00-00005A000000}"/>
    <hyperlink ref="M43" location="'TPC Inst Work Package'!A1" display="'TPC Inst Work Package'!A1" xr:uid="{00000000-0004-0000-0D00-00005B000000}"/>
    <hyperlink ref="N43" location="'TPC Inst Work Package'!A1" display="'TPC Inst Work Package'!A1" xr:uid="{00000000-0004-0000-0D00-00005C000000}"/>
    <hyperlink ref="O43" location="'TPC Inst Work Package'!A1" display="'TPC Inst Work Package'!A1" xr:uid="{00000000-0004-0000-0D00-00005D000000}"/>
    <hyperlink ref="P43" location="'TPC Inst Work Package'!A1" display="'TPC Inst Work Package'!A1" xr:uid="{00000000-0004-0000-0D00-00005E000000}"/>
    <hyperlink ref="Q43" location="'TPC Inst Work Package'!A1" display="'TPC Inst Work Package'!A1" xr:uid="{00000000-0004-0000-0D00-00005F000000}"/>
    <hyperlink ref="B44" location="'TPC Inst Work Package'!A1" display="'TPC Inst Work Package'!A1" xr:uid="{00000000-0004-0000-0D00-000060000000}"/>
    <hyperlink ref="C44" location="'TPC Inst Work Package'!A1" display="'TPC Inst Work Package'!A1" xr:uid="{00000000-0004-0000-0D00-000061000000}"/>
    <hyperlink ref="D44" location="'TPC Inst Work Package'!A1" display="'TPC Inst Work Package'!A1" xr:uid="{00000000-0004-0000-0D00-000062000000}"/>
    <hyperlink ref="E44" location="'TPC Inst Work Package'!A1" display="'TPC Inst Work Package'!A1" xr:uid="{00000000-0004-0000-0D00-000063000000}"/>
    <hyperlink ref="F44" location="'TPC Inst Work Package'!A1" display="'TPC Inst Work Package'!A1" xr:uid="{00000000-0004-0000-0D00-000064000000}"/>
    <hyperlink ref="G44" location="'TPC Inst Work Package'!A1" display="'TPC Inst Work Package'!A1" xr:uid="{00000000-0004-0000-0D00-000065000000}"/>
    <hyperlink ref="H44" location="'TPC Inst Work Package'!A1" display="'TPC Inst Work Package'!A1" xr:uid="{00000000-0004-0000-0D00-000066000000}"/>
    <hyperlink ref="I44" location="'TPC Inst Work Package'!A1" display="'TPC Inst Work Package'!A1" xr:uid="{00000000-0004-0000-0D00-000067000000}"/>
    <hyperlink ref="J44" location="'TPC Inst Work Package'!A1" display="'TPC Inst Work Package'!A1" xr:uid="{00000000-0004-0000-0D00-000068000000}"/>
    <hyperlink ref="K44" location="'TPC Inst Work Package'!A1" display="'TPC Inst Work Package'!A1" xr:uid="{00000000-0004-0000-0D00-000069000000}"/>
    <hyperlink ref="L44" location="'TPC Inst Work Package'!A1" display="'TPC Inst Work Package'!A1" xr:uid="{00000000-0004-0000-0D00-00006A000000}"/>
    <hyperlink ref="M44" location="'TPC Inst Work Package'!A1" display="'TPC Inst Work Package'!A1" xr:uid="{00000000-0004-0000-0D00-00006B000000}"/>
    <hyperlink ref="N44" location="'TPC Inst Work Package'!A1" display="'TPC Inst Work Package'!A1" xr:uid="{00000000-0004-0000-0D00-00006C000000}"/>
    <hyperlink ref="O44" location="'TPC Inst Work Package'!A1" display="'TPC Inst Work Package'!A1" xr:uid="{00000000-0004-0000-0D00-00006D000000}"/>
    <hyperlink ref="P44" location="'TPC Inst Work Package'!A1" display="'TPC Inst Work Package'!A1" xr:uid="{00000000-0004-0000-0D00-00006E000000}"/>
    <hyperlink ref="Q44" location="'TPC Inst Work Package'!A1" display="'TPC Inst Work Package'!A1" xr:uid="{00000000-0004-0000-0D00-00006F000000}"/>
    <hyperlink ref="B45" location="'TPC Inst Work Package'!A1" display="'TPC Inst Work Package'!A1" xr:uid="{00000000-0004-0000-0D00-000070000000}"/>
    <hyperlink ref="C45" location="'TPC Inst Work Package'!A1" display="'TPC Inst Work Package'!A1" xr:uid="{00000000-0004-0000-0D00-000071000000}"/>
    <hyperlink ref="D45" location="'TPC Inst Work Package'!A1" display="'TPC Inst Work Package'!A1" xr:uid="{00000000-0004-0000-0D00-000072000000}"/>
    <hyperlink ref="E45" location="'TPC Inst Work Package'!A1" display="'TPC Inst Work Package'!A1" xr:uid="{00000000-0004-0000-0D00-000073000000}"/>
    <hyperlink ref="F45" location="'TPC Inst Work Package'!A1" display="'TPC Inst Work Package'!A1" xr:uid="{00000000-0004-0000-0D00-000074000000}"/>
    <hyperlink ref="G45" location="'TPC Inst Work Package'!A1" display="'TPC Inst Work Package'!A1" xr:uid="{00000000-0004-0000-0D00-000075000000}"/>
    <hyperlink ref="H45" location="'TPC Inst Work Package'!A1" display="'TPC Inst Work Package'!A1" xr:uid="{00000000-0004-0000-0D00-000076000000}"/>
    <hyperlink ref="I45" location="'TPC Inst Work Package'!A1" display="'TPC Inst Work Package'!A1" xr:uid="{00000000-0004-0000-0D00-000077000000}"/>
    <hyperlink ref="J45" location="'TPC Inst Work Package'!A1" display="'TPC Inst Work Package'!A1" xr:uid="{00000000-0004-0000-0D00-000078000000}"/>
    <hyperlink ref="K45" location="'TPC Inst Work Package'!A1" display="'TPC Inst Work Package'!A1" xr:uid="{00000000-0004-0000-0D00-000079000000}"/>
    <hyperlink ref="L45" location="'TPC Inst Work Package'!A1" display="'TPC Inst Work Package'!A1" xr:uid="{00000000-0004-0000-0D00-00007A000000}"/>
    <hyperlink ref="M45" location="'TPC Inst Work Package'!A1" display="'TPC Inst Work Package'!A1" xr:uid="{00000000-0004-0000-0D00-00007B000000}"/>
    <hyperlink ref="N45" location="'TPC Inst Work Package'!A1" display="'TPC Inst Work Package'!A1" xr:uid="{00000000-0004-0000-0D00-00007C000000}"/>
    <hyperlink ref="O45" location="'TPC Inst Work Package'!A1" display="'TPC Inst Work Package'!A1" xr:uid="{00000000-0004-0000-0D00-00007D000000}"/>
    <hyperlink ref="P45" location="'TPC Inst Work Package'!A1" display="'TPC Inst Work Package'!A1" xr:uid="{00000000-0004-0000-0D00-00007E000000}"/>
    <hyperlink ref="Q45" location="'TPC Inst Work Package'!A1" display="'TPC Inst Work Package'!A1" xr:uid="{00000000-0004-0000-0D00-00007F000000}"/>
    <hyperlink ref="B46" location="'TPC Inst Work Package'!A1" display="'TPC Inst Work Package'!A1" xr:uid="{00000000-0004-0000-0D00-000080000000}"/>
    <hyperlink ref="C46" location="'TPC Inst Work Package'!A1" display="'TPC Inst Work Package'!A1" xr:uid="{00000000-0004-0000-0D00-000081000000}"/>
    <hyperlink ref="D46" location="'TPC Inst Work Package'!A1" display="'TPC Inst Work Package'!A1" xr:uid="{00000000-0004-0000-0D00-000082000000}"/>
    <hyperlink ref="E46" location="'TPC Inst Work Package'!A1" display="'TPC Inst Work Package'!A1" xr:uid="{00000000-0004-0000-0D00-000083000000}"/>
    <hyperlink ref="F46" location="'TPC Inst Work Package'!A1" display="'TPC Inst Work Package'!A1" xr:uid="{00000000-0004-0000-0D00-000084000000}"/>
    <hyperlink ref="G46" location="'TPC Inst Work Package'!A1" display="'TPC Inst Work Package'!A1" xr:uid="{00000000-0004-0000-0D00-000085000000}"/>
    <hyperlink ref="H46" location="'TPC Inst Work Package'!A1" display="'TPC Inst Work Package'!A1" xr:uid="{00000000-0004-0000-0D00-000086000000}"/>
    <hyperlink ref="I46" location="'TPC Inst Work Package'!A1" display="'TPC Inst Work Package'!A1" xr:uid="{00000000-0004-0000-0D00-000087000000}"/>
    <hyperlink ref="J46" location="'TPC Inst Work Package'!A1" display="'TPC Inst Work Package'!A1" xr:uid="{00000000-0004-0000-0D00-000088000000}"/>
    <hyperlink ref="K46" location="'TPC Inst Work Package'!A1" display="'TPC Inst Work Package'!A1" xr:uid="{00000000-0004-0000-0D00-000089000000}"/>
    <hyperlink ref="L46" location="'TPC Inst Work Package'!A1" display="'TPC Inst Work Package'!A1" xr:uid="{00000000-0004-0000-0D00-00008A000000}"/>
    <hyperlink ref="M46" location="'TPC Inst Work Package'!A1" display="'TPC Inst Work Package'!A1" xr:uid="{00000000-0004-0000-0D00-00008B000000}"/>
    <hyperlink ref="N46" location="'TPC Inst Work Package'!A1" display="'TPC Inst Work Package'!A1" xr:uid="{00000000-0004-0000-0D00-00008C000000}"/>
    <hyperlink ref="O46" location="'TPC Inst Work Package'!A1" display="'TPC Inst Work Package'!A1" xr:uid="{00000000-0004-0000-0D00-00008D000000}"/>
    <hyperlink ref="P46" location="'TPC Inst Work Package'!A1" display="'TPC Inst Work Package'!A1" xr:uid="{00000000-0004-0000-0D00-00008E000000}"/>
    <hyperlink ref="Q46" location="'TPC Inst Work Package'!A1" display="'TPC Inst Work Package'!A1" xr:uid="{00000000-0004-0000-0D00-00008F000000}"/>
    <hyperlink ref="B47" location="'TPC Inst Work Package'!A1" display="'TPC Inst Work Package'!A1" xr:uid="{00000000-0004-0000-0D00-000090000000}"/>
    <hyperlink ref="C47" location="'TPC Inst Work Package'!A1" display="'TPC Inst Work Package'!A1" xr:uid="{00000000-0004-0000-0D00-000091000000}"/>
    <hyperlink ref="D47" location="'TPC Inst Work Package'!A1" display="'TPC Inst Work Package'!A1" xr:uid="{00000000-0004-0000-0D00-000092000000}"/>
    <hyperlink ref="E47" location="'TPC Inst Work Package'!A1" display="'TPC Inst Work Package'!A1" xr:uid="{00000000-0004-0000-0D00-000093000000}"/>
    <hyperlink ref="F47" location="'TPC Inst Work Package'!A1" display="'TPC Inst Work Package'!A1" xr:uid="{00000000-0004-0000-0D00-000094000000}"/>
    <hyperlink ref="G47" location="'TPC Inst Work Package'!A1" display="'TPC Inst Work Package'!A1" xr:uid="{00000000-0004-0000-0D00-000095000000}"/>
    <hyperlink ref="H47" location="'TPC Inst Work Package'!A1" display="'TPC Inst Work Package'!A1" xr:uid="{00000000-0004-0000-0D00-000096000000}"/>
    <hyperlink ref="I47" location="'TPC Inst Work Package'!A1" display="'TPC Inst Work Package'!A1" xr:uid="{00000000-0004-0000-0D00-000097000000}"/>
    <hyperlink ref="J47" location="'TPC Inst Work Package'!A1" display="'TPC Inst Work Package'!A1" xr:uid="{00000000-0004-0000-0D00-000098000000}"/>
    <hyperlink ref="K47" location="'TPC Inst Work Package'!A1" display="'TPC Inst Work Package'!A1" xr:uid="{00000000-0004-0000-0D00-000099000000}"/>
    <hyperlink ref="L47" location="'TPC Inst Work Package'!A1" display="'TPC Inst Work Package'!A1" xr:uid="{00000000-0004-0000-0D00-00009A000000}"/>
    <hyperlink ref="M47" location="'TPC Inst Work Package'!A1" display="'TPC Inst Work Package'!A1" xr:uid="{00000000-0004-0000-0D00-00009B000000}"/>
    <hyperlink ref="N47" location="'TPC Inst Work Package'!A1" display="'TPC Inst Work Package'!A1" xr:uid="{00000000-0004-0000-0D00-00009C000000}"/>
    <hyperlink ref="O47" location="'TPC Inst Work Package'!A1" display="'TPC Inst Work Package'!A1" xr:uid="{00000000-0004-0000-0D00-00009D000000}"/>
    <hyperlink ref="P47" location="'TPC Inst Work Package'!A1" display="'TPC Inst Work Package'!A1" xr:uid="{00000000-0004-0000-0D00-00009E000000}"/>
    <hyperlink ref="Q47" location="'TPC Inst Work Package'!A1" display="'TPC Inst Work Package'!A1" xr:uid="{00000000-0004-0000-0D00-00009F000000}"/>
    <hyperlink ref="B48" location="'TPC Inst Work Package'!A1" display="'TPC Inst Work Package'!A1" xr:uid="{00000000-0004-0000-0D00-0000A0000000}"/>
    <hyperlink ref="C48" location="'TPC Inst Work Package'!A1" display="'TPC Inst Work Package'!A1" xr:uid="{00000000-0004-0000-0D00-0000A1000000}"/>
    <hyperlink ref="D48" location="'TPC Inst Work Package'!A1" display="'TPC Inst Work Package'!A1" xr:uid="{00000000-0004-0000-0D00-0000A2000000}"/>
    <hyperlink ref="E48" location="'TPC Inst Work Package'!A1" display="'TPC Inst Work Package'!A1" xr:uid="{00000000-0004-0000-0D00-0000A3000000}"/>
    <hyperlink ref="F48" location="'TPC Inst Work Package'!A1" display="'TPC Inst Work Package'!A1" xr:uid="{00000000-0004-0000-0D00-0000A4000000}"/>
    <hyperlink ref="G48" location="'TPC Inst Work Package'!A1" display="'TPC Inst Work Package'!A1" xr:uid="{00000000-0004-0000-0D00-0000A5000000}"/>
    <hyperlink ref="H48" location="'TPC Inst Work Package'!A1" display="'TPC Inst Work Package'!A1" xr:uid="{00000000-0004-0000-0D00-0000A6000000}"/>
    <hyperlink ref="I48" location="'TPC Inst Work Package'!A1" display="'TPC Inst Work Package'!A1" xr:uid="{00000000-0004-0000-0D00-0000A7000000}"/>
    <hyperlink ref="J48" location="'TPC Inst Work Package'!A1" display="'TPC Inst Work Package'!A1" xr:uid="{00000000-0004-0000-0D00-0000A8000000}"/>
    <hyperlink ref="K48" location="'TPC Inst Work Package'!A1" display="'TPC Inst Work Package'!A1" xr:uid="{00000000-0004-0000-0D00-0000A9000000}"/>
    <hyperlink ref="L48" location="'TPC Inst Work Package'!A1" display="'TPC Inst Work Package'!A1" xr:uid="{00000000-0004-0000-0D00-0000AA000000}"/>
    <hyperlink ref="M48" location="'TPC Inst Work Package'!A1" display="'TPC Inst Work Package'!A1" xr:uid="{00000000-0004-0000-0D00-0000AB000000}"/>
    <hyperlink ref="N48" location="'TPC Inst Work Package'!A1" display="'TPC Inst Work Package'!A1" xr:uid="{00000000-0004-0000-0D00-0000AC000000}"/>
    <hyperlink ref="O48" location="'TPC Inst Work Package'!A1" display="'TPC Inst Work Package'!A1" xr:uid="{00000000-0004-0000-0D00-0000AD000000}"/>
    <hyperlink ref="P48" location="'TPC Inst Work Package'!A1" display="'TPC Inst Work Package'!A1" xr:uid="{00000000-0004-0000-0D00-0000AE000000}"/>
    <hyperlink ref="Q48" location="'TPC Inst Work Package'!A1" display="'TPC Inst Work Package'!A1" xr:uid="{00000000-0004-0000-0D00-0000AF000000}"/>
    <hyperlink ref="B49" location="'TPC Inst Work Package'!A1" display="'TPC Inst Work Package'!A1" xr:uid="{00000000-0004-0000-0D00-0000B0000000}"/>
    <hyperlink ref="C49" location="'TPC Inst Work Package'!A1" display="'TPC Inst Work Package'!A1" xr:uid="{00000000-0004-0000-0D00-0000B1000000}"/>
    <hyperlink ref="D49" location="'TPC Inst Work Package'!A1" display="'TPC Inst Work Package'!A1" xr:uid="{00000000-0004-0000-0D00-0000B2000000}"/>
    <hyperlink ref="E49" location="'TPC Inst Work Package'!A1" display="'TPC Inst Work Package'!A1" xr:uid="{00000000-0004-0000-0D00-0000B3000000}"/>
    <hyperlink ref="F49" location="'TPC Inst Work Package'!A1" display="'TPC Inst Work Package'!A1" xr:uid="{00000000-0004-0000-0D00-0000B4000000}"/>
    <hyperlink ref="G49" location="'TPC Inst Work Package'!A1" display="'TPC Inst Work Package'!A1" xr:uid="{00000000-0004-0000-0D00-0000B5000000}"/>
    <hyperlink ref="H49" location="'TPC Inst Work Package'!A1" display="'TPC Inst Work Package'!A1" xr:uid="{00000000-0004-0000-0D00-0000B6000000}"/>
    <hyperlink ref="I49" location="'TPC Inst Work Package'!A1" display="'TPC Inst Work Package'!A1" xr:uid="{00000000-0004-0000-0D00-0000B7000000}"/>
    <hyperlink ref="J49" location="'TPC Inst Work Package'!A1" display="'TPC Inst Work Package'!A1" xr:uid="{00000000-0004-0000-0D00-0000B8000000}"/>
    <hyperlink ref="K49" location="'TPC Inst Work Package'!A1" display="'TPC Inst Work Package'!A1" xr:uid="{00000000-0004-0000-0D00-0000B9000000}"/>
    <hyperlink ref="L49" location="'TPC Inst Work Package'!A1" display="'TPC Inst Work Package'!A1" xr:uid="{00000000-0004-0000-0D00-0000BA000000}"/>
    <hyperlink ref="M49" location="'TPC Inst Work Package'!A1" display="'TPC Inst Work Package'!A1" xr:uid="{00000000-0004-0000-0D00-0000BB000000}"/>
    <hyperlink ref="N49" location="'TPC Inst Work Package'!A1" display="'TPC Inst Work Package'!A1" xr:uid="{00000000-0004-0000-0D00-0000BC000000}"/>
    <hyperlink ref="O49" location="'TPC Inst Work Package'!A1" display="'TPC Inst Work Package'!A1" xr:uid="{00000000-0004-0000-0D00-0000BD000000}"/>
    <hyperlink ref="P49" location="'TPC Inst Work Package'!A1" display="'TPC Inst Work Package'!A1" xr:uid="{00000000-0004-0000-0D00-0000BE000000}"/>
    <hyperlink ref="Q49" location="'TPC Inst Work Package'!A1" display="'TPC Inst Work Package'!A1" xr:uid="{00000000-0004-0000-0D00-0000BF000000}"/>
    <hyperlink ref="B24" location="Navigation!A1" display="Return to Naigation Page" xr:uid="{00000000-0004-0000-0D00-0000C0000000}"/>
    <hyperlink ref="C24" location="Navigation!A1" display="Navigation!A1" xr:uid="{00000000-0004-0000-0D00-0000C1000000}"/>
    <hyperlink ref="D24" location="Navigation!A1" display="Navigation!A1" xr:uid="{00000000-0004-0000-0D00-0000C2000000}"/>
    <hyperlink ref="E24" location="Navigation!A1" display="Navigation!A1" xr:uid="{00000000-0004-0000-0D00-0000C3000000}"/>
    <hyperlink ref="F24" location="Navigation!A1" display="Navigation!A1" xr:uid="{00000000-0004-0000-0D00-0000C4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3"/>
  <dimension ref="A1:Q100"/>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Account'!C126</f>
        <v>INTT  Integration/Installation</v>
      </c>
      <c r="C9" s="1100"/>
      <c r="D9" s="1100"/>
      <c r="E9" s="1100"/>
      <c r="F9" s="1101"/>
      <c r="G9" s="1097" t="str">
        <f>'Int &amp; Inst  Control Account'!B126</f>
        <v>2.05.09</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40.950000000000003" customHeight="1">
      <c r="B12" s="1090" t="s">
        <v>627</v>
      </c>
      <c r="C12" s="1148"/>
      <c r="D12" s="1148"/>
      <c r="E12" s="1148"/>
      <c r="F12" s="1148"/>
      <c r="G12" s="1148"/>
      <c r="H12" s="1148"/>
      <c r="I12" s="1148"/>
      <c r="J12" s="1148"/>
      <c r="K12" s="1148"/>
      <c r="L12" s="1148"/>
      <c r="M12" s="1148"/>
      <c r="N12" s="1148"/>
      <c r="O12" s="1148"/>
      <c r="P12" s="1148"/>
      <c r="Q12" s="1149"/>
    </row>
    <row r="13" spans="1:17" ht="40.950000000000003" customHeight="1">
      <c r="B13" s="1090"/>
      <c r="C13" s="1148"/>
      <c r="D13" s="1148"/>
      <c r="E13" s="1148"/>
      <c r="F13" s="1148"/>
      <c r="G13" s="1148"/>
      <c r="H13" s="1148"/>
      <c r="I13" s="1148"/>
      <c r="J13" s="1148"/>
      <c r="K13" s="1148"/>
      <c r="L13" s="1148"/>
      <c r="M13" s="1148"/>
      <c r="N13" s="1148"/>
      <c r="O13" s="1148"/>
      <c r="P13" s="1148"/>
      <c r="Q13" s="1149"/>
    </row>
    <row r="14" spans="1:17" ht="40.950000000000003" customHeight="1">
      <c r="B14" s="1090"/>
      <c r="C14" s="1148"/>
      <c r="D14" s="1148"/>
      <c r="E14" s="1148"/>
      <c r="F14" s="1148"/>
      <c r="G14" s="1148"/>
      <c r="H14" s="1148"/>
      <c r="I14" s="1148"/>
      <c r="J14" s="1148"/>
      <c r="K14" s="1148"/>
      <c r="L14" s="1148"/>
      <c r="M14" s="1148"/>
      <c r="N14" s="1148"/>
      <c r="O14" s="1148"/>
      <c r="P14" s="1148"/>
      <c r="Q14" s="1149"/>
    </row>
    <row r="15" spans="1:17" ht="40.950000000000003" customHeight="1">
      <c r="B15" s="1090"/>
      <c r="C15" s="1148"/>
      <c r="D15" s="1148"/>
      <c r="E15" s="1148"/>
      <c r="F15" s="1148"/>
      <c r="G15" s="1148"/>
      <c r="H15" s="1148"/>
      <c r="I15" s="1148"/>
      <c r="J15" s="1148"/>
      <c r="K15" s="1148"/>
      <c r="L15" s="1148"/>
      <c r="M15" s="1148"/>
      <c r="N15" s="1148"/>
      <c r="O15" s="1148"/>
      <c r="P15" s="1148"/>
      <c r="Q15" s="1149"/>
    </row>
    <row r="16" spans="1:17" ht="40.950000000000003" customHeight="1">
      <c r="B16" s="1090"/>
      <c r="C16" s="1148"/>
      <c r="D16" s="1148"/>
      <c r="E16" s="1148"/>
      <c r="F16" s="1148"/>
      <c r="G16" s="1148"/>
      <c r="H16" s="1148"/>
      <c r="I16" s="1148"/>
      <c r="J16" s="1148"/>
      <c r="K16" s="1148"/>
      <c r="L16" s="1148"/>
      <c r="M16" s="1148"/>
      <c r="N16" s="1148"/>
      <c r="O16" s="1148"/>
      <c r="P16" s="1148"/>
      <c r="Q16" s="1149"/>
    </row>
    <row r="17" spans="2:17" ht="40.950000000000003" customHeight="1">
      <c r="B17" s="1090"/>
      <c r="C17" s="1148"/>
      <c r="D17" s="1148"/>
      <c r="E17" s="1148"/>
      <c r="F17" s="1148"/>
      <c r="G17" s="1148"/>
      <c r="H17" s="1148"/>
      <c r="I17" s="1148"/>
      <c r="J17" s="1148"/>
      <c r="K17" s="1148"/>
      <c r="L17" s="1148"/>
      <c r="M17" s="1148"/>
      <c r="N17" s="1148"/>
      <c r="O17" s="1148"/>
      <c r="P17" s="1148"/>
      <c r="Q17" s="1149"/>
    </row>
    <row r="18" spans="2:17" ht="40.950000000000003" customHeight="1">
      <c r="B18" s="1150"/>
      <c r="C18" s="1148"/>
      <c r="D18" s="1148"/>
      <c r="E18" s="1148"/>
      <c r="F18" s="1148"/>
      <c r="G18" s="1148"/>
      <c r="H18" s="1148"/>
      <c r="I18" s="1148"/>
      <c r="J18" s="1148"/>
      <c r="K18" s="1148"/>
      <c r="L18" s="1148"/>
      <c r="M18" s="1148"/>
      <c r="N18" s="1148"/>
      <c r="O18" s="1148"/>
      <c r="P18" s="1148"/>
      <c r="Q18" s="1149"/>
    </row>
    <row r="19" spans="2:17" ht="40.950000000000003" customHeight="1">
      <c r="B19" s="1150"/>
      <c r="C19" s="1148"/>
      <c r="D19" s="1148"/>
      <c r="E19" s="1148"/>
      <c r="F19" s="1148"/>
      <c r="G19" s="1148"/>
      <c r="H19" s="1148"/>
      <c r="I19" s="1148"/>
      <c r="J19" s="1148"/>
      <c r="K19" s="1148"/>
      <c r="L19" s="1148"/>
      <c r="M19" s="1148"/>
      <c r="N19" s="1148"/>
      <c r="O19" s="1148"/>
      <c r="P19" s="1148"/>
      <c r="Q19" s="1149"/>
    </row>
    <row r="20" spans="2:17" s="260" customFormat="1" ht="40.950000000000003" customHeight="1">
      <c r="B20" s="1150"/>
      <c r="C20" s="1148"/>
      <c r="D20" s="1148"/>
      <c r="E20" s="1148"/>
      <c r="F20" s="1148"/>
      <c r="G20" s="1148"/>
      <c r="H20" s="1148"/>
      <c r="I20" s="1148"/>
      <c r="J20" s="1148"/>
      <c r="K20" s="1148"/>
      <c r="L20" s="1148"/>
      <c r="M20" s="1148"/>
      <c r="N20" s="1148"/>
      <c r="O20" s="1148"/>
      <c r="P20" s="1148"/>
      <c r="Q20" s="1149"/>
    </row>
    <row r="21" spans="2:17" ht="40.950000000000003" customHeight="1">
      <c r="B21" s="1150"/>
      <c r="C21" s="1148"/>
      <c r="D21" s="1148"/>
      <c r="E21" s="1148"/>
      <c r="F21" s="1148"/>
      <c r="G21" s="1148"/>
      <c r="H21" s="1148"/>
      <c r="I21" s="1148"/>
      <c r="J21" s="1148"/>
      <c r="K21" s="1148"/>
      <c r="L21" s="1148"/>
      <c r="M21" s="1148"/>
      <c r="N21" s="1148"/>
      <c r="O21" s="1148"/>
      <c r="P21" s="1148"/>
      <c r="Q21" s="1149"/>
    </row>
    <row r="22" spans="2:17" ht="40.950000000000003" customHeight="1">
      <c r="B22" s="1150"/>
      <c r="C22" s="1148"/>
      <c r="D22" s="1148"/>
      <c r="E22" s="1148"/>
      <c r="F22" s="1148"/>
      <c r="G22" s="1148"/>
      <c r="H22" s="1148"/>
      <c r="I22" s="1148"/>
      <c r="J22" s="1148"/>
      <c r="K22" s="1148"/>
      <c r="L22" s="1148"/>
      <c r="M22" s="1148"/>
      <c r="N22" s="1148"/>
      <c r="O22" s="1148"/>
      <c r="P22" s="1148"/>
      <c r="Q22" s="1149"/>
    </row>
    <row r="23" spans="2:17" ht="40.950000000000003" customHeight="1" thickBot="1">
      <c r="B23" s="1151"/>
      <c r="C23" s="1152"/>
      <c r="D23" s="1152"/>
      <c r="E23" s="1152"/>
      <c r="F23" s="1152"/>
      <c r="G23" s="1152"/>
      <c r="H23" s="1152"/>
      <c r="I23" s="1152"/>
      <c r="J23" s="1152"/>
      <c r="K23" s="1152"/>
      <c r="L23" s="1152"/>
      <c r="M23" s="1152"/>
      <c r="N23" s="1152"/>
      <c r="O23" s="1152"/>
      <c r="P23" s="1152"/>
      <c r="Q23" s="1153"/>
    </row>
    <row r="24" spans="2:17" ht="33" customHeight="1" thickBot="1">
      <c r="B24" s="1088" t="s">
        <v>281</v>
      </c>
      <c r="C24" s="1089"/>
      <c r="D24" s="1089"/>
      <c r="E24" s="1089"/>
      <c r="F24" s="1089"/>
      <c r="G24" s="579"/>
      <c r="H24" s="579"/>
      <c r="I24" s="579"/>
      <c r="J24" s="579"/>
      <c r="K24" s="579"/>
      <c r="L24" s="579"/>
      <c r="M24" s="579"/>
      <c r="N24" s="579"/>
      <c r="O24" s="579"/>
      <c r="P24" s="579"/>
      <c r="Q24" s="580"/>
    </row>
    <row r="25" spans="2:17" s="260" customFormat="1" ht="27" customHeight="1">
      <c r="B25" s="1073" t="s">
        <v>27</v>
      </c>
      <c r="C25" s="1074"/>
      <c r="D25" s="1074"/>
      <c r="E25" s="1074"/>
      <c r="F25" s="1074"/>
      <c r="G25" s="1074"/>
      <c r="H25" s="1074"/>
      <c r="I25" s="1074"/>
      <c r="J25" s="1074"/>
      <c r="K25" s="1074"/>
      <c r="L25" s="1074"/>
      <c r="M25" s="1074"/>
      <c r="N25" s="1074"/>
      <c r="O25" s="1074"/>
      <c r="P25" s="1074"/>
      <c r="Q25" s="1075"/>
    </row>
    <row r="26" spans="2:17">
      <c r="B26" s="261"/>
      <c r="Q26" s="262"/>
    </row>
    <row r="27" spans="2:17">
      <c r="B27" s="261"/>
      <c r="Q27" s="262"/>
    </row>
    <row r="28" spans="2:17" ht="18.600000000000001" thickBot="1">
      <c r="B28" s="261"/>
      <c r="C28" s="22"/>
      <c r="D28" s="264" t="s">
        <v>29</v>
      </c>
      <c r="Q28" s="262"/>
    </row>
    <row r="29" spans="2:17" ht="18.600000000000001" thickBot="1">
      <c r="B29" s="261"/>
      <c r="C29" s="22"/>
      <c r="D29" s="264" t="s">
        <v>30</v>
      </c>
      <c r="Q29" s="262"/>
    </row>
    <row r="30" spans="2:17" ht="18.600000000000001" thickBot="1">
      <c r="B30" s="261"/>
      <c r="C30" s="22"/>
      <c r="D30" s="264" t="s">
        <v>31</v>
      </c>
      <c r="Q30" s="262"/>
    </row>
    <row r="31" spans="2:17" ht="18.600000000000001" thickBot="1">
      <c r="B31" s="261"/>
      <c r="C31" s="22"/>
      <c r="D31" s="264" t="s">
        <v>32</v>
      </c>
      <c r="Q31" s="262"/>
    </row>
    <row r="32" spans="2:17" ht="18.600000000000001" thickBot="1">
      <c r="B32" s="261"/>
      <c r="C32" s="22" t="s">
        <v>40</v>
      </c>
      <c r="D32" s="264" t="s">
        <v>33</v>
      </c>
      <c r="Q32" s="262"/>
    </row>
    <row r="33" spans="2:17" ht="18.600000000000001" thickBot="1">
      <c r="B33" s="261"/>
      <c r="C33" s="22" t="s">
        <v>40</v>
      </c>
      <c r="D33" s="264" t="s">
        <v>34</v>
      </c>
      <c r="Q33" s="262"/>
    </row>
    <row r="34" spans="2:17" ht="18.600000000000001" thickBot="1">
      <c r="B34" s="261"/>
      <c r="C34" s="22"/>
      <c r="D34" s="264" t="s">
        <v>35</v>
      </c>
      <c r="Q34" s="262"/>
    </row>
    <row r="35" spans="2:17">
      <c r="B35" s="261"/>
      <c r="Q35" s="262"/>
    </row>
    <row r="36" spans="2:17" ht="16.2" thickBot="1">
      <c r="B36" s="265"/>
      <c r="C36" s="263"/>
      <c r="D36" s="263"/>
      <c r="E36" s="263"/>
      <c r="F36" s="263"/>
      <c r="G36" s="263"/>
      <c r="H36" s="263"/>
      <c r="I36" s="263"/>
      <c r="J36" s="263"/>
      <c r="K36" s="263"/>
      <c r="L36" s="263"/>
      <c r="M36" s="263"/>
      <c r="N36" s="263"/>
      <c r="O36" s="263"/>
      <c r="P36" s="263"/>
      <c r="Q36" s="266"/>
    </row>
    <row r="37" spans="2:17" s="260" customFormat="1" ht="25.95" customHeight="1">
      <c r="B37" s="1073" t="s">
        <v>36</v>
      </c>
      <c r="C37" s="1074"/>
      <c r="D37" s="1074"/>
      <c r="E37" s="1074"/>
      <c r="F37" s="1074"/>
      <c r="G37" s="1074"/>
      <c r="H37" s="1074"/>
      <c r="I37" s="1074"/>
      <c r="J37" s="1074"/>
      <c r="K37" s="1074"/>
      <c r="L37" s="1074"/>
      <c r="M37" s="1074"/>
      <c r="N37" s="1074"/>
      <c r="O37" s="1074"/>
      <c r="P37" s="1074"/>
      <c r="Q37" s="1075"/>
    </row>
    <row r="38" spans="2:17">
      <c r="B38" s="1141" t="s">
        <v>112</v>
      </c>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c r="B45" s="1144"/>
      <c r="C45" s="1142"/>
      <c r="D45" s="1142"/>
      <c r="E45" s="1142"/>
      <c r="F45" s="1142"/>
      <c r="G45" s="1142"/>
      <c r="H45" s="1142"/>
      <c r="I45" s="1142"/>
      <c r="J45" s="1142"/>
      <c r="K45" s="1142"/>
      <c r="L45" s="1142"/>
      <c r="M45" s="1142"/>
      <c r="N45" s="1142"/>
      <c r="O45" s="1142"/>
      <c r="P45" s="1142"/>
      <c r="Q45" s="1143"/>
    </row>
    <row r="46" spans="2:17">
      <c r="B46" s="1144"/>
      <c r="C46" s="1142"/>
      <c r="D46" s="1142"/>
      <c r="E46" s="1142"/>
      <c r="F46" s="1142"/>
      <c r="G46" s="1142"/>
      <c r="H46" s="1142"/>
      <c r="I46" s="1142"/>
      <c r="J46" s="1142"/>
      <c r="K46" s="1142"/>
      <c r="L46" s="1142"/>
      <c r="M46" s="1142"/>
      <c r="N46" s="1142"/>
      <c r="O46" s="1142"/>
      <c r="P46" s="1142"/>
      <c r="Q46" s="1143"/>
    </row>
    <row r="47" spans="2:17">
      <c r="B47" s="1144"/>
      <c r="C47" s="1142"/>
      <c r="D47" s="1142"/>
      <c r="E47" s="1142"/>
      <c r="F47" s="1142"/>
      <c r="G47" s="1142"/>
      <c r="H47" s="1142"/>
      <c r="I47" s="1142"/>
      <c r="J47" s="1142"/>
      <c r="K47" s="1142"/>
      <c r="L47" s="1142"/>
      <c r="M47" s="1142"/>
      <c r="N47" s="1142"/>
      <c r="O47" s="1142"/>
      <c r="P47" s="1142"/>
      <c r="Q47" s="1143"/>
    </row>
    <row r="48" spans="2:17">
      <c r="B48" s="1144"/>
      <c r="C48" s="1142"/>
      <c r="D48" s="1142"/>
      <c r="E48" s="1142"/>
      <c r="F48" s="1142"/>
      <c r="G48" s="1142"/>
      <c r="H48" s="1142"/>
      <c r="I48" s="1142"/>
      <c r="J48" s="1142"/>
      <c r="K48" s="1142"/>
      <c r="L48" s="1142"/>
      <c r="M48" s="1142"/>
      <c r="N48" s="1142"/>
      <c r="O48" s="1142"/>
      <c r="P48" s="1142"/>
      <c r="Q48" s="1143"/>
    </row>
    <row r="49" spans="2:17" ht="16.2" thickBot="1">
      <c r="B49" s="1145"/>
      <c r="C49" s="1146"/>
      <c r="D49" s="1146"/>
      <c r="E49" s="1146"/>
      <c r="F49" s="1146"/>
      <c r="G49" s="1146"/>
      <c r="H49" s="1146"/>
      <c r="I49" s="1146"/>
      <c r="J49" s="1146"/>
      <c r="K49" s="1146"/>
      <c r="L49" s="1146"/>
      <c r="M49" s="1146"/>
      <c r="N49" s="1146"/>
      <c r="O49" s="1146"/>
      <c r="P49" s="1146"/>
      <c r="Q49" s="1147"/>
    </row>
    <row r="50" spans="2:17">
      <c r="B50" s="1076" t="s">
        <v>37</v>
      </c>
      <c r="C50" s="1077"/>
      <c r="D50" s="1077"/>
      <c r="E50" s="1077"/>
      <c r="F50" s="1077"/>
      <c r="G50" s="1077"/>
      <c r="H50" s="1077"/>
      <c r="I50" s="1077"/>
      <c r="J50" s="1077"/>
      <c r="K50" s="1077"/>
      <c r="L50" s="1077"/>
      <c r="M50" s="1077"/>
      <c r="N50" s="1077"/>
      <c r="O50" s="1077"/>
      <c r="P50" s="1077"/>
      <c r="Q50" s="1078"/>
    </row>
    <row r="51" spans="2:17">
      <c r="B51" s="1079"/>
      <c r="C51" s="1080"/>
      <c r="D51" s="1080"/>
      <c r="E51" s="1080"/>
      <c r="F51" s="1080"/>
      <c r="G51" s="1080"/>
      <c r="H51" s="1080"/>
      <c r="I51" s="1080"/>
      <c r="J51" s="1080"/>
      <c r="K51" s="1080"/>
      <c r="L51" s="1080"/>
      <c r="M51" s="1080"/>
      <c r="N51" s="1080"/>
      <c r="O51" s="1080"/>
      <c r="P51" s="1080"/>
      <c r="Q51" s="1081"/>
    </row>
    <row r="52" spans="2:17" ht="15" customHeight="1">
      <c r="B52" s="1154" t="s">
        <v>628</v>
      </c>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5" customHeight="1">
      <c r="B63" s="1162"/>
      <c r="C63" s="1160"/>
      <c r="D63" s="1160"/>
      <c r="E63" s="1160"/>
      <c r="F63" s="1160"/>
      <c r="G63" s="1160"/>
      <c r="H63" s="1160"/>
      <c r="I63" s="1160"/>
      <c r="J63" s="1160"/>
      <c r="K63" s="1160"/>
      <c r="L63" s="1160"/>
      <c r="M63" s="1160"/>
      <c r="N63" s="1160"/>
      <c r="O63" s="1160"/>
      <c r="P63" s="1160"/>
      <c r="Q63" s="1161"/>
    </row>
    <row r="64" spans="2:17" ht="15" customHeight="1">
      <c r="B64" s="1162"/>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6.05" customHeight="1" thickBot="1">
      <c r="B67" s="1163"/>
      <c r="C67" s="1164"/>
      <c r="D67" s="1164"/>
      <c r="E67" s="1164"/>
      <c r="F67" s="1164"/>
      <c r="G67" s="1164"/>
      <c r="H67" s="1164"/>
      <c r="I67" s="1164"/>
      <c r="J67" s="1164"/>
      <c r="K67" s="1164"/>
      <c r="L67" s="1164"/>
      <c r="M67" s="1164"/>
      <c r="N67" s="1164"/>
      <c r="O67" s="1164"/>
      <c r="P67" s="1164"/>
      <c r="Q67" s="1165"/>
    </row>
    <row r="68" spans="2:17">
      <c r="B68" s="1035" t="s">
        <v>38</v>
      </c>
      <c r="C68" s="1036"/>
      <c r="D68" s="1036"/>
      <c r="E68" s="1036"/>
      <c r="F68" s="1036"/>
      <c r="G68" s="1036"/>
      <c r="H68" s="1036"/>
      <c r="I68" s="1036"/>
      <c r="J68" s="1036"/>
      <c r="K68" s="1036"/>
      <c r="L68" s="1036"/>
      <c r="M68" s="1036"/>
      <c r="N68" s="1036"/>
      <c r="O68" s="1036"/>
      <c r="P68" s="1036"/>
      <c r="Q68" s="1037"/>
    </row>
    <row r="69" spans="2:17">
      <c r="B69" s="1038"/>
      <c r="C69" s="1039"/>
      <c r="D69" s="1039"/>
      <c r="E69" s="1039"/>
      <c r="F69" s="1039"/>
      <c r="G69" s="1039"/>
      <c r="H69" s="1039"/>
      <c r="I69" s="1039"/>
      <c r="J69" s="1039"/>
      <c r="K69" s="1039"/>
      <c r="L69" s="1039"/>
      <c r="M69" s="1039"/>
      <c r="N69" s="1039"/>
      <c r="O69" s="1039"/>
      <c r="P69" s="1039"/>
      <c r="Q69" s="1040"/>
    </row>
    <row r="70" spans="2:17" ht="25.05" customHeight="1">
      <c r="B70" s="1154" t="s">
        <v>294</v>
      </c>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5" customHeight="1">
      <c r="B77" s="1162"/>
      <c r="C77" s="1160"/>
      <c r="D77" s="1160"/>
      <c r="E77" s="1160"/>
      <c r="F77" s="1160"/>
      <c r="G77" s="1160"/>
      <c r="H77" s="1160"/>
      <c r="I77" s="1160"/>
      <c r="J77" s="1160"/>
      <c r="K77" s="1160"/>
      <c r="L77" s="1160"/>
      <c r="M77" s="1160"/>
      <c r="N77" s="1160"/>
      <c r="O77" s="1160"/>
      <c r="P77" s="1160"/>
      <c r="Q77" s="1161"/>
    </row>
    <row r="78" spans="2:17" ht="15" customHeight="1">
      <c r="B78" s="1162"/>
      <c r="C78" s="1160"/>
      <c r="D78" s="1160"/>
      <c r="E78" s="1160"/>
      <c r="F78" s="1160"/>
      <c r="G78" s="1160"/>
      <c r="H78" s="1160"/>
      <c r="I78" s="1160"/>
      <c r="J78" s="1160"/>
      <c r="K78" s="1160"/>
      <c r="L78" s="1160"/>
      <c r="M78" s="1160"/>
      <c r="N78" s="1160"/>
      <c r="O78" s="1160"/>
      <c r="P78" s="1160"/>
      <c r="Q78" s="1161"/>
    </row>
    <row r="79" spans="2:17" ht="15" customHeight="1">
      <c r="B79" s="1162"/>
      <c r="C79" s="1160"/>
      <c r="D79" s="1160"/>
      <c r="E79" s="1160"/>
      <c r="F79" s="1160"/>
      <c r="G79" s="1160"/>
      <c r="H79" s="1160"/>
      <c r="I79" s="1160"/>
      <c r="J79" s="1160"/>
      <c r="K79" s="1160"/>
      <c r="L79" s="1160"/>
      <c r="M79" s="1160"/>
      <c r="N79" s="1160"/>
      <c r="O79" s="1160"/>
      <c r="P79" s="1160"/>
      <c r="Q79" s="1161"/>
    </row>
    <row r="80" spans="2:17" ht="15" customHeight="1">
      <c r="B80" s="1162"/>
      <c r="C80" s="1160"/>
      <c r="D80" s="1160"/>
      <c r="E80" s="1160"/>
      <c r="F80" s="1160"/>
      <c r="G80" s="1160"/>
      <c r="H80" s="1160"/>
      <c r="I80" s="1160"/>
      <c r="J80" s="1160"/>
      <c r="K80" s="1160"/>
      <c r="L80" s="1160"/>
      <c r="M80" s="1160"/>
      <c r="N80" s="1160"/>
      <c r="O80" s="1160"/>
      <c r="P80" s="1160"/>
      <c r="Q80" s="1161"/>
    </row>
    <row r="81" spans="2:17" ht="16.05" customHeight="1" thickBot="1">
      <c r="B81" s="1163"/>
      <c r="C81" s="1164"/>
      <c r="D81" s="1164"/>
      <c r="E81" s="1164"/>
      <c r="F81" s="1164"/>
      <c r="G81" s="1164"/>
      <c r="H81" s="1164"/>
      <c r="I81" s="1164"/>
      <c r="J81" s="1164"/>
      <c r="K81" s="1164"/>
      <c r="L81" s="1164"/>
      <c r="M81" s="1164"/>
      <c r="N81" s="1164"/>
      <c r="O81" s="1164"/>
      <c r="P81" s="1164"/>
      <c r="Q81" s="1165"/>
    </row>
    <row r="82" spans="2:17">
      <c r="B82" s="1035" t="s">
        <v>39</v>
      </c>
      <c r="C82" s="1036"/>
      <c r="D82" s="1036"/>
      <c r="E82" s="1036"/>
      <c r="F82" s="1036"/>
      <c r="G82" s="1036"/>
      <c r="H82" s="1036"/>
      <c r="I82" s="1036"/>
      <c r="J82" s="1036"/>
      <c r="K82" s="1036"/>
      <c r="L82" s="1036"/>
      <c r="M82" s="1036"/>
      <c r="N82" s="1036"/>
      <c r="O82" s="1036"/>
      <c r="P82" s="1036"/>
      <c r="Q82" s="1037"/>
    </row>
    <row r="83" spans="2:17" ht="25.05" customHeight="1">
      <c r="B83" s="1038"/>
      <c r="C83" s="1039"/>
      <c r="D83" s="1039"/>
      <c r="E83" s="1039"/>
      <c r="F83" s="1039"/>
      <c r="G83" s="1039"/>
      <c r="H83" s="1039"/>
      <c r="I83" s="1039"/>
      <c r="J83" s="1039"/>
      <c r="K83" s="1039"/>
      <c r="L83" s="1039"/>
      <c r="M83" s="1039"/>
      <c r="N83" s="1039"/>
      <c r="O83" s="1039"/>
      <c r="P83" s="1039"/>
      <c r="Q83" s="1040"/>
    </row>
    <row r="84" spans="2:17" ht="25.05" customHeight="1">
      <c r="B84" s="1135" t="s">
        <v>523</v>
      </c>
      <c r="C84" s="1136"/>
      <c r="D84" s="1136"/>
      <c r="E84" s="1136"/>
      <c r="F84" s="1136"/>
      <c r="G84" s="1136"/>
      <c r="H84" s="1136"/>
      <c r="I84" s="1136"/>
      <c r="J84" s="1136"/>
      <c r="K84" s="1136"/>
      <c r="L84" s="1136"/>
      <c r="M84" s="1136"/>
      <c r="N84" s="1136"/>
      <c r="O84" s="1136"/>
      <c r="P84" s="1136"/>
      <c r="Q84" s="1137"/>
    </row>
    <row r="85" spans="2:17" ht="25.05" customHeight="1">
      <c r="B85" s="1135"/>
      <c r="C85" s="1136"/>
      <c r="D85" s="1136"/>
      <c r="E85" s="1136"/>
      <c r="F85" s="1136"/>
      <c r="G85" s="1136"/>
      <c r="H85" s="1136"/>
      <c r="I85" s="1136"/>
      <c r="J85" s="1136"/>
      <c r="K85" s="1136"/>
      <c r="L85" s="1136"/>
      <c r="M85" s="1136"/>
      <c r="N85" s="1136"/>
      <c r="O85" s="1136"/>
      <c r="P85" s="1136"/>
      <c r="Q85" s="1137"/>
    </row>
    <row r="86" spans="2:17" ht="25.05" customHeight="1" thickBot="1">
      <c r="B86" s="647"/>
      <c r="C86" s="645"/>
      <c r="D86" s="645"/>
      <c r="E86" s="645"/>
      <c r="F86" s="645"/>
      <c r="G86" s="645"/>
      <c r="H86" s="645"/>
      <c r="I86" s="645"/>
      <c r="J86" s="645"/>
      <c r="K86" s="645"/>
      <c r="L86" s="645"/>
      <c r="M86" s="645"/>
      <c r="N86" s="645"/>
      <c r="O86" s="645"/>
      <c r="P86" s="645"/>
      <c r="Q86" s="646"/>
    </row>
    <row r="87" spans="2:17" ht="25.05" customHeight="1" thickBot="1">
      <c r="B87" s="1189" t="str">
        <f>"Total unburdened material cost for this work package = $" &amp; 'Int &amp; Inst  Control Account'!AZ126</f>
        <v>Total unburdened material cost for this work package = $33000</v>
      </c>
      <c r="C87" s="1190"/>
      <c r="D87" s="1190"/>
      <c r="E87" s="1190"/>
      <c r="F87" s="1190"/>
      <c r="G87" s="1190"/>
      <c r="H87" s="1190"/>
      <c r="I87" s="1191"/>
      <c r="J87" s="645"/>
      <c r="K87" s="645"/>
      <c r="L87" s="645"/>
      <c r="M87" s="645"/>
      <c r="N87" s="645"/>
      <c r="O87" s="645"/>
      <c r="P87" s="645"/>
      <c r="Q87" s="646"/>
    </row>
    <row r="88" spans="2:17" ht="16.05" customHeight="1" thickBot="1">
      <c r="B88" s="648"/>
      <c r="C88" s="649"/>
      <c r="D88" s="649"/>
      <c r="E88" s="649"/>
      <c r="F88" s="649"/>
      <c r="G88" s="649"/>
      <c r="H88" s="649"/>
      <c r="I88" s="649"/>
      <c r="J88" s="649"/>
      <c r="K88" s="649"/>
      <c r="L88" s="649"/>
      <c r="M88" s="649"/>
      <c r="N88" s="649"/>
      <c r="O88" s="649"/>
      <c r="P88" s="649"/>
      <c r="Q88" s="650"/>
    </row>
    <row r="89" spans="2:17">
      <c r="B89" s="1035" t="s">
        <v>588</v>
      </c>
      <c r="C89" s="1036"/>
      <c r="D89" s="1036"/>
      <c r="E89" s="1036"/>
      <c r="F89" s="1036"/>
      <c r="G89" s="1036"/>
      <c r="H89" s="1036"/>
      <c r="I89" s="1036"/>
      <c r="J89" s="1036"/>
      <c r="K89" s="1036"/>
      <c r="L89" s="1036"/>
      <c r="M89" s="1036"/>
      <c r="N89" s="1036"/>
      <c r="O89" s="1036"/>
      <c r="P89" s="1036"/>
      <c r="Q89" s="1037"/>
    </row>
    <row r="90" spans="2:17">
      <c r="B90" s="1038"/>
      <c r="C90" s="1039"/>
      <c r="D90" s="1039"/>
      <c r="E90" s="1039"/>
      <c r="F90" s="1039"/>
      <c r="G90" s="1039"/>
      <c r="H90" s="1039"/>
      <c r="I90" s="1039"/>
      <c r="J90" s="1039"/>
      <c r="K90" s="1039"/>
      <c r="L90" s="1039"/>
      <c r="M90" s="1039"/>
      <c r="N90" s="1039"/>
      <c r="O90" s="1039"/>
      <c r="P90" s="1039"/>
      <c r="Q90" s="1040"/>
    </row>
    <row r="91" spans="2:17">
      <c r="B91" s="1041" t="s">
        <v>591</v>
      </c>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ht="16.2" thickBot="1">
      <c r="B97" s="1041"/>
      <c r="C97" s="1042"/>
      <c r="D97" s="1042"/>
      <c r="E97" s="1042"/>
      <c r="F97" s="1042"/>
      <c r="G97" s="1042"/>
      <c r="H97" s="1042"/>
      <c r="I97" s="1042"/>
      <c r="J97" s="1042"/>
      <c r="K97" s="1042"/>
      <c r="L97" s="1042"/>
      <c r="M97" s="1042"/>
      <c r="N97" s="1042"/>
      <c r="O97" s="1042"/>
      <c r="P97" s="1042"/>
      <c r="Q97" s="1043"/>
    </row>
    <row r="98" spans="2:17" ht="18">
      <c r="B98" s="666"/>
      <c r="C98" s="1044" t="str">
        <f>"Bottoms Up Composite Labor estimate uncertainty for WBS #"  &amp;'Int &amp; Inst  Control Account'!B126 &amp; ": " &amp;'Int &amp; Inst  Control Account'!C126</f>
        <v>Bottoms Up Composite Labor estimate uncertainty for WBS #2.05.09: INTT  Integration/Installation</v>
      </c>
      <c r="D98" s="1045"/>
      <c r="E98" s="1045"/>
      <c r="F98" s="1045"/>
      <c r="G98" s="1045"/>
      <c r="H98" s="1045"/>
      <c r="I98" s="667"/>
      <c r="J98" s="1045" t="s">
        <v>589</v>
      </c>
      <c r="K98" s="1045"/>
      <c r="L98" s="668">
        <f>'INTT Inst Work Package'!CD25</f>
        <v>0.25000000000000011</v>
      </c>
      <c r="M98" s="669"/>
      <c r="N98" s="669"/>
      <c r="O98" s="669"/>
      <c r="P98" s="669"/>
      <c r="Q98" s="670"/>
    </row>
    <row r="99" spans="2:17" ht="18.600000000000001" thickBot="1">
      <c r="B99" s="666"/>
      <c r="C99" s="1048"/>
      <c r="D99" s="1049"/>
      <c r="E99" s="1049"/>
      <c r="F99" s="1049"/>
      <c r="G99" s="1049"/>
      <c r="H99" s="1049"/>
      <c r="I99" s="671"/>
      <c r="J99" s="1049" t="s">
        <v>590</v>
      </c>
      <c r="K99" s="1049"/>
      <c r="L99" s="672">
        <f>'INTT Inst Work Package'!CE25</f>
        <v>0.38257575757575757</v>
      </c>
      <c r="M99" s="669"/>
      <c r="N99" s="669"/>
      <c r="O99" s="669"/>
      <c r="P99" s="669"/>
      <c r="Q99" s="670"/>
    </row>
    <row r="100" spans="2:17" ht="18.600000000000001" thickBot="1">
      <c r="B100" s="673"/>
      <c r="C100" s="674"/>
      <c r="D100" s="674"/>
      <c r="E100" s="674"/>
      <c r="F100" s="674"/>
      <c r="G100" s="674"/>
      <c r="H100" s="674"/>
      <c r="I100" s="674"/>
      <c r="J100" s="674"/>
      <c r="K100" s="674"/>
      <c r="L100" s="674"/>
      <c r="M100" s="674"/>
      <c r="N100" s="674"/>
      <c r="O100" s="674"/>
      <c r="P100" s="674"/>
      <c r="Q100" s="675"/>
    </row>
  </sheetData>
  <mergeCells count="31">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 ref="B11:Q11"/>
    <mergeCell ref="B37:Q37"/>
    <mergeCell ref="B38:Q49"/>
    <mergeCell ref="B12:Q23"/>
    <mergeCell ref="B24:F24"/>
    <mergeCell ref="B25:Q25"/>
    <mergeCell ref="C98:H99"/>
    <mergeCell ref="J98:K98"/>
    <mergeCell ref="J99:K99"/>
    <mergeCell ref="B70:Q81"/>
    <mergeCell ref="B82:Q83"/>
    <mergeCell ref="B84:Q85"/>
    <mergeCell ref="B89:Q90"/>
    <mergeCell ref="B91:Q97"/>
    <mergeCell ref="B87:I87"/>
  </mergeCells>
  <hyperlinks>
    <hyperlink ref="B38" location="'INTT Inst Work Package'!A1" display="(click here to see the details of the labor and material estimate for this Work Package)" xr:uid="{00000000-0004-0000-0E00-000000000000}"/>
    <hyperlink ref="C38" location="'INTT Inst Work Package'!A1" display="'INTT Inst Work Package'!A1" xr:uid="{00000000-0004-0000-0E00-000001000000}"/>
    <hyperlink ref="D38" location="'INTT Inst Work Package'!A1" display="'INTT Inst Work Package'!A1" xr:uid="{00000000-0004-0000-0E00-000002000000}"/>
    <hyperlink ref="E38" location="'INTT Inst Work Package'!A1" display="'INTT Inst Work Package'!A1" xr:uid="{00000000-0004-0000-0E00-000003000000}"/>
    <hyperlink ref="F38" location="'INTT Inst Work Package'!A1" display="'INTT Inst Work Package'!A1" xr:uid="{00000000-0004-0000-0E00-000004000000}"/>
    <hyperlink ref="G38" location="'INTT Inst Work Package'!A1" display="'INTT Inst Work Package'!A1" xr:uid="{00000000-0004-0000-0E00-000005000000}"/>
    <hyperlink ref="H38" location="'INTT Inst Work Package'!A1" display="'INTT Inst Work Package'!A1" xr:uid="{00000000-0004-0000-0E00-000006000000}"/>
    <hyperlink ref="I38" location="'INTT Inst Work Package'!A1" display="'INTT Inst Work Package'!A1" xr:uid="{00000000-0004-0000-0E00-000007000000}"/>
    <hyperlink ref="J38" location="'INTT Inst Work Package'!A1" display="'INTT Inst Work Package'!A1" xr:uid="{00000000-0004-0000-0E00-000008000000}"/>
    <hyperlink ref="K38" location="'INTT Inst Work Package'!A1" display="'INTT Inst Work Package'!A1" xr:uid="{00000000-0004-0000-0E00-000009000000}"/>
    <hyperlink ref="L38" location="'INTT Inst Work Package'!A1" display="'INTT Inst Work Package'!A1" xr:uid="{00000000-0004-0000-0E00-00000A000000}"/>
    <hyperlink ref="M38" location="'INTT Inst Work Package'!A1" display="'INTT Inst Work Package'!A1" xr:uid="{00000000-0004-0000-0E00-00000B000000}"/>
    <hyperlink ref="N38" location="'INTT Inst Work Package'!A1" display="'INTT Inst Work Package'!A1" xr:uid="{00000000-0004-0000-0E00-00000C000000}"/>
    <hyperlink ref="O38" location="'INTT Inst Work Package'!A1" display="'INTT Inst Work Package'!A1" xr:uid="{00000000-0004-0000-0E00-00000D000000}"/>
    <hyperlink ref="P38" location="'INTT Inst Work Package'!A1" display="'INTT Inst Work Package'!A1" xr:uid="{00000000-0004-0000-0E00-00000E000000}"/>
    <hyperlink ref="Q38" location="'INTT Inst Work Package'!A1" display="'INTT Inst Work Package'!A1" xr:uid="{00000000-0004-0000-0E00-00000F000000}"/>
    <hyperlink ref="B39" location="'INTT Inst Work Package'!A1" display="'INTT Inst Work Package'!A1" xr:uid="{00000000-0004-0000-0E00-000010000000}"/>
    <hyperlink ref="C39" location="'INTT Inst Work Package'!A1" display="'INTT Inst Work Package'!A1" xr:uid="{00000000-0004-0000-0E00-000011000000}"/>
    <hyperlink ref="D39" location="'INTT Inst Work Package'!A1" display="'INTT Inst Work Package'!A1" xr:uid="{00000000-0004-0000-0E00-000012000000}"/>
    <hyperlink ref="E39" location="'INTT Inst Work Package'!A1" display="'INTT Inst Work Package'!A1" xr:uid="{00000000-0004-0000-0E00-000013000000}"/>
    <hyperlink ref="F39" location="'INTT Inst Work Package'!A1" display="'INTT Inst Work Package'!A1" xr:uid="{00000000-0004-0000-0E00-000014000000}"/>
    <hyperlink ref="G39" location="'INTT Inst Work Package'!A1" display="'INTT Inst Work Package'!A1" xr:uid="{00000000-0004-0000-0E00-000015000000}"/>
    <hyperlink ref="H39" location="'INTT Inst Work Package'!A1" display="'INTT Inst Work Package'!A1" xr:uid="{00000000-0004-0000-0E00-000016000000}"/>
    <hyperlink ref="I39" location="'INTT Inst Work Package'!A1" display="'INTT Inst Work Package'!A1" xr:uid="{00000000-0004-0000-0E00-000017000000}"/>
    <hyperlink ref="J39" location="'INTT Inst Work Package'!A1" display="'INTT Inst Work Package'!A1" xr:uid="{00000000-0004-0000-0E00-000018000000}"/>
    <hyperlink ref="K39" location="'INTT Inst Work Package'!A1" display="'INTT Inst Work Package'!A1" xr:uid="{00000000-0004-0000-0E00-000019000000}"/>
    <hyperlink ref="L39" location="'INTT Inst Work Package'!A1" display="'INTT Inst Work Package'!A1" xr:uid="{00000000-0004-0000-0E00-00001A000000}"/>
    <hyperlink ref="M39" location="'INTT Inst Work Package'!A1" display="'INTT Inst Work Package'!A1" xr:uid="{00000000-0004-0000-0E00-00001B000000}"/>
    <hyperlink ref="N39" location="'INTT Inst Work Package'!A1" display="'INTT Inst Work Package'!A1" xr:uid="{00000000-0004-0000-0E00-00001C000000}"/>
    <hyperlink ref="O39" location="'INTT Inst Work Package'!A1" display="'INTT Inst Work Package'!A1" xr:uid="{00000000-0004-0000-0E00-00001D000000}"/>
    <hyperlink ref="P39" location="'INTT Inst Work Package'!A1" display="'INTT Inst Work Package'!A1" xr:uid="{00000000-0004-0000-0E00-00001E000000}"/>
    <hyperlink ref="Q39" location="'INTT Inst Work Package'!A1" display="'INTT Inst Work Package'!A1" xr:uid="{00000000-0004-0000-0E00-00001F000000}"/>
    <hyperlink ref="B40" location="'INTT Inst Work Package'!A1" display="'INTT Inst Work Package'!A1" xr:uid="{00000000-0004-0000-0E00-000020000000}"/>
    <hyperlink ref="C40" location="'INTT Inst Work Package'!A1" display="'INTT Inst Work Package'!A1" xr:uid="{00000000-0004-0000-0E00-000021000000}"/>
    <hyperlink ref="D40" location="'INTT Inst Work Package'!A1" display="'INTT Inst Work Package'!A1" xr:uid="{00000000-0004-0000-0E00-000022000000}"/>
    <hyperlink ref="E40" location="'INTT Inst Work Package'!A1" display="'INTT Inst Work Package'!A1" xr:uid="{00000000-0004-0000-0E00-000023000000}"/>
    <hyperlink ref="F40" location="'INTT Inst Work Package'!A1" display="'INTT Inst Work Package'!A1" xr:uid="{00000000-0004-0000-0E00-000024000000}"/>
    <hyperlink ref="G40" location="'INTT Inst Work Package'!A1" display="'INTT Inst Work Package'!A1" xr:uid="{00000000-0004-0000-0E00-000025000000}"/>
    <hyperlink ref="H40" location="'INTT Inst Work Package'!A1" display="'INTT Inst Work Package'!A1" xr:uid="{00000000-0004-0000-0E00-000026000000}"/>
    <hyperlink ref="I40" location="'INTT Inst Work Package'!A1" display="'INTT Inst Work Package'!A1" xr:uid="{00000000-0004-0000-0E00-000027000000}"/>
    <hyperlink ref="J40" location="'INTT Inst Work Package'!A1" display="'INTT Inst Work Package'!A1" xr:uid="{00000000-0004-0000-0E00-000028000000}"/>
    <hyperlink ref="K40" location="'INTT Inst Work Package'!A1" display="'INTT Inst Work Package'!A1" xr:uid="{00000000-0004-0000-0E00-000029000000}"/>
    <hyperlink ref="L40" location="'INTT Inst Work Package'!A1" display="'INTT Inst Work Package'!A1" xr:uid="{00000000-0004-0000-0E00-00002A000000}"/>
    <hyperlink ref="M40" location="'INTT Inst Work Package'!A1" display="'INTT Inst Work Package'!A1" xr:uid="{00000000-0004-0000-0E00-00002B000000}"/>
    <hyperlink ref="N40" location="'INTT Inst Work Package'!A1" display="'INTT Inst Work Package'!A1" xr:uid="{00000000-0004-0000-0E00-00002C000000}"/>
    <hyperlink ref="O40" location="'INTT Inst Work Package'!A1" display="'INTT Inst Work Package'!A1" xr:uid="{00000000-0004-0000-0E00-00002D000000}"/>
    <hyperlink ref="P40" location="'INTT Inst Work Package'!A1" display="'INTT Inst Work Package'!A1" xr:uid="{00000000-0004-0000-0E00-00002E000000}"/>
    <hyperlink ref="Q40" location="'INTT Inst Work Package'!A1" display="'INTT Inst Work Package'!A1" xr:uid="{00000000-0004-0000-0E00-00002F000000}"/>
    <hyperlink ref="B41" location="'INTT Inst Work Package'!A1" display="'INTT Inst Work Package'!A1" xr:uid="{00000000-0004-0000-0E00-000030000000}"/>
    <hyperlink ref="C41" location="'INTT Inst Work Package'!A1" display="'INTT Inst Work Package'!A1" xr:uid="{00000000-0004-0000-0E00-000031000000}"/>
    <hyperlink ref="D41" location="'INTT Inst Work Package'!A1" display="'INTT Inst Work Package'!A1" xr:uid="{00000000-0004-0000-0E00-000032000000}"/>
    <hyperlink ref="E41" location="'INTT Inst Work Package'!A1" display="'INTT Inst Work Package'!A1" xr:uid="{00000000-0004-0000-0E00-000033000000}"/>
    <hyperlink ref="F41" location="'INTT Inst Work Package'!A1" display="'INTT Inst Work Package'!A1" xr:uid="{00000000-0004-0000-0E00-000034000000}"/>
    <hyperlink ref="G41" location="'INTT Inst Work Package'!A1" display="'INTT Inst Work Package'!A1" xr:uid="{00000000-0004-0000-0E00-000035000000}"/>
    <hyperlink ref="H41" location="'INTT Inst Work Package'!A1" display="'INTT Inst Work Package'!A1" xr:uid="{00000000-0004-0000-0E00-000036000000}"/>
    <hyperlink ref="I41" location="'INTT Inst Work Package'!A1" display="'INTT Inst Work Package'!A1" xr:uid="{00000000-0004-0000-0E00-000037000000}"/>
    <hyperlink ref="J41" location="'INTT Inst Work Package'!A1" display="'INTT Inst Work Package'!A1" xr:uid="{00000000-0004-0000-0E00-000038000000}"/>
    <hyperlink ref="K41" location="'INTT Inst Work Package'!A1" display="'INTT Inst Work Package'!A1" xr:uid="{00000000-0004-0000-0E00-000039000000}"/>
    <hyperlink ref="L41" location="'INTT Inst Work Package'!A1" display="'INTT Inst Work Package'!A1" xr:uid="{00000000-0004-0000-0E00-00003A000000}"/>
    <hyperlink ref="M41" location="'INTT Inst Work Package'!A1" display="'INTT Inst Work Package'!A1" xr:uid="{00000000-0004-0000-0E00-00003B000000}"/>
    <hyperlink ref="N41" location="'INTT Inst Work Package'!A1" display="'INTT Inst Work Package'!A1" xr:uid="{00000000-0004-0000-0E00-00003C000000}"/>
    <hyperlink ref="O41" location="'INTT Inst Work Package'!A1" display="'INTT Inst Work Package'!A1" xr:uid="{00000000-0004-0000-0E00-00003D000000}"/>
    <hyperlink ref="P41" location="'INTT Inst Work Package'!A1" display="'INTT Inst Work Package'!A1" xr:uid="{00000000-0004-0000-0E00-00003E000000}"/>
    <hyperlink ref="Q41" location="'INTT Inst Work Package'!A1" display="'INTT Inst Work Package'!A1" xr:uid="{00000000-0004-0000-0E00-00003F000000}"/>
    <hyperlink ref="B42" location="'INTT Inst Work Package'!A1" display="'INTT Inst Work Package'!A1" xr:uid="{00000000-0004-0000-0E00-000040000000}"/>
    <hyperlink ref="C42" location="'INTT Inst Work Package'!A1" display="'INTT Inst Work Package'!A1" xr:uid="{00000000-0004-0000-0E00-000041000000}"/>
    <hyperlink ref="D42" location="'INTT Inst Work Package'!A1" display="'INTT Inst Work Package'!A1" xr:uid="{00000000-0004-0000-0E00-000042000000}"/>
    <hyperlink ref="E42" location="'INTT Inst Work Package'!A1" display="'INTT Inst Work Package'!A1" xr:uid="{00000000-0004-0000-0E00-000043000000}"/>
    <hyperlink ref="F42" location="'INTT Inst Work Package'!A1" display="'INTT Inst Work Package'!A1" xr:uid="{00000000-0004-0000-0E00-000044000000}"/>
    <hyperlink ref="G42" location="'INTT Inst Work Package'!A1" display="'INTT Inst Work Package'!A1" xr:uid="{00000000-0004-0000-0E00-000045000000}"/>
    <hyperlink ref="H42" location="'INTT Inst Work Package'!A1" display="'INTT Inst Work Package'!A1" xr:uid="{00000000-0004-0000-0E00-000046000000}"/>
    <hyperlink ref="I42" location="'INTT Inst Work Package'!A1" display="'INTT Inst Work Package'!A1" xr:uid="{00000000-0004-0000-0E00-000047000000}"/>
    <hyperlink ref="J42" location="'INTT Inst Work Package'!A1" display="'INTT Inst Work Package'!A1" xr:uid="{00000000-0004-0000-0E00-000048000000}"/>
    <hyperlink ref="K42" location="'INTT Inst Work Package'!A1" display="'INTT Inst Work Package'!A1" xr:uid="{00000000-0004-0000-0E00-000049000000}"/>
    <hyperlink ref="L42" location="'INTT Inst Work Package'!A1" display="'INTT Inst Work Package'!A1" xr:uid="{00000000-0004-0000-0E00-00004A000000}"/>
    <hyperlink ref="M42" location="'INTT Inst Work Package'!A1" display="'INTT Inst Work Package'!A1" xr:uid="{00000000-0004-0000-0E00-00004B000000}"/>
    <hyperlink ref="N42" location="'INTT Inst Work Package'!A1" display="'INTT Inst Work Package'!A1" xr:uid="{00000000-0004-0000-0E00-00004C000000}"/>
    <hyperlink ref="O42" location="'INTT Inst Work Package'!A1" display="'INTT Inst Work Package'!A1" xr:uid="{00000000-0004-0000-0E00-00004D000000}"/>
    <hyperlink ref="P42" location="'INTT Inst Work Package'!A1" display="'INTT Inst Work Package'!A1" xr:uid="{00000000-0004-0000-0E00-00004E000000}"/>
    <hyperlink ref="Q42" location="'INTT Inst Work Package'!A1" display="'INTT Inst Work Package'!A1" xr:uid="{00000000-0004-0000-0E00-00004F000000}"/>
    <hyperlink ref="B43" location="'INTT Inst Work Package'!A1" display="'INTT Inst Work Package'!A1" xr:uid="{00000000-0004-0000-0E00-000050000000}"/>
    <hyperlink ref="C43" location="'INTT Inst Work Package'!A1" display="'INTT Inst Work Package'!A1" xr:uid="{00000000-0004-0000-0E00-000051000000}"/>
    <hyperlink ref="D43" location="'INTT Inst Work Package'!A1" display="'INTT Inst Work Package'!A1" xr:uid="{00000000-0004-0000-0E00-000052000000}"/>
    <hyperlink ref="E43" location="'INTT Inst Work Package'!A1" display="'INTT Inst Work Package'!A1" xr:uid="{00000000-0004-0000-0E00-000053000000}"/>
    <hyperlink ref="F43" location="'INTT Inst Work Package'!A1" display="'INTT Inst Work Package'!A1" xr:uid="{00000000-0004-0000-0E00-000054000000}"/>
    <hyperlink ref="G43" location="'INTT Inst Work Package'!A1" display="'INTT Inst Work Package'!A1" xr:uid="{00000000-0004-0000-0E00-000055000000}"/>
    <hyperlink ref="H43" location="'INTT Inst Work Package'!A1" display="'INTT Inst Work Package'!A1" xr:uid="{00000000-0004-0000-0E00-000056000000}"/>
    <hyperlink ref="I43" location="'INTT Inst Work Package'!A1" display="'INTT Inst Work Package'!A1" xr:uid="{00000000-0004-0000-0E00-000057000000}"/>
    <hyperlink ref="J43" location="'INTT Inst Work Package'!A1" display="'INTT Inst Work Package'!A1" xr:uid="{00000000-0004-0000-0E00-000058000000}"/>
    <hyperlink ref="K43" location="'INTT Inst Work Package'!A1" display="'INTT Inst Work Package'!A1" xr:uid="{00000000-0004-0000-0E00-000059000000}"/>
    <hyperlink ref="L43" location="'INTT Inst Work Package'!A1" display="'INTT Inst Work Package'!A1" xr:uid="{00000000-0004-0000-0E00-00005A000000}"/>
    <hyperlink ref="M43" location="'INTT Inst Work Package'!A1" display="'INTT Inst Work Package'!A1" xr:uid="{00000000-0004-0000-0E00-00005B000000}"/>
    <hyperlink ref="N43" location="'INTT Inst Work Package'!A1" display="'INTT Inst Work Package'!A1" xr:uid="{00000000-0004-0000-0E00-00005C000000}"/>
    <hyperlink ref="O43" location="'INTT Inst Work Package'!A1" display="'INTT Inst Work Package'!A1" xr:uid="{00000000-0004-0000-0E00-00005D000000}"/>
    <hyperlink ref="P43" location="'INTT Inst Work Package'!A1" display="'INTT Inst Work Package'!A1" xr:uid="{00000000-0004-0000-0E00-00005E000000}"/>
    <hyperlink ref="Q43" location="'INTT Inst Work Package'!A1" display="'INTT Inst Work Package'!A1" xr:uid="{00000000-0004-0000-0E00-00005F000000}"/>
    <hyperlink ref="B44" location="'INTT Inst Work Package'!A1" display="'INTT Inst Work Package'!A1" xr:uid="{00000000-0004-0000-0E00-000060000000}"/>
    <hyperlink ref="C44" location="'INTT Inst Work Package'!A1" display="'INTT Inst Work Package'!A1" xr:uid="{00000000-0004-0000-0E00-000061000000}"/>
    <hyperlink ref="D44" location="'INTT Inst Work Package'!A1" display="'INTT Inst Work Package'!A1" xr:uid="{00000000-0004-0000-0E00-000062000000}"/>
    <hyperlink ref="E44" location="'INTT Inst Work Package'!A1" display="'INTT Inst Work Package'!A1" xr:uid="{00000000-0004-0000-0E00-000063000000}"/>
    <hyperlink ref="F44" location="'INTT Inst Work Package'!A1" display="'INTT Inst Work Package'!A1" xr:uid="{00000000-0004-0000-0E00-000064000000}"/>
    <hyperlink ref="G44" location="'INTT Inst Work Package'!A1" display="'INTT Inst Work Package'!A1" xr:uid="{00000000-0004-0000-0E00-000065000000}"/>
    <hyperlink ref="H44" location="'INTT Inst Work Package'!A1" display="'INTT Inst Work Package'!A1" xr:uid="{00000000-0004-0000-0E00-000066000000}"/>
    <hyperlink ref="I44" location="'INTT Inst Work Package'!A1" display="'INTT Inst Work Package'!A1" xr:uid="{00000000-0004-0000-0E00-000067000000}"/>
    <hyperlink ref="J44" location="'INTT Inst Work Package'!A1" display="'INTT Inst Work Package'!A1" xr:uid="{00000000-0004-0000-0E00-000068000000}"/>
    <hyperlink ref="K44" location="'INTT Inst Work Package'!A1" display="'INTT Inst Work Package'!A1" xr:uid="{00000000-0004-0000-0E00-000069000000}"/>
    <hyperlink ref="L44" location="'INTT Inst Work Package'!A1" display="'INTT Inst Work Package'!A1" xr:uid="{00000000-0004-0000-0E00-00006A000000}"/>
    <hyperlink ref="M44" location="'INTT Inst Work Package'!A1" display="'INTT Inst Work Package'!A1" xr:uid="{00000000-0004-0000-0E00-00006B000000}"/>
    <hyperlink ref="N44" location="'INTT Inst Work Package'!A1" display="'INTT Inst Work Package'!A1" xr:uid="{00000000-0004-0000-0E00-00006C000000}"/>
    <hyperlink ref="O44" location="'INTT Inst Work Package'!A1" display="'INTT Inst Work Package'!A1" xr:uid="{00000000-0004-0000-0E00-00006D000000}"/>
    <hyperlink ref="P44" location="'INTT Inst Work Package'!A1" display="'INTT Inst Work Package'!A1" xr:uid="{00000000-0004-0000-0E00-00006E000000}"/>
    <hyperlink ref="Q44" location="'INTT Inst Work Package'!A1" display="'INTT Inst Work Package'!A1" xr:uid="{00000000-0004-0000-0E00-00006F000000}"/>
    <hyperlink ref="B45" location="'INTT Inst Work Package'!A1" display="'INTT Inst Work Package'!A1" xr:uid="{00000000-0004-0000-0E00-000070000000}"/>
    <hyperlink ref="C45" location="'INTT Inst Work Package'!A1" display="'INTT Inst Work Package'!A1" xr:uid="{00000000-0004-0000-0E00-000071000000}"/>
    <hyperlink ref="D45" location="'INTT Inst Work Package'!A1" display="'INTT Inst Work Package'!A1" xr:uid="{00000000-0004-0000-0E00-000072000000}"/>
    <hyperlink ref="E45" location="'INTT Inst Work Package'!A1" display="'INTT Inst Work Package'!A1" xr:uid="{00000000-0004-0000-0E00-000073000000}"/>
    <hyperlink ref="F45" location="'INTT Inst Work Package'!A1" display="'INTT Inst Work Package'!A1" xr:uid="{00000000-0004-0000-0E00-000074000000}"/>
    <hyperlink ref="G45" location="'INTT Inst Work Package'!A1" display="'INTT Inst Work Package'!A1" xr:uid="{00000000-0004-0000-0E00-000075000000}"/>
    <hyperlink ref="H45" location="'INTT Inst Work Package'!A1" display="'INTT Inst Work Package'!A1" xr:uid="{00000000-0004-0000-0E00-000076000000}"/>
    <hyperlink ref="I45" location="'INTT Inst Work Package'!A1" display="'INTT Inst Work Package'!A1" xr:uid="{00000000-0004-0000-0E00-000077000000}"/>
    <hyperlink ref="J45" location="'INTT Inst Work Package'!A1" display="'INTT Inst Work Package'!A1" xr:uid="{00000000-0004-0000-0E00-000078000000}"/>
    <hyperlink ref="K45" location="'INTT Inst Work Package'!A1" display="'INTT Inst Work Package'!A1" xr:uid="{00000000-0004-0000-0E00-000079000000}"/>
    <hyperlink ref="L45" location="'INTT Inst Work Package'!A1" display="'INTT Inst Work Package'!A1" xr:uid="{00000000-0004-0000-0E00-00007A000000}"/>
    <hyperlink ref="M45" location="'INTT Inst Work Package'!A1" display="'INTT Inst Work Package'!A1" xr:uid="{00000000-0004-0000-0E00-00007B000000}"/>
    <hyperlink ref="N45" location="'INTT Inst Work Package'!A1" display="'INTT Inst Work Package'!A1" xr:uid="{00000000-0004-0000-0E00-00007C000000}"/>
    <hyperlink ref="O45" location="'INTT Inst Work Package'!A1" display="'INTT Inst Work Package'!A1" xr:uid="{00000000-0004-0000-0E00-00007D000000}"/>
    <hyperlink ref="P45" location="'INTT Inst Work Package'!A1" display="'INTT Inst Work Package'!A1" xr:uid="{00000000-0004-0000-0E00-00007E000000}"/>
    <hyperlink ref="Q45" location="'INTT Inst Work Package'!A1" display="'INTT Inst Work Package'!A1" xr:uid="{00000000-0004-0000-0E00-00007F000000}"/>
    <hyperlink ref="B46" location="'INTT Inst Work Package'!A1" display="'INTT Inst Work Package'!A1" xr:uid="{00000000-0004-0000-0E00-000080000000}"/>
    <hyperlink ref="C46" location="'INTT Inst Work Package'!A1" display="'INTT Inst Work Package'!A1" xr:uid="{00000000-0004-0000-0E00-000081000000}"/>
    <hyperlink ref="D46" location="'INTT Inst Work Package'!A1" display="'INTT Inst Work Package'!A1" xr:uid="{00000000-0004-0000-0E00-000082000000}"/>
    <hyperlink ref="E46" location="'INTT Inst Work Package'!A1" display="'INTT Inst Work Package'!A1" xr:uid="{00000000-0004-0000-0E00-000083000000}"/>
    <hyperlink ref="F46" location="'INTT Inst Work Package'!A1" display="'INTT Inst Work Package'!A1" xr:uid="{00000000-0004-0000-0E00-000084000000}"/>
    <hyperlink ref="G46" location="'INTT Inst Work Package'!A1" display="'INTT Inst Work Package'!A1" xr:uid="{00000000-0004-0000-0E00-000085000000}"/>
    <hyperlink ref="H46" location="'INTT Inst Work Package'!A1" display="'INTT Inst Work Package'!A1" xr:uid="{00000000-0004-0000-0E00-000086000000}"/>
    <hyperlink ref="I46" location="'INTT Inst Work Package'!A1" display="'INTT Inst Work Package'!A1" xr:uid="{00000000-0004-0000-0E00-000087000000}"/>
    <hyperlink ref="J46" location="'INTT Inst Work Package'!A1" display="'INTT Inst Work Package'!A1" xr:uid="{00000000-0004-0000-0E00-000088000000}"/>
    <hyperlink ref="K46" location="'INTT Inst Work Package'!A1" display="'INTT Inst Work Package'!A1" xr:uid="{00000000-0004-0000-0E00-000089000000}"/>
    <hyperlink ref="L46" location="'INTT Inst Work Package'!A1" display="'INTT Inst Work Package'!A1" xr:uid="{00000000-0004-0000-0E00-00008A000000}"/>
    <hyperlink ref="M46" location="'INTT Inst Work Package'!A1" display="'INTT Inst Work Package'!A1" xr:uid="{00000000-0004-0000-0E00-00008B000000}"/>
    <hyperlink ref="N46" location="'INTT Inst Work Package'!A1" display="'INTT Inst Work Package'!A1" xr:uid="{00000000-0004-0000-0E00-00008C000000}"/>
    <hyperlink ref="O46" location="'INTT Inst Work Package'!A1" display="'INTT Inst Work Package'!A1" xr:uid="{00000000-0004-0000-0E00-00008D000000}"/>
    <hyperlink ref="P46" location="'INTT Inst Work Package'!A1" display="'INTT Inst Work Package'!A1" xr:uid="{00000000-0004-0000-0E00-00008E000000}"/>
    <hyperlink ref="Q46" location="'INTT Inst Work Package'!A1" display="'INTT Inst Work Package'!A1" xr:uid="{00000000-0004-0000-0E00-00008F000000}"/>
    <hyperlink ref="B47" location="'INTT Inst Work Package'!A1" display="'INTT Inst Work Package'!A1" xr:uid="{00000000-0004-0000-0E00-000090000000}"/>
    <hyperlink ref="C47" location="'INTT Inst Work Package'!A1" display="'INTT Inst Work Package'!A1" xr:uid="{00000000-0004-0000-0E00-000091000000}"/>
    <hyperlink ref="D47" location="'INTT Inst Work Package'!A1" display="'INTT Inst Work Package'!A1" xr:uid="{00000000-0004-0000-0E00-000092000000}"/>
    <hyperlink ref="E47" location="'INTT Inst Work Package'!A1" display="'INTT Inst Work Package'!A1" xr:uid="{00000000-0004-0000-0E00-000093000000}"/>
    <hyperlink ref="F47" location="'INTT Inst Work Package'!A1" display="'INTT Inst Work Package'!A1" xr:uid="{00000000-0004-0000-0E00-000094000000}"/>
    <hyperlink ref="G47" location="'INTT Inst Work Package'!A1" display="'INTT Inst Work Package'!A1" xr:uid="{00000000-0004-0000-0E00-000095000000}"/>
    <hyperlink ref="H47" location="'INTT Inst Work Package'!A1" display="'INTT Inst Work Package'!A1" xr:uid="{00000000-0004-0000-0E00-000096000000}"/>
    <hyperlink ref="I47" location="'INTT Inst Work Package'!A1" display="'INTT Inst Work Package'!A1" xr:uid="{00000000-0004-0000-0E00-000097000000}"/>
    <hyperlink ref="J47" location="'INTT Inst Work Package'!A1" display="'INTT Inst Work Package'!A1" xr:uid="{00000000-0004-0000-0E00-000098000000}"/>
    <hyperlink ref="K47" location="'INTT Inst Work Package'!A1" display="'INTT Inst Work Package'!A1" xr:uid="{00000000-0004-0000-0E00-000099000000}"/>
    <hyperlink ref="L47" location="'INTT Inst Work Package'!A1" display="'INTT Inst Work Package'!A1" xr:uid="{00000000-0004-0000-0E00-00009A000000}"/>
    <hyperlink ref="M47" location="'INTT Inst Work Package'!A1" display="'INTT Inst Work Package'!A1" xr:uid="{00000000-0004-0000-0E00-00009B000000}"/>
    <hyperlink ref="N47" location="'INTT Inst Work Package'!A1" display="'INTT Inst Work Package'!A1" xr:uid="{00000000-0004-0000-0E00-00009C000000}"/>
    <hyperlink ref="O47" location="'INTT Inst Work Package'!A1" display="'INTT Inst Work Package'!A1" xr:uid="{00000000-0004-0000-0E00-00009D000000}"/>
    <hyperlink ref="P47" location="'INTT Inst Work Package'!A1" display="'INTT Inst Work Package'!A1" xr:uid="{00000000-0004-0000-0E00-00009E000000}"/>
    <hyperlink ref="Q47" location="'INTT Inst Work Package'!A1" display="'INTT Inst Work Package'!A1" xr:uid="{00000000-0004-0000-0E00-00009F000000}"/>
    <hyperlink ref="B48" location="'INTT Inst Work Package'!A1" display="'INTT Inst Work Package'!A1" xr:uid="{00000000-0004-0000-0E00-0000A0000000}"/>
    <hyperlink ref="C48" location="'INTT Inst Work Package'!A1" display="'INTT Inst Work Package'!A1" xr:uid="{00000000-0004-0000-0E00-0000A1000000}"/>
    <hyperlink ref="D48" location="'INTT Inst Work Package'!A1" display="'INTT Inst Work Package'!A1" xr:uid="{00000000-0004-0000-0E00-0000A2000000}"/>
    <hyperlink ref="E48" location="'INTT Inst Work Package'!A1" display="'INTT Inst Work Package'!A1" xr:uid="{00000000-0004-0000-0E00-0000A3000000}"/>
    <hyperlink ref="F48" location="'INTT Inst Work Package'!A1" display="'INTT Inst Work Package'!A1" xr:uid="{00000000-0004-0000-0E00-0000A4000000}"/>
    <hyperlink ref="G48" location="'INTT Inst Work Package'!A1" display="'INTT Inst Work Package'!A1" xr:uid="{00000000-0004-0000-0E00-0000A5000000}"/>
    <hyperlink ref="H48" location="'INTT Inst Work Package'!A1" display="'INTT Inst Work Package'!A1" xr:uid="{00000000-0004-0000-0E00-0000A6000000}"/>
    <hyperlink ref="I48" location="'INTT Inst Work Package'!A1" display="'INTT Inst Work Package'!A1" xr:uid="{00000000-0004-0000-0E00-0000A7000000}"/>
    <hyperlink ref="J48" location="'INTT Inst Work Package'!A1" display="'INTT Inst Work Package'!A1" xr:uid="{00000000-0004-0000-0E00-0000A8000000}"/>
    <hyperlink ref="K48" location="'INTT Inst Work Package'!A1" display="'INTT Inst Work Package'!A1" xr:uid="{00000000-0004-0000-0E00-0000A9000000}"/>
    <hyperlink ref="L48" location="'INTT Inst Work Package'!A1" display="'INTT Inst Work Package'!A1" xr:uid="{00000000-0004-0000-0E00-0000AA000000}"/>
    <hyperlink ref="M48" location="'INTT Inst Work Package'!A1" display="'INTT Inst Work Package'!A1" xr:uid="{00000000-0004-0000-0E00-0000AB000000}"/>
    <hyperlink ref="N48" location="'INTT Inst Work Package'!A1" display="'INTT Inst Work Package'!A1" xr:uid="{00000000-0004-0000-0E00-0000AC000000}"/>
    <hyperlink ref="O48" location="'INTT Inst Work Package'!A1" display="'INTT Inst Work Package'!A1" xr:uid="{00000000-0004-0000-0E00-0000AD000000}"/>
    <hyperlink ref="P48" location="'INTT Inst Work Package'!A1" display="'INTT Inst Work Package'!A1" xr:uid="{00000000-0004-0000-0E00-0000AE000000}"/>
    <hyperlink ref="Q48" location="'INTT Inst Work Package'!A1" display="'INTT Inst Work Package'!A1" xr:uid="{00000000-0004-0000-0E00-0000AF000000}"/>
    <hyperlink ref="B49" location="'INTT Inst Work Package'!A1" display="'INTT Inst Work Package'!A1" xr:uid="{00000000-0004-0000-0E00-0000B0000000}"/>
    <hyperlink ref="C49" location="'INTT Inst Work Package'!A1" display="'INTT Inst Work Package'!A1" xr:uid="{00000000-0004-0000-0E00-0000B1000000}"/>
    <hyperlink ref="D49" location="'INTT Inst Work Package'!A1" display="'INTT Inst Work Package'!A1" xr:uid="{00000000-0004-0000-0E00-0000B2000000}"/>
    <hyperlink ref="E49" location="'INTT Inst Work Package'!A1" display="'INTT Inst Work Package'!A1" xr:uid="{00000000-0004-0000-0E00-0000B3000000}"/>
    <hyperlink ref="F49" location="'INTT Inst Work Package'!A1" display="'INTT Inst Work Package'!A1" xr:uid="{00000000-0004-0000-0E00-0000B4000000}"/>
    <hyperlink ref="G49" location="'INTT Inst Work Package'!A1" display="'INTT Inst Work Package'!A1" xr:uid="{00000000-0004-0000-0E00-0000B5000000}"/>
    <hyperlink ref="H49" location="'INTT Inst Work Package'!A1" display="'INTT Inst Work Package'!A1" xr:uid="{00000000-0004-0000-0E00-0000B6000000}"/>
    <hyperlink ref="I49" location="'INTT Inst Work Package'!A1" display="'INTT Inst Work Package'!A1" xr:uid="{00000000-0004-0000-0E00-0000B7000000}"/>
    <hyperlink ref="J49" location="'INTT Inst Work Package'!A1" display="'INTT Inst Work Package'!A1" xr:uid="{00000000-0004-0000-0E00-0000B8000000}"/>
    <hyperlink ref="K49" location="'INTT Inst Work Package'!A1" display="'INTT Inst Work Package'!A1" xr:uid="{00000000-0004-0000-0E00-0000B9000000}"/>
    <hyperlink ref="L49" location="'INTT Inst Work Package'!A1" display="'INTT Inst Work Package'!A1" xr:uid="{00000000-0004-0000-0E00-0000BA000000}"/>
    <hyperlink ref="M49" location="'INTT Inst Work Package'!A1" display="'INTT Inst Work Package'!A1" xr:uid="{00000000-0004-0000-0E00-0000BB000000}"/>
    <hyperlink ref="N49" location="'INTT Inst Work Package'!A1" display="'INTT Inst Work Package'!A1" xr:uid="{00000000-0004-0000-0E00-0000BC000000}"/>
    <hyperlink ref="O49" location="'INTT Inst Work Package'!A1" display="'INTT Inst Work Package'!A1" xr:uid="{00000000-0004-0000-0E00-0000BD000000}"/>
    <hyperlink ref="P49" location="'INTT Inst Work Package'!A1" display="'INTT Inst Work Package'!A1" xr:uid="{00000000-0004-0000-0E00-0000BE000000}"/>
    <hyperlink ref="Q49" location="'INTT Inst Work Package'!A1" display="'INTT Inst Work Package'!A1" xr:uid="{00000000-0004-0000-0E00-0000BF000000}"/>
    <hyperlink ref="B24" location="Navigation!A1" display="Return to Naigation Page" xr:uid="{00000000-0004-0000-0E00-0000C0000000}"/>
    <hyperlink ref="C24" location="Navigation!A1" display="Navigation!A1" xr:uid="{00000000-0004-0000-0E00-0000C1000000}"/>
    <hyperlink ref="D24" location="Navigation!A1" display="Navigation!A1" xr:uid="{00000000-0004-0000-0E00-0000C2000000}"/>
    <hyperlink ref="E24" location="Navigation!A1" display="Navigation!A1" xr:uid="{00000000-0004-0000-0E00-0000C3000000}"/>
    <hyperlink ref="F24" location="Navigation!A1" display="Navigation!A1" xr:uid="{00000000-0004-0000-0E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4"/>
  <dimension ref="A1:Q100"/>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Account'!C142</f>
        <v>MVTX  Integration/Installation</v>
      </c>
      <c r="C9" s="1100"/>
      <c r="D9" s="1100"/>
      <c r="E9" s="1100"/>
      <c r="F9" s="1101"/>
      <c r="G9" s="1097" t="str">
        <f>'Int &amp; Inst  Control Account'!B142</f>
        <v>2.05.10</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36" customHeight="1">
      <c r="B12" s="1090" t="s">
        <v>629</v>
      </c>
      <c r="C12" s="1148"/>
      <c r="D12" s="1148"/>
      <c r="E12" s="1148"/>
      <c r="F12" s="1148"/>
      <c r="G12" s="1148"/>
      <c r="H12" s="1148"/>
      <c r="I12" s="1148"/>
      <c r="J12" s="1148"/>
      <c r="K12" s="1148"/>
      <c r="L12" s="1148"/>
      <c r="M12" s="1148"/>
      <c r="N12" s="1148"/>
      <c r="O12" s="1148"/>
      <c r="P12" s="1148"/>
      <c r="Q12" s="1149"/>
    </row>
    <row r="13" spans="1:17" ht="36" customHeight="1">
      <c r="B13" s="1090"/>
      <c r="C13" s="1148"/>
      <c r="D13" s="1148"/>
      <c r="E13" s="1148"/>
      <c r="F13" s="1148"/>
      <c r="G13" s="1148"/>
      <c r="H13" s="1148"/>
      <c r="I13" s="1148"/>
      <c r="J13" s="1148"/>
      <c r="K13" s="1148"/>
      <c r="L13" s="1148"/>
      <c r="M13" s="1148"/>
      <c r="N13" s="1148"/>
      <c r="O13" s="1148"/>
      <c r="P13" s="1148"/>
      <c r="Q13" s="1149"/>
    </row>
    <row r="14" spans="1:17" ht="36" customHeight="1">
      <c r="B14" s="1090"/>
      <c r="C14" s="1148"/>
      <c r="D14" s="1148"/>
      <c r="E14" s="1148"/>
      <c r="F14" s="1148"/>
      <c r="G14" s="1148"/>
      <c r="H14" s="1148"/>
      <c r="I14" s="1148"/>
      <c r="J14" s="1148"/>
      <c r="K14" s="1148"/>
      <c r="L14" s="1148"/>
      <c r="M14" s="1148"/>
      <c r="N14" s="1148"/>
      <c r="O14" s="1148"/>
      <c r="P14" s="1148"/>
      <c r="Q14" s="1149"/>
    </row>
    <row r="15" spans="1:17" ht="36" customHeight="1">
      <c r="B15" s="1090"/>
      <c r="C15" s="1148"/>
      <c r="D15" s="1148"/>
      <c r="E15" s="1148"/>
      <c r="F15" s="1148"/>
      <c r="G15" s="1148"/>
      <c r="H15" s="1148"/>
      <c r="I15" s="1148"/>
      <c r="J15" s="1148"/>
      <c r="K15" s="1148"/>
      <c r="L15" s="1148"/>
      <c r="M15" s="1148"/>
      <c r="N15" s="1148"/>
      <c r="O15" s="1148"/>
      <c r="P15" s="1148"/>
      <c r="Q15" s="1149"/>
    </row>
    <row r="16" spans="1:17" ht="36" customHeight="1">
      <c r="B16" s="1090"/>
      <c r="C16" s="1148"/>
      <c r="D16" s="1148"/>
      <c r="E16" s="1148"/>
      <c r="F16" s="1148"/>
      <c r="G16" s="1148"/>
      <c r="H16" s="1148"/>
      <c r="I16" s="1148"/>
      <c r="J16" s="1148"/>
      <c r="K16" s="1148"/>
      <c r="L16" s="1148"/>
      <c r="M16" s="1148"/>
      <c r="N16" s="1148"/>
      <c r="O16" s="1148"/>
      <c r="P16" s="1148"/>
      <c r="Q16" s="1149"/>
    </row>
    <row r="17" spans="2:17" ht="36" customHeight="1">
      <c r="B17" s="1090"/>
      <c r="C17" s="1148"/>
      <c r="D17" s="1148"/>
      <c r="E17" s="1148"/>
      <c r="F17" s="1148"/>
      <c r="G17" s="1148"/>
      <c r="H17" s="1148"/>
      <c r="I17" s="1148"/>
      <c r="J17" s="1148"/>
      <c r="K17" s="1148"/>
      <c r="L17" s="1148"/>
      <c r="M17" s="1148"/>
      <c r="N17" s="1148"/>
      <c r="O17" s="1148"/>
      <c r="P17" s="1148"/>
      <c r="Q17" s="1149"/>
    </row>
    <row r="18" spans="2:17" ht="36" customHeight="1">
      <c r="B18" s="1150"/>
      <c r="C18" s="1148"/>
      <c r="D18" s="1148"/>
      <c r="E18" s="1148"/>
      <c r="F18" s="1148"/>
      <c r="G18" s="1148"/>
      <c r="H18" s="1148"/>
      <c r="I18" s="1148"/>
      <c r="J18" s="1148"/>
      <c r="K18" s="1148"/>
      <c r="L18" s="1148"/>
      <c r="M18" s="1148"/>
      <c r="N18" s="1148"/>
      <c r="O18" s="1148"/>
      <c r="P18" s="1148"/>
      <c r="Q18" s="1149"/>
    </row>
    <row r="19" spans="2:17" ht="36" customHeight="1">
      <c r="B19" s="1150"/>
      <c r="C19" s="1148"/>
      <c r="D19" s="1148"/>
      <c r="E19" s="1148"/>
      <c r="F19" s="1148"/>
      <c r="G19" s="1148"/>
      <c r="H19" s="1148"/>
      <c r="I19" s="1148"/>
      <c r="J19" s="1148"/>
      <c r="K19" s="1148"/>
      <c r="L19" s="1148"/>
      <c r="M19" s="1148"/>
      <c r="N19" s="1148"/>
      <c r="O19" s="1148"/>
      <c r="P19" s="1148"/>
      <c r="Q19" s="1149"/>
    </row>
    <row r="20" spans="2:17" s="260" customFormat="1" ht="36" customHeight="1">
      <c r="B20" s="1150"/>
      <c r="C20" s="1148"/>
      <c r="D20" s="1148"/>
      <c r="E20" s="1148"/>
      <c r="F20" s="1148"/>
      <c r="G20" s="1148"/>
      <c r="H20" s="1148"/>
      <c r="I20" s="1148"/>
      <c r="J20" s="1148"/>
      <c r="K20" s="1148"/>
      <c r="L20" s="1148"/>
      <c r="M20" s="1148"/>
      <c r="N20" s="1148"/>
      <c r="O20" s="1148"/>
      <c r="P20" s="1148"/>
      <c r="Q20" s="1149"/>
    </row>
    <row r="21" spans="2:17" ht="36" customHeight="1">
      <c r="B21" s="1150"/>
      <c r="C21" s="1148"/>
      <c r="D21" s="1148"/>
      <c r="E21" s="1148"/>
      <c r="F21" s="1148"/>
      <c r="G21" s="1148"/>
      <c r="H21" s="1148"/>
      <c r="I21" s="1148"/>
      <c r="J21" s="1148"/>
      <c r="K21" s="1148"/>
      <c r="L21" s="1148"/>
      <c r="M21" s="1148"/>
      <c r="N21" s="1148"/>
      <c r="O21" s="1148"/>
      <c r="P21" s="1148"/>
      <c r="Q21" s="1149"/>
    </row>
    <row r="22" spans="2:17" ht="36" customHeight="1">
      <c r="B22" s="1150"/>
      <c r="C22" s="1148"/>
      <c r="D22" s="1148"/>
      <c r="E22" s="1148"/>
      <c r="F22" s="1148"/>
      <c r="G22" s="1148"/>
      <c r="H22" s="1148"/>
      <c r="I22" s="1148"/>
      <c r="J22" s="1148"/>
      <c r="K22" s="1148"/>
      <c r="L22" s="1148"/>
      <c r="M22" s="1148"/>
      <c r="N22" s="1148"/>
      <c r="O22" s="1148"/>
      <c r="P22" s="1148"/>
      <c r="Q22" s="1149"/>
    </row>
    <row r="23" spans="2:17" ht="36" customHeight="1" thickBot="1">
      <c r="B23" s="1151"/>
      <c r="C23" s="1152"/>
      <c r="D23" s="1152"/>
      <c r="E23" s="1152"/>
      <c r="F23" s="1152"/>
      <c r="G23" s="1152"/>
      <c r="H23" s="1152"/>
      <c r="I23" s="1152"/>
      <c r="J23" s="1152"/>
      <c r="K23" s="1152"/>
      <c r="L23" s="1152"/>
      <c r="M23" s="1152"/>
      <c r="N23" s="1152"/>
      <c r="O23" s="1152"/>
      <c r="P23" s="1152"/>
      <c r="Q23" s="1153"/>
    </row>
    <row r="24" spans="2:17" ht="33" customHeight="1" thickBot="1">
      <c r="B24" s="1088" t="s">
        <v>281</v>
      </c>
      <c r="C24" s="1089"/>
      <c r="D24" s="1089"/>
      <c r="E24" s="1089"/>
      <c r="F24" s="1089"/>
      <c r="G24" s="579"/>
      <c r="H24" s="579"/>
      <c r="I24" s="579"/>
      <c r="J24" s="579"/>
      <c r="K24" s="579"/>
      <c r="L24" s="579"/>
      <c r="M24" s="579"/>
      <c r="N24" s="579"/>
      <c r="O24" s="579"/>
      <c r="P24" s="579"/>
      <c r="Q24" s="580"/>
    </row>
    <row r="25" spans="2:17" s="260" customFormat="1" ht="27" customHeight="1">
      <c r="B25" s="1073" t="s">
        <v>27</v>
      </c>
      <c r="C25" s="1074"/>
      <c r="D25" s="1074"/>
      <c r="E25" s="1074"/>
      <c r="F25" s="1074"/>
      <c r="G25" s="1074"/>
      <c r="H25" s="1074"/>
      <c r="I25" s="1074"/>
      <c r="J25" s="1074"/>
      <c r="K25" s="1074"/>
      <c r="L25" s="1074"/>
      <c r="M25" s="1074"/>
      <c r="N25" s="1074"/>
      <c r="O25" s="1074"/>
      <c r="P25" s="1074"/>
      <c r="Q25" s="1075"/>
    </row>
    <row r="26" spans="2:17">
      <c r="B26" s="261"/>
      <c r="Q26" s="262"/>
    </row>
    <row r="27" spans="2:17">
      <c r="B27" s="261"/>
      <c r="Q27" s="262"/>
    </row>
    <row r="28" spans="2:17" ht="18.600000000000001" thickBot="1">
      <c r="B28" s="261"/>
      <c r="C28" s="22"/>
      <c r="D28" s="264" t="s">
        <v>29</v>
      </c>
      <c r="Q28" s="262"/>
    </row>
    <row r="29" spans="2:17" ht="18.600000000000001" thickBot="1">
      <c r="B29" s="261"/>
      <c r="C29" s="22"/>
      <c r="D29" s="264" t="s">
        <v>30</v>
      </c>
      <c r="Q29" s="262"/>
    </row>
    <row r="30" spans="2:17" ht="18.600000000000001" thickBot="1">
      <c r="B30" s="261"/>
      <c r="C30" s="22"/>
      <c r="D30" s="264" t="s">
        <v>31</v>
      </c>
      <c r="Q30" s="262"/>
    </row>
    <row r="31" spans="2:17" ht="18.600000000000001" thickBot="1">
      <c r="B31" s="261"/>
      <c r="C31" s="22"/>
      <c r="D31" s="264" t="s">
        <v>32</v>
      </c>
      <c r="Q31" s="262"/>
    </row>
    <row r="32" spans="2:17" ht="18.600000000000001" thickBot="1">
      <c r="B32" s="261"/>
      <c r="C32" s="22" t="s">
        <v>40</v>
      </c>
      <c r="D32" s="264" t="s">
        <v>33</v>
      </c>
      <c r="Q32" s="262"/>
    </row>
    <row r="33" spans="2:17" ht="18.600000000000001" thickBot="1">
      <c r="B33" s="261"/>
      <c r="C33" s="22" t="s">
        <v>40</v>
      </c>
      <c r="D33" s="264" t="s">
        <v>34</v>
      </c>
      <c r="Q33" s="262"/>
    </row>
    <row r="34" spans="2:17" ht="18.600000000000001" thickBot="1">
      <c r="B34" s="261"/>
      <c r="C34" s="22"/>
      <c r="D34" s="264" t="s">
        <v>35</v>
      </c>
      <c r="Q34" s="262"/>
    </row>
    <row r="35" spans="2:17">
      <c r="B35" s="261"/>
      <c r="Q35" s="262"/>
    </row>
    <row r="36" spans="2:17" ht="16.2" thickBot="1">
      <c r="B36" s="265"/>
      <c r="C36" s="263"/>
      <c r="D36" s="263"/>
      <c r="E36" s="263"/>
      <c r="F36" s="263"/>
      <c r="G36" s="263"/>
      <c r="H36" s="263"/>
      <c r="I36" s="263"/>
      <c r="J36" s="263"/>
      <c r="K36" s="263"/>
      <c r="L36" s="263"/>
      <c r="M36" s="263"/>
      <c r="N36" s="263"/>
      <c r="O36" s="263"/>
      <c r="P36" s="263"/>
      <c r="Q36" s="266"/>
    </row>
    <row r="37" spans="2:17" s="260" customFormat="1" ht="25.95" customHeight="1">
      <c r="B37" s="1073" t="s">
        <v>36</v>
      </c>
      <c r="C37" s="1074"/>
      <c r="D37" s="1074"/>
      <c r="E37" s="1074"/>
      <c r="F37" s="1074"/>
      <c r="G37" s="1074"/>
      <c r="H37" s="1074"/>
      <c r="I37" s="1074"/>
      <c r="J37" s="1074"/>
      <c r="K37" s="1074"/>
      <c r="L37" s="1074"/>
      <c r="M37" s="1074"/>
      <c r="N37" s="1074"/>
      <c r="O37" s="1074"/>
      <c r="P37" s="1074"/>
      <c r="Q37" s="1075"/>
    </row>
    <row r="38" spans="2:17">
      <c r="B38" s="1141" t="s">
        <v>112</v>
      </c>
      <c r="C38" s="1142"/>
      <c r="D38" s="1142"/>
      <c r="E38" s="1142"/>
      <c r="F38" s="1142"/>
      <c r="G38" s="1142"/>
      <c r="H38" s="1142"/>
      <c r="I38" s="1142"/>
      <c r="J38" s="1142"/>
      <c r="K38" s="1142"/>
      <c r="L38" s="1142"/>
      <c r="M38" s="1142"/>
      <c r="N38" s="1142"/>
      <c r="O38" s="1142"/>
      <c r="P38" s="1142"/>
      <c r="Q38" s="1143"/>
    </row>
    <row r="39" spans="2:17">
      <c r="B39" s="1144"/>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c r="B45" s="1144"/>
      <c r="C45" s="1142"/>
      <c r="D45" s="1142"/>
      <c r="E45" s="1142"/>
      <c r="F45" s="1142"/>
      <c r="G45" s="1142"/>
      <c r="H45" s="1142"/>
      <c r="I45" s="1142"/>
      <c r="J45" s="1142"/>
      <c r="K45" s="1142"/>
      <c r="L45" s="1142"/>
      <c r="M45" s="1142"/>
      <c r="N45" s="1142"/>
      <c r="O45" s="1142"/>
      <c r="P45" s="1142"/>
      <c r="Q45" s="1143"/>
    </row>
    <row r="46" spans="2:17">
      <c r="B46" s="1144"/>
      <c r="C46" s="1142"/>
      <c r="D46" s="1142"/>
      <c r="E46" s="1142"/>
      <c r="F46" s="1142"/>
      <c r="G46" s="1142"/>
      <c r="H46" s="1142"/>
      <c r="I46" s="1142"/>
      <c r="J46" s="1142"/>
      <c r="K46" s="1142"/>
      <c r="L46" s="1142"/>
      <c r="M46" s="1142"/>
      <c r="N46" s="1142"/>
      <c r="O46" s="1142"/>
      <c r="P46" s="1142"/>
      <c r="Q46" s="1143"/>
    </row>
    <row r="47" spans="2:17">
      <c r="B47" s="1144"/>
      <c r="C47" s="1142"/>
      <c r="D47" s="1142"/>
      <c r="E47" s="1142"/>
      <c r="F47" s="1142"/>
      <c r="G47" s="1142"/>
      <c r="H47" s="1142"/>
      <c r="I47" s="1142"/>
      <c r="J47" s="1142"/>
      <c r="K47" s="1142"/>
      <c r="L47" s="1142"/>
      <c r="M47" s="1142"/>
      <c r="N47" s="1142"/>
      <c r="O47" s="1142"/>
      <c r="P47" s="1142"/>
      <c r="Q47" s="1143"/>
    </row>
    <row r="48" spans="2:17">
      <c r="B48" s="1144"/>
      <c r="C48" s="1142"/>
      <c r="D48" s="1142"/>
      <c r="E48" s="1142"/>
      <c r="F48" s="1142"/>
      <c r="G48" s="1142"/>
      <c r="H48" s="1142"/>
      <c r="I48" s="1142"/>
      <c r="J48" s="1142"/>
      <c r="K48" s="1142"/>
      <c r="L48" s="1142"/>
      <c r="M48" s="1142"/>
      <c r="N48" s="1142"/>
      <c r="O48" s="1142"/>
      <c r="P48" s="1142"/>
      <c r="Q48" s="1143"/>
    </row>
    <row r="49" spans="2:17" ht="16.2" thickBot="1">
      <c r="B49" s="1145"/>
      <c r="C49" s="1146"/>
      <c r="D49" s="1146"/>
      <c r="E49" s="1146"/>
      <c r="F49" s="1146"/>
      <c r="G49" s="1146"/>
      <c r="H49" s="1146"/>
      <c r="I49" s="1146"/>
      <c r="J49" s="1146"/>
      <c r="K49" s="1146"/>
      <c r="L49" s="1146"/>
      <c r="M49" s="1146"/>
      <c r="N49" s="1146"/>
      <c r="O49" s="1146"/>
      <c r="P49" s="1146"/>
      <c r="Q49" s="1147"/>
    </row>
    <row r="50" spans="2:17">
      <c r="B50" s="1076" t="s">
        <v>37</v>
      </c>
      <c r="C50" s="1077"/>
      <c r="D50" s="1077"/>
      <c r="E50" s="1077"/>
      <c r="F50" s="1077"/>
      <c r="G50" s="1077"/>
      <c r="H50" s="1077"/>
      <c r="I50" s="1077"/>
      <c r="J50" s="1077"/>
      <c r="K50" s="1077"/>
      <c r="L50" s="1077"/>
      <c r="M50" s="1077"/>
      <c r="N50" s="1077"/>
      <c r="O50" s="1077"/>
      <c r="P50" s="1077"/>
      <c r="Q50" s="1078"/>
    </row>
    <row r="51" spans="2:17">
      <c r="B51" s="1079"/>
      <c r="C51" s="1080"/>
      <c r="D51" s="1080"/>
      <c r="E51" s="1080"/>
      <c r="F51" s="1080"/>
      <c r="G51" s="1080"/>
      <c r="H51" s="1080"/>
      <c r="I51" s="1080"/>
      <c r="J51" s="1080"/>
      <c r="K51" s="1080"/>
      <c r="L51" s="1080"/>
      <c r="M51" s="1080"/>
      <c r="N51" s="1080"/>
      <c r="O51" s="1080"/>
      <c r="P51" s="1080"/>
      <c r="Q51" s="1081"/>
    </row>
    <row r="52" spans="2:17" ht="15" customHeight="1">
      <c r="B52" s="1154" t="s">
        <v>630</v>
      </c>
      <c r="C52" s="1160"/>
      <c r="D52" s="1160"/>
      <c r="E52" s="1160"/>
      <c r="F52" s="1160"/>
      <c r="G52" s="1160"/>
      <c r="H52" s="1160"/>
      <c r="I52" s="1160"/>
      <c r="J52" s="1160"/>
      <c r="K52" s="1160"/>
      <c r="L52" s="1160"/>
      <c r="M52" s="1160"/>
      <c r="N52" s="1160"/>
      <c r="O52" s="1160"/>
      <c r="P52" s="1160"/>
      <c r="Q52" s="1161"/>
    </row>
    <row r="53" spans="2:17" ht="15" customHeight="1">
      <c r="B53" s="1162"/>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5" customHeight="1">
      <c r="B63" s="1162"/>
      <c r="C63" s="1160"/>
      <c r="D63" s="1160"/>
      <c r="E63" s="1160"/>
      <c r="F63" s="1160"/>
      <c r="G63" s="1160"/>
      <c r="H63" s="1160"/>
      <c r="I63" s="1160"/>
      <c r="J63" s="1160"/>
      <c r="K63" s="1160"/>
      <c r="L63" s="1160"/>
      <c r="M63" s="1160"/>
      <c r="N63" s="1160"/>
      <c r="O63" s="1160"/>
      <c r="P63" s="1160"/>
      <c r="Q63" s="1161"/>
    </row>
    <row r="64" spans="2:17" ht="15" customHeight="1">
      <c r="B64" s="1162"/>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6.05" customHeight="1" thickBot="1">
      <c r="B67" s="1163"/>
      <c r="C67" s="1164"/>
      <c r="D67" s="1164"/>
      <c r="E67" s="1164"/>
      <c r="F67" s="1164"/>
      <c r="G67" s="1164"/>
      <c r="H67" s="1164"/>
      <c r="I67" s="1164"/>
      <c r="J67" s="1164"/>
      <c r="K67" s="1164"/>
      <c r="L67" s="1164"/>
      <c r="M67" s="1164"/>
      <c r="N67" s="1164"/>
      <c r="O67" s="1164"/>
      <c r="P67" s="1164"/>
      <c r="Q67" s="1165"/>
    </row>
    <row r="68" spans="2:17">
      <c r="B68" s="1035" t="s">
        <v>38</v>
      </c>
      <c r="C68" s="1036"/>
      <c r="D68" s="1036"/>
      <c r="E68" s="1036"/>
      <c r="F68" s="1036"/>
      <c r="G68" s="1036"/>
      <c r="H68" s="1036"/>
      <c r="I68" s="1036"/>
      <c r="J68" s="1036"/>
      <c r="K68" s="1036"/>
      <c r="L68" s="1036"/>
      <c r="M68" s="1036"/>
      <c r="N68" s="1036"/>
      <c r="O68" s="1036"/>
      <c r="P68" s="1036"/>
      <c r="Q68" s="1037"/>
    </row>
    <row r="69" spans="2:17">
      <c r="B69" s="1038"/>
      <c r="C69" s="1039"/>
      <c r="D69" s="1039"/>
      <c r="E69" s="1039"/>
      <c r="F69" s="1039"/>
      <c r="G69" s="1039"/>
      <c r="H69" s="1039"/>
      <c r="I69" s="1039"/>
      <c r="J69" s="1039"/>
      <c r="K69" s="1039"/>
      <c r="L69" s="1039"/>
      <c r="M69" s="1039"/>
      <c r="N69" s="1039"/>
      <c r="O69" s="1039"/>
      <c r="P69" s="1039"/>
      <c r="Q69" s="1040"/>
    </row>
    <row r="70" spans="2:17" ht="25.05" customHeight="1">
      <c r="B70" s="1154" t="s">
        <v>295</v>
      </c>
      <c r="C70" s="1160"/>
      <c r="D70" s="1160"/>
      <c r="E70" s="1160"/>
      <c r="F70" s="1160"/>
      <c r="G70" s="1160"/>
      <c r="H70" s="1160"/>
      <c r="I70" s="1160"/>
      <c r="J70" s="1160"/>
      <c r="K70" s="1160"/>
      <c r="L70" s="1160"/>
      <c r="M70" s="1160"/>
      <c r="N70" s="1160"/>
      <c r="O70" s="1160"/>
      <c r="P70" s="1160"/>
      <c r="Q70" s="1161"/>
    </row>
    <row r="71" spans="2:17" ht="15" customHeight="1">
      <c r="B71" s="1162"/>
      <c r="C71" s="1160"/>
      <c r="D71" s="1160"/>
      <c r="E71" s="1160"/>
      <c r="F71" s="1160"/>
      <c r="G71" s="1160"/>
      <c r="H71" s="1160"/>
      <c r="I71" s="1160"/>
      <c r="J71" s="1160"/>
      <c r="K71" s="1160"/>
      <c r="L71" s="1160"/>
      <c r="M71" s="1160"/>
      <c r="N71" s="1160"/>
      <c r="O71" s="1160"/>
      <c r="P71" s="1160"/>
      <c r="Q71" s="1161"/>
    </row>
    <row r="72" spans="2:17" ht="15" customHeight="1">
      <c r="B72" s="1162"/>
      <c r="C72" s="1160"/>
      <c r="D72" s="1160"/>
      <c r="E72" s="1160"/>
      <c r="F72" s="1160"/>
      <c r="G72" s="1160"/>
      <c r="H72" s="1160"/>
      <c r="I72" s="1160"/>
      <c r="J72" s="1160"/>
      <c r="K72" s="1160"/>
      <c r="L72" s="1160"/>
      <c r="M72" s="1160"/>
      <c r="N72" s="1160"/>
      <c r="O72" s="1160"/>
      <c r="P72" s="1160"/>
      <c r="Q72" s="1161"/>
    </row>
    <row r="73" spans="2:17" ht="15" customHeight="1">
      <c r="B73" s="1162"/>
      <c r="C73" s="1160"/>
      <c r="D73" s="1160"/>
      <c r="E73" s="1160"/>
      <c r="F73" s="1160"/>
      <c r="G73" s="1160"/>
      <c r="H73" s="1160"/>
      <c r="I73" s="1160"/>
      <c r="J73" s="1160"/>
      <c r="K73" s="1160"/>
      <c r="L73" s="1160"/>
      <c r="M73" s="1160"/>
      <c r="N73" s="1160"/>
      <c r="O73" s="1160"/>
      <c r="P73" s="1160"/>
      <c r="Q73" s="1161"/>
    </row>
    <row r="74" spans="2:17" ht="15" customHeight="1">
      <c r="B74" s="1162"/>
      <c r="C74" s="1160"/>
      <c r="D74" s="1160"/>
      <c r="E74" s="1160"/>
      <c r="F74" s="1160"/>
      <c r="G74" s="1160"/>
      <c r="H74" s="1160"/>
      <c r="I74" s="1160"/>
      <c r="J74" s="1160"/>
      <c r="K74" s="1160"/>
      <c r="L74" s="1160"/>
      <c r="M74" s="1160"/>
      <c r="N74" s="1160"/>
      <c r="O74" s="1160"/>
      <c r="P74" s="1160"/>
      <c r="Q74" s="1161"/>
    </row>
    <row r="75" spans="2:17" ht="15" customHeight="1">
      <c r="B75" s="1162"/>
      <c r="C75" s="1160"/>
      <c r="D75" s="1160"/>
      <c r="E75" s="1160"/>
      <c r="F75" s="1160"/>
      <c r="G75" s="1160"/>
      <c r="H75" s="1160"/>
      <c r="I75" s="1160"/>
      <c r="J75" s="1160"/>
      <c r="K75" s="1160"/>
      <c r="L75" s="1160"/>
      <c r="M75" s="1160"/>
      <c r="N75" s="1160"/>
      <c r="O75" s="1160"/>
      <c r="P75" s="1160"/>
      <c r="Q75" s="1161"/>
    </row>
    <row r="76" spans="2:17" ht="15" customHeight="1">
      <c r="B76" s="1162"/>
      <c r="C76" s="1160"/>
      <c r="D76" s="1160"/>
      <c r="E76" s="1160"/>
      <c r="F76" s="1160"/>
      <c r="G76" s="1160"/>
      <c r="H76" s="1160"/>
      <c r="I76" s="1160"/>
      <c r="J76" s="1160"/>
      <c r="K76" s="1160"/>
      <c r="L76" s="1160"/>
      <c r="M76" s="1160"/>
      <c r="N76" s="1160"/>
      <c r="O76" s="1160"/>
      <c r="P76" s="1160"/>
      <c r="Q76" s="1161"/>
    </row>
    <row r="77" spans="2:17" ht="15" customHeight="1">
      <c r="B77" s="1162"/>
      <c r="C77" s="1160"/>
      <c r="D77" s="1160"/>
      <c r="E77" s="1160"/>
      <c r="F77" s="1160"/>
      <c r="G77" s="1160"/>
      <c r="H77" s="1160"/>
      <c r="I77" s="1160"/>
      <c r="J77" s="1160"/>
      <c r="K77" s="1160"/>
      <c r="L77" s="1160"/>
      <c r="M77" s="1160"/>
      <c r="N77" s="1160"/>
      <c r="O77" s="1160"/>
      <c r="P77" s="1160"/>
      <c r="Q77" s="1161"/>
    </row>
    <row r="78" spans="2:17" ht="15" customHeight="1">
      <c r="B78" s="1162"/>
      <c r="C78" s="1160"/>
      <c r="D78" s="1160"/>
      <c r="E78" s="1160"/>
      <c r="F78" s="1160"/>
      <c r="G78" s="1160"/>
      <c r="H78" s="1160"/>
      <c r="I78" s="1160"/>
      <c r="J78" s="1160"/>
      <c r="K78" s="1160"/>
      <c r="L78" s="1160"/>
      <c r="M78" s="1160"/>
      <c r="N78" s="1160"/>
      <c r="O78" s="1160"/>
      <c r="P78" s="1160"/>
      <c r="Q78" s="1161"/>
    </row>
    <row r="79" spans="2:17" ht="15" customHeight="1">
      <c r="B79" s="1162"/>
      <c r="C79" s="1160"/>
      <c r="D79" s="1160"/>
      <c r="E79" s="1160"/>
      <c r="F79" s="1160"/>
      <c r="G79" s="1160"/>
      <c r="H79" s="1160"/>
      <c r="I79" s="1160"/>
      <c r="J79" s="1160"/>
      <c r="K79" s="1160"/>
      <c r="L79" s="1160"/>
      <c r="M79" s="1160"/>
      <c r="N79" s="1160"/>
      <c r="O79" s="1160"/>
      <c r="P79" s="1160"/>
      <c r="Q79" s="1161"/>
    </row>
    <row r="80" spans="2:17" ht="15" customHeight="1">
      <c r="B80" s="1162"/>
      <c r="C80" s="1160"/>
      <c r="D80" s="1160"/>
      <c r="E80" s="1160"/>
      <c r="F80" s="1160"/>
      <c r="G80" s="1160"/>
      <c r="H80" s="1160"/>
      <c r="I80" s="1160"/>
      <c r="J80" s="1160"/>
      <c r="K80" s="1160"/>
      <c r="L80" s="1160"/>
      <c r="M80" s="1160"/>
      <c r="N80" s="1160"/>
      <c r="O80" s="1160"/>
      <c r="P80" s="1160"/>
      <c r="Q80" s="1161"/>
    </row>
    <row r="81" spans="2:17" ht="16.05" customHeight="1" thickBot="1">
      <c r="B81" s="1163"/>
      <c r="C81" s="1164"/>
      <c r="D81" s="1164"/>
      <c r="E81" s="1164"/>
      <c r="F81" s="1164"/>
      <c r="G81" s="1164"/>
      <c r="H81" s="1164"/>
      <c r="I81" s="1164"/>
      <c r="J81" s="1164"/>
      <c r="K81" s="1164"/>
      <c r="L81" s="1164"/>
      <c r="M81" s="1164"/>
      <c r="N81" s="1164"/>
      <c r="O81" s="1164"/>
      <c r="P81" s="1164"/>
      <c r="Q81" s="1165"/>
    </row>
    <row r="82" spans="2:17">
      <c r="B82" s="1035" t="s">
        <v>39</v>
      </c>
      <c r="C82" s="1036"/>
      <c r="D82" s="1036"/>
      <c r="E82" s="1036"/>
      <c r="F82" s="1036"/>
      <c r="G82" s="1036"/>
      <c r="H82" s="1036"/>
      <c r="I82" s="1036"/>
      <c r="J82" s="1036"/>
      <c r="K82" s="1036"/>
      <c r="L82" s="1036"/>
      <c r="M82" s="1036"/>
      <c r="N82" s="1036"/>
      <c r="O82" s="1036"/>
      <c r="P82" s="1036"/>
      <c r="Q82" s="1037"/>
    </row>
    <row r="83" spans="2:17" ht="25.05" customHeight="1">
      <c r="B83" s="1038"/>
      <c r="C83" s="1039"/>
      <c r="D83" s="1039"/>
      <c r="E83" s="1039"/>
      <c r="F83" s="1039"/>
      <c r="G83" s="1039"/>
      <c r="H83" s="1039"/>
      <c r="I83" s="1039"/>
      <c r="J83" s="1039"/>
      <c r="K83" s="1039"/>
      <c r="L83" s="1039"/>
      <c r="M83" s="1039"/>
      <c r="N83" s="1039"/>
      <c r="O83" s="1039"/>
      <c r="P83" s="1039"/>
      <c r="Q83" s="1040"/>
    </row>
    <row r="84" spans="2:17" ht="25.05" customHeight="1">
      <c r="B84" s="1135" t="s">
        <v>524</v>
      </c>
      <c r="C84" s="1136"/>
      <c r="D84" s="1136"/>
      <c r="E84" s="1136"/>
      <c r="F84" s="1136"/>
      <c r="G84" s="1136"/>
      <c r="H84" s="1136"/>
      <c r="I84" s="1136"/>
      <c r="J84" s="1136"/>
      <c r="K84" s="1136"/>
      <c r="L84" s="1136"/>
      <c r="M84" s="1136"/>
      <c r="N84" s="1136"/>
      <c r="O84" s="1136"/>
      <c r="P84" s="1136"/>
      <c r="Q84" s="646"/>
    </row>
    <row r="85" spans="2:17" ht="25.05" customHeight="1">
      <c r="B85" s="1135"/>
      <c r="C85" s="1136"/>
      <c r="D85" s="1136"/>
      <c r="E85" s="1136"/>
      <c r="F85" s="1136"/>
      <c r="G85" s="1136"/>
      <c r="H85" s="1136"/>
      <c r="I85" s="1136"/>
      <c r="J85" s="1136"/>
      <c r="K85" s="1136"/>
      <c r="L85" s="1136"/>
      <c r="M85" s="1136"/>
      <c r="N85" s="1136"/>
      <c r="O85" s="1136"/>
      <c r="P85" s="1136"/>
      <c r="Q85" s="646"/>
    </row>
    <row r="86" spans="2:17" ht="25.05" customHeight="1" thickBot="1">
      <c r="B86" s="647"/>
      <c r="C86" s="645"/>
      <c r="D86" s="645"/>
      <c r="E86" s="645"/>
      <c r="F86" s="645"/>
      <c r="G86" s="645"/>
      <c r="H86" s="645"/>
      <c r="I86" s="645"/>
      <c r="J86" s="645"/>
      <c r="K86" s="645"/>
      <c r="L86" s="645"/>
      <c r="M86" s="645"/>
      <c r="N86" s="645"/>
      <c r="O86" s="645"/>
      <c r="P86" s="645"/>
      <c r="Q86" s="646"/>
    </row>
    <row r="87" spans="2:17" ht="25.05" customHeight="1" thickBot="1">
      <c r="B87" s="1189" t="str">
        <f>"Total unburdened material cost for this work package = $" &amp; 'Int &amp; Inst  Control Account'!AZ142</f>
        <v>Total unburdened material cost for this work package = $32500</v>
      </c>
      <c r="C87" s="1190"/>
      <c r="D87" s="1190"/>
      <c r="E87" s="1190"/>
      <c r="F87" s="1190"/>
      <c r="G87" s="1190"/>
      <c r="H87" s="1191"/>
      <c r="I87" s="645"/>
      <c r="J87" s="645"/>
      <c r="K87" s="645"/>
      <c r="L87" s="645"/>
      <c r="M87" s="645"/>
      <c r="N87" s="645"/>
      <c r="O87" s="645"/>
      <c r="P87" s="645"/>
      <c r="Q87" s="646"/>
    </row>
    <row r="88" spans="2:17" ht="16.05" customHeight="1" thickBot="1">
      <c r="B88" s="648"/>
      <c r="C88" s="649"/>
      <c r="D88" s="649"/>
      <c r="E88" s="649"/>
      <c r="F88" s="649"/>
      <c r="G88" s="649"/>
      <c r="H88" s="649"/>
      <c r="I88" s="649"/>
      <c r="J88" s="649"/>
      <c r="K88" s="649"/>
      <c r="L88" s="649"/>
      <c r="M88" s="649"/>
      <c r="N88" s="649"/>
      <c r="O88" s="649"/>
      <c r="P88" s="649"/>
      <c r="Q88" s="650"/>
    </row>
    <row r="89" spans="2:17">
      <c r="B89" s="1035" t="s">
        <v>588</v>
      </c>
      <c r="C89" s="1036"/>
      <c r="D89" s="1036"/>
      <c r="E89" s="1036"/>
      <c r="F89" s="1036"/>
      <c r="G89" s="1036"/>
      <c r="H89" s="1036"/>
      <c r="I89" s="1036"/>
      <c r="J89" s="1036"/>
      <c r="K89" s="1036"/>
      <c r="L89" s="1036"/>
      <c r="M89" s="1036"/>
      <c r="N89" s="1036"/>
      <c r="O89" s="1036"/>
      <c r="P89" s="1036"/>
      <c r="Q89" s="1037"/>
    </row>
    <row r="90" spans="2:17">
      <c r="B90" s="1038"/>
      <c r="C90" s="1039"/>
      <c r="D90" s="1039"/>
      <c r="E90" s="1039"/>
      <c r="F90" s="1039"/>
      <c r="G90" s="1039"/>
      <c r="H90" s="1039"/>
      <c r="I90" s="1039"/>
      <c r="J90" s="1039"/>
      <c r="K90" s="1039"/>
      <c r="L90" s="1039"/>
      <c r="M90" s="1039"/>
      <c r="N90" s="1039"/>
      <c r="O90" s="1039"/>
      <c r="P90" s="1039"/>
      <c r="Q90" s="1040"/>
    </row>
    <row r="91" spans="2:17">
      <c r="B91" s="1041" t="s">
        <v>591</v>
      </c>
      <c r="C91" s="1042"/>
      <c r="D91" s="1042"/>
      <c r="E91" s="1042"/>
      <c r="F91" s="1042"/>
      <c r="G91" s="1042"/>
      <c r="H91" s="1042"/>
      <c r="I91" s="1042"/>
      <c r="J91" s="1042"/>
      <c r="K91" s="1042"/>
      <c r="L91" s="1042"/>
      <c r="M91" s="1042"/>
      <c r="N91" s="1042"/>
      <c r="O91" s="1042"/>
      <c r="P91" s="1042"/>
      <c r="Q91" s="1043"/>
    </row>
    <row r="92" spans="2:17">
      <c r="B92" s="1041"/>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ht="16.2" thickBot="1">
      <c r="B97" s="1041"/>
      <c r="C97" s="1042"/>
      <c r="D97" s="1042"/>
      <c r="E97" s="1042"/>
      <c r="F97" s="1042"/>
      <c r="G97" s="1042"/>
      <c r="H97" s="1042"/>
      <c r="I97" s="1042"/>
      <c r="J97" s="1042"/>
      <c r="K97" s="1042"/>
      <c r="L97" s="1042"/>
      <c r="M97" s="1042"/>
      <c r="N97" s="1042"/>
      <c r="O97" s="1042"/>
      <c r="P97" s="1042"/>
      <c r="Q97" s="1043"/>
    </row>
    <row r="98" spans="2:17" ht="18">
      <c r="B98" s="666"/>
      <c r="C98" s="1044" t="str">
        <f>"Bottoms Up Composite Labor estimate uncertainty for WBS #"  &amp;'Int &amp; Inst  Control Account'!B142 &amp; ": " &amp;'Int &amp; Inst  Control Account'!C142</f>
        <v>Bottoms Up Composite Labor estimate uncertainty for WBS #2.05.10: MVTX  Integration/Installation</v>
      </c>
      <c r="D98" s="1045"/>
      <c r="E98" s="1045"/>
      <c r="F98" s="1045"/>
      <c r="G98" s="1045"/>
      <c r="H98" s="1045"/>
      <c r="I98" s="667"/>
      <c r="J98" s="1045" t="s">
        <v>589</v>
      </c>
      <c r="K98" s="1045"/>
      <c r="L98" s="668">
        <f>'MVTX Inst Work Package'!CD25</f>
        <v>0.25000000000000006</v>
      </c>
      <c r="M98" s="669"/>
      <c r="N98" s="669"/>
      <c r="O98" s="669"/>
      <c r="P98" s="669"/>
      <c r="Q98" s="670"/>
    </row>
    <row r="99" spans="2:17" ht="18.600000000000001" thickBot="1">
      <c r="B99" s="666"/>
      <c r="C99" s="1048"/>
      <c r="D99" s="1049"/>
      <c r="E99" s="1049"/>
      <c r="F99" s="1049"/>
      <c r="G99" s="1049"/>
      <c r="H99" s="1049"/>
      <c r="I99" s="671"/>
      <c r="J99" s="1049" t="s">
        <v>590</v>
      </c>
      <c r="K99" s="1049"/>
      <c r="L99" s="672">
        <f>'MVTX Inst Work Package'!CE25</f>
        <v>0.38461538461538464</v>
      </c>
      <c r="M99" s="669"/>
      <c r="N99" s="669"/>
      <c r="O99" s="669"/>
      <c r="P99" s="669"/>
      <c r="Q99" s="670"/>
    </row>
    <row r="100" spans="2:17" ht="18.600000000000001" thickBot="1">
      <c r="B100" s="673"/>
      <c r="C100" s="674"/>
      <c r="D100" s="674"/>
      <c r="E100" s="674"/>
      <c r="F100" s="674"/>
      <c r="G100" s="674"/>
      <c r="H100" s="674"/>
      <c r="I100" s="674"/>
      <c r="J100" s="674"/>
      <c r="K100" s="674"/>
      <c r="L100" s="674"/>
      <c r="M100" s="674"/>
      <c r="N100" s="674"/>
      <c r="O100" s="674"/>
      <c r="P100" s="674"/>
      <c r="Q100" s="675"/>
    </row>
  </sheetData>
  <mergeCells count="31">
    <mergeCell ref="B52:Q67"/>
    <mergeCell ref="B68:Q69"/>
    <mergeCell ref="F2:L7"/>
    <mergeCell ref="M2:M3"/>
    <mergeCell ref="N2:Q3"/>
    <mergeCell ref="M4:M5"/>
    <mergeCell ref="N4:Q5"/>
    <mergeCell ref="M6:M7"/>
    <mergeCell ref="N6:Q7"/>
    <mergeCell ref="B50:Q51"/>
    <mergeCell ref="B8:F8"/>
    <mergeCell ref="G8:M8"/>
    <mergeCell ref="N8:Q8"/>
    <mergeCell ref="B9:F10"/>
    <mergeCell ref="G9:M10"/>
    <mergeCell ref="N9:Q10"/>
    <mergeCell ref="B11:Q11"/>
    <mergeCell ref="B37:Q37"/>
    <mergeCell ref="B38:Q49"/>
    <mergeCell ref="B12:Q23"/>
    <mergeCell ref="B24:F24"/>
    <mergeCell ref="B25:Q25"/>
    <mergeCell ref="C98:H99"/>
    <mergeCell ref="J98:K98"/>
    <mergeCell ref="J99:K99"/>
    <mergeCell ref="B70:Q81"/>
    <mergeCell ref="B82:Q83"/>
    <mergeCell ref="B84:P85"/>
    <mergeCell ref="B89:Q90"/>
    <mergeCell ref="B91:Q97"/>
    <mergeCell ref="B87:H87"/>
  </mergeCells>
  <hyperlinks>
    <hyperlink ref="B38" location="'MVTX Inst Work Package'!A1" display="(click here to see the details of the labor and material estimate for this Work Package)" xr:uid="{00000000-0004-0000-0F00-000000000000}"/>
    <hyperlink ref="C38" location="'MVTX Inst Work Package'!A1" display="'MVTX Inst Work Package'!A1" xr:uid="{00000000-0004-0000-0F00-000001000000}"/>
    <hyperlink ref="D38" location="'MVTX Inst Work Package'!A1" display="'MVTX Inst Work Package'!A1" xr:uid="{00000000-0004-0000-0F00-000002000000}"/>
    <hyperlink ref="E38" location="'MVTX Inst Work Package'!A1" display="'MVTX Inst Work Package'!A1" xr:uid="{00000000-0004-0000-0F00-000003000000}"/>
    <hyperlink ref="F38" location="'MVTX Inst Work Package'!A1" display="'MVTX Inst Work Package'!A1" xr:uid="{00000000-0004-0000-0F00-000004000000}"/>
    <hyperlink ref="G38" location="'MVTX Inst Work Package'!A1" display="'MVTX Inst Work Package'!A1" xr:uid="{00000000-0004-0000-0F00-000005000000}"/>
    <hyperlink ref="H38" location="'MVTX Inst Work Package'!A1" display="'MVTX Inst Work Package'!A1" xr:uid="{00000000-0004-0000-0F00-000006000000}"/>
    <hyperlink ref="I38" location="'MVTX Inst Work Package'!A1" display="'MVTX Inst Work Package'!A1" xr:uid="{00000000-0004-0000-0F00-000007000000}"/>
    <hyperlink ref="J38" location="'MVTX Inst Work Package'!A1" display="'MVTX Inst Work Package'!A1" xr:uid="{00000000-0004-0000-0F00-000008000000}"/>
    <hyperlink ref="K38" location="'MVTX Inst Work Package'!A1" display="'MVTX Inst Work Package'!A1" xr:uid="{00000000-0004-0000-0F00-000009000000}"/>
    <hyperlink ref="L38" location="'MVTX Inst Work Package'!A1" display="'MVTX Inst Work Package'!A1" xr:uid="{00000000-0004-0000-0F00-00000A000000}"/>
    <hyperlink ref="M38" location="'MVTX Inst Work Package'!A1" display="'MVTX Inst Work Package'!A1" xr:uid="{00000000-0004-0000-0F00-00000B000000}"/>
    <hyperlink ref="N38" location="'MVTX Inst Work Package'!A1" display="'MVTX Inst Work Package'!A1" xr:uid="{00000000-0004-0000-0F00-00000C000000}"/>
    <hyperlink ref="O38" location="'MVTX Inst Work Package'!A1" display="'MVTX Inst Work Package'!A1" xr:uid="{00000000-0004-0000-0F00-00000D000000}"/>
    <hyperlink ref="P38" location="'MVTX Inst Work Package'!A1" display="'MVTX Inst Work Package'!A1" xr:uid="{00000000-0004-0000-0F00-00000E000000}"/>
    <hyperlink ref="Q38" location="'MVTX Inst Work Package'!A1" display="'MVTX Inst Work Package'!A1" xr:uid="{00000000-0004-0000-0F00-00000F000000}"/>
    <hyperlink ref="B39" location="'MVTX Inst Work Package'!A1" display="'MVTX Inst Work Package'!A1" xr:uid="{00000000-0004-0000-0F00-000010000000}"/>
    <hyperlink ref="C39" location="'MVTX Inst Work Package'!A1" display="'MVTX Inst Work Package'!A1" xr:uid="{00000000-0004-0000-0F00-000011000000}"/>
    <hyperlink ref="D39" location="'MVTX Inst Work Package'!A1" display="'MVTX Inst Work Package'!A1" xr:uid="{00000000-0004-0000-0F00-000012000000}"/>
    <hyperlink ref="E39" location="'MVTX Inst Work Package'!A1" display="'MVTX Inst Work Package'!A1" xr:uid="{00000000-0004-0000-0F00-000013000000}"/>
    <hyperlink ref="F39" location="'MVTX Inst Work Package'!A1" display="'MVTX Inst Work Package'!A1" xr:uid="{00000000-0004-0000-0F00-000014000000}"/>
    <hyperlink ref="G39" location="'MVTX Inst Work Package'!A1" display="'MVTX Inst Work Package'!A1" xr:uid="{00000000-0004-0000-0F00-000015000000}"/>
    <hyperlink ref="H39" location="'MVTX Inst Work Package'!A1" display="'MVTX Inst Work Package'!A1" xr:uid="{00000000-0004-0000-0F00-000016000000}"/>
    <hyperlink ref="I39" location="'MVTX Inst Work Package'!A1" display="'MVTX Inst Work Package'!A1" xr:uid="{00000000-0004-0000-0F00-000017000000}"/>
    <hyperlink ref="J39" location="'MVTX Inst Work Package'!A1" display="'MVTX Inst Work Package'!A1" xr:uid="{00000000-0004-0000-0F00-000018000000}"/>
    <hyperlink ref="K39" location="'MVTX Inst Work Package'!A1" display="'MVTX Inst Work Package'!A1" xr:uid="{00000000-0004-0000-0F00-000019000000}"/>
    <hyperlink ref="L39" location="'MVTX Inst Work Package'!A1" display="'MVTX Inst Work Package'!A1" xr:uid="{00000000-0004-0000-0F00-00001A000000}"/>
    <hyperlink ref="M39" location="'MVTX Inst Work Package'!A1" display="'MVTX Inst Work Package'!A1" xr:uid="{00000000-0004-0000-0F00-00001B000000}"/>
    <hyperlink ref="N39" location="'MVTX Inst Work Package'!A1" display="'MVTX Inst Work Package'!A1" xr:uid="{00000000-0004-0000-0F00-00001C000000}"/>
    <hyperlink ref="O39" location="'MVTX Inst Work Package'!A1" display="'MVTX Inst Work Package'!A1" xr:uid="{00000000-0004-0000-0F00-00001D000000}"/>
    <hyperlink ref="P39" location="'MVTX Inst Work Package'!A1" display="'MVTX Inst Work Package'!A1" xr:uid="{00000000-0004-0000-0F00-00001E000000}"/>
    <hyperlink ref="Q39" location="'MVTX Inst Work Package'!A1" display="'MVTX Inst Work Package'!A1" xr:uid="{00000000-0004-0000-0F00-00001F000000}"/>
    <hyperlink ref="B40" location="'MVTX Inst Work Package'!A1" display="'MVTX Inst Work Package'!A1" xr:uid="{00000000-0004-0000-0F00-000020000000}"/>
    <hyperlink ref="C40" location="'MVTX Inst Work Package'!A1" display="'MVTX Inst Work Package'!A1" xr:uid="{00000000-0004-0000-0F00-000021000000}"/>
    <hyperlink ref="D40" location="'MVTX Inst Work Package'!A1" display="'MVTX Inst Work Package'!A1" xr:uid="{00000000-0004-0000-0F00-000022000000}"/>
    <hyperlink ref="E40" location="'MVTX Inst Work Package'!A1" display="'MVTX Inst Work Package'!A1" xr:uid="{00000000-0004-0000-0F00-000023000000}"/>
    <hyperlink ref="F40" location="'MVTX Inst Work Package'!A1" display="'MVTX Inst Work Package'!A1" xr:uid="{00000000-0004-0000-0F00-000024000000}"/>
    <hyperlink ref="G40" location="'MVTX Inst Work Package'!A1" display="'MVTX Inst Work Package'!A1" xr:uid="{00000000-0004-0000-0F00-000025000000}"/>
    <hyperlink ref="H40" location="'MVTX Inst Work Package'!A1" display="'MVTX Inst Work Package'!A1" xr:uid="{00000000-0004-0000-0F00-000026000000}"/>
    <hyperlink ref="I40" location="'MVTX Inst Work Package'!A1" display="'MVTX Inst Work Package'!A1" xr:uid="{00000000-0004-0000-0F00-000027000000}"/>
    <hyperlink ref="J40" location="'MVTX Inst Work Package'!A1" display="'MVTX Inst Work Package'!A1" xr:uid="{00000000-0004-0000-0F00-000028000000}"/>
    <hyperlink ref="K40" location="'MVTX Inst Work Package'!A1" display="'MVTX Inst Work Package'!A1" xr:uid="{00000000-0004-0000-0F00-000029000000}"/>
    <hyperlink ref="L40" location="'MVTX Inst Work Package'!A1" display="'MVTX Inst Work Package'!A1" xr:uid="{00000000-0004-0000-0F00-00002A000000}"/>
    <hyperlink ref="M40" location="'MVTX Inst Work Package'!A1" display="'MVTX Inst Work Package'!A1" xr:uid="{00000000-0004-0000-0F00-00002B000000}"/>
    <hyperlink ref="N40" location="'MVTX Inst Work Package'!A1" display="'MVTX Inst Work Package'!A1" xr:uid="{00000000-0004-0000-0F00-00002C000000}"/>
    <hyperlink ref="O40" location="'MVTX Inst Work Package'!A1" display="'MVTX Inst Work Package'!A1" xr:uid="{00000000-0004-0000-0F00-00002D000000}"/>
    <hyperlink ref="P40" location="'MVTX Inst Work Package'!A1" display="'MVTX Inst Work Package'!A1" xr:uid="{00000000-0004-0000-0F00-00002E000000}"/>
    <hyperlink ref="Q40" location="'MVTX Inst Work Package'!A1" display="'MVTX Inst Work Package'!A1" xr:uid="{00000000-0004-0000-0F00-00002F000000}"/>
    <hyperlink ref="B41" location="'MVTX Inst Work Package'!A1" display="'MVTX Inst Work Package'!A1" xr:uid="{00000000-0004-0000-0F00-000030000000}"/>
    <hyperlink ref="C41" location="'MVTX Inst Work Package'!A1" display="'MVTX Inst Work Package'!A1" xr:uid="{00000000-0004-0000-0F00-000031000000}"/>
    <hyperlink ref="D41" location="'MVTX Inst Work Package'!A1" display="'MVTX Inst Work Package'!A1" xr:uid="{00000000-0004-0000-0F00-000032000000}"/>
    <hyperlink ref="E41" location="'MVTX Inst Work Package'!A1" display="'MVTX Inst Work Package'!A1" xr:uid="{00000000-0004-0000-0F00-000033000000}"/>
    <hyperlink ref="F41" location="'MVTX Inst Work Package'!A1" display="'MVTX Inst Work Package'!A1" xr:uid="{00000000-0004-0000-0F00-000034000000}"/>
    <hyperlink ref="G41" location="'MVTX Inst Work Package'!A1" display="'MVTX Inst Work Package'!A1" xr:uid="{00000000-0004-0000-0F00-000035000000}"/>
    <hyperlink ref="H41" location="'MVTX Inst Work Package'!A1" display="'MVTX Inst Work Package'!A1" xr:uid="{00000000-0004-0000-0F00-000036000000}"/>
    <hyperlink ref="I41" location="'MVTX Inst Work Package'!A1" display="'MVTX Inst Work Package'!A1" xr:uid="{00000000-0004-0000-0F00-000037000000}"/>
    <hyperlink ref="J41" location="'MVTX Inst Work Package'!A1" display="'MVTX Inst Work Package'!A1" xr:uid="{00000000-0004-0000-0F00-000038000000}"/>
    <hyperlink ref="K41" location="'MVTX Inst Work Package'!A1" display="'MVTX Inst Work Package'!A1" xr:uid="{00000000-0004-0000-0F00-000039000000}"/>
    <hyperlink ref="L41" location="'MVTX Inst Work Package'!A1" display="'MVTX Inst Work Package'!A1" xr:uid="{00000000-0004-0000-0F00-00003A000000}"/>
    <hyperlink ref="M41" location="'MVTX Inst Work Package'!A1" display="'MVTX Inst Work Package'!A1" xr:uid="{00000000-0004-0000-0F00-00003B000000}"/>
    <hyperlink ref="N41" location="'MVTX Inst Work Package'!A1" display="'MVTX Inst Work Package'!A1" xr:uid="{00000000-0004-0000-0F00-00003C000000}"/>
    <hyperlink ref="O41" location="'MVTX Inst Work Package'!A1" display="'MVTX Inst Work Package'!A1" xr:uid="{00000000-0004-0000-0F00-00003D000000}"/>
    <hyperlink ref="P41" location="'MVTX Inst Work Package'!A1" display="'MVTX Inst Work Package'!A1" xr:uid="{00000000-0004-0000-0F00-00003E000000}"/>
    <hyperlink ref="Q41" location="'MVTX Inst Work Package'!A1" display="'MVTX Inst Work Package'!A1" xr:uid="{00000000-0004-0000-0F00-00003F000000}"/>
    <hyperlink ref="B42" location="'MVTX Inst Work Package'!A1" display="'MVTX Inst Work Package'!A1" xr:uid="{00000000-0004-0000-0F00-000040000000}"/>
    <hyperlink ref="C42" location="'MVTX Inst Work Package'!A1" display="'MVTX Inst Work Package'!A1" xr:uid="{00000000-0004-0000-0F00-000041000000}"/>
    <hyperlink ref="D42" location="'MVTX Inst Work Package'!A1" display="'MVTX Inst Work Package'!A1" xr:uid="{00000000-0004-0000-0F00-000042000000}"/>
    <hyperlink ref="E42" location="'MVTX Inst Work Package'!A1" display="'MVTX Inst Work Package'!A1" xr:uid="{00000000-0004-0000-0F00-000043000000}"/>
    <hyperlink ref="F42" location="'MVTX Inst Work Package'!A1" display="'MVTX Inst Work Package'!A1" xr:uid="{00000000-0004-0000-0F00-000044000000}"/>
    <hyperlink ref="G42" location="'MVTX Inst Work Package'!A1" display="'MVTX Inst Work Package'!A1" xr:uid="{00000000-0004-0000-0F00-000045000000}"/>
    <hyperlink ref="H42" location="'MVTX Inst Work Package'!A1" display="'MVTX Inst Work Package'!A1" xr:uid="{00000000-0004-0000-0F00-000046000000}"/>
    <hyperlink ref="I42" location="'MVTX Inst Work Package'!A1" display="'MVTX Inst Work Package'!A1" xr:uid="{00000000-0004-0000-0F00-000047000000}"/>
    <hyperlink ref="J42" location="'MVTX Inst Work Package'!A1" display="'MVTX Inst Work Package'!A1" xr:uid="{00000000-0004-0000-0F00-000048000000}"/>
    <hyperlink ref="K42" location="'MVTX Inst Work Package'!A1" display="'MVTX Inst Work Package'!A1" xr:uid="{00000000-0004-0000-0F00-000049000000}"/>
    <hyperlink ref="L42" location="'MVTX Inst Work Package'!A1" display="'MVTX Inst Work Package'!A1" xr:uid="{00000000-0004-0000-0F00-00004A000000}"/>
    <hyperlink ref="M42" location="'MVTX Inst Work Package'!A1" display="'MVTX Inst Work Package'!A1" xr:uid="{00000000-0004-0000-0F00-00004B000000}"/>
    <hyperlink ref="N42" location="'MVTX Inst Work Package'!A1" display="'MVTX Inst Work Package'!A1" xr:uid="{00000000-0004-0000-0F00-00004C000000}"/>
    <hyperlink ref="O42" location="'MVTX Inst Work Package'!A1" display="'MVTX Inst Work Package'!A1" xr:uid="{00000000-0004-0000-0F00-00004D000000}"/>
    <hyperlink ref="P42" location="'MVTX Inst Work Package'!A1" display="'MVTX Inst Work Package'!A1" xr:uid="{00000000-0004-0000-0F00-00004E000000}"/>
    <hyperlink ref="Q42" location="'MVTX Inst Work Package'!A1" display="'MVTX Inst Work Package'!A1" xr:uid="{00000000-0004-0000-0F00-00004F000000}"/>
    <hyperlink ref="B43" location="'MVTX Inst Work Package'!A1" display="'MVTX Inst Work Package'!A1" xr:uid="{00000000-0004-0000-0F00-000050000000}"/>
    <hyperlink ref="C43" location="'MVTX Inst Work Package'!A1" display="'MVTX Inst Work Package'!A1" xr:uid="{00000000-0004-0000-0F00-000051000000}"/>
    <hyperlink ref="D43" location="'MVTX Inst Work Package'!A1" display="'MVTX Inst Work Package'!A1" xr:uid="{00000000-0004-0000-0F00-000052000000}"/>
    <hyperlink ref="E43" location="'MVTX Inst Work Package'!A1" display="'MVTX Inst Work Package'!A1" xr:uid="{00000000-0004-0000-0F00-000053000000}"/>
    <hyperlink ref="F43" location="'MVTX Inst Work Package'!A1" display="'MVTX Inst Work Package'!A1" xr:uid="{00000000-0004-0000-0F00-000054000000}"/>
    <hyperlink ref="G43" location="'MVTX Inst Work Package'!A1" display="'MVTX Inst Work Package'!A1" xr:uid="{00000000-0004-0000-0F00-000055000000}"/>
    <hyperlink ref="H43" location="'MVTX Inst Work Package'!A1" display="'MVTX Inst Work Package'!A1" xr:uid="{00000000-0004-0000-0F00-000056000000}"/>
    <hyperlink ref="I43" location="'MVTX Inst Work Package'!A1" display="'MVTX Inst Work Package'!A1" xr:uid="{00000000-0004-0000-0F00-000057000000}"/>
    <hyperlink ref="J43" location="'MVTX Inst Work Package'!A1" display="'MVTX Inst Work Package'!A1" xr:uid="{00000000-0004-0000-0F00-000058000000}"/>
    <hyperlink ref="K43" location="'MVTX Inst Work Package'!A1" display="'MVTX Inst Work Package'!A1" xr:uid="{00000000-0004-0000-0F00-000059000000}"/>
    <hyperlink ref="L43" location="'MVTX Inst Work Package'!A1" display="'MVTX Inst Work Package'!A1" xr:uid="{00000000-0004-0000-0F00-00005A000000}"/>
    <hyperlink ref="M43" location="'MVTX Inst Work Package'!A1" display="'MVTX Inst Work Package'!A1" xr:uid="{00000000-0004-0000-0F00-00005B000000}"/>
    <hyperlink ref="N43" location="'MVTX Inst Work Package'!A1" display="'MVTX Inst Work Package'!A1" xr:uid="{00000000-0004-0000-0F00-00005C000000}"/>
    <hyperlink ref="O43" location="'MVTX Inst Work Package'!A1" display="'MVTX Inst Work Package'!A1" xr:uid="{00000000-0004-0000-0F00-00005D000000}"/>
    <hyperlink ref="P43" location="'MVTX Inst Work Package'!A1" display="'MVTX Inst Work Package'!A1" xr:uid="{00000000-0004-0000-0F00-00005E000000}"/>
    <hyperlink ref="Q43" location="'MVTX Inst Work Package'!A1" display="'MVTX Inst Work Package'!A1" xr:uid="{00000000-0004-0000-0F00-00005F000000}"/>
    <hyperlink ref="B44" location="'MVTX Inst Work Package'!A1" display="'MVTX Inst Work Package'!A1" xr:uid="{00000000-0004-0000-0F00-000060000000}"/>
    <hyperlink ref="C44" location="'MVTX Inst Work Package'!A1" display="'MVTX Inst Work Package'!A1" xr:uid="{00000000-0004-0000-0F00-000061000000}"/>
    <hyperlink ref="D44" location="'MVTX Inst Work Package'!A1" display="'MVTX Inst Work Package'!A1" xr:uid="{00000000-0004-0000-0F00-000062000000}"/>
    <hyperlink ref="E44" location="'MVTX Inst Work Package'!A1" display="'MVTX Inst Work Package'!A1" xr:uid="{00000000-0004-0000-0F00-000063000000}"/>
    <hyperlink ref="F44" location="'MVTX Inst Work Package'!A1" display="'MVTX Inst Work Package'!A1" xr:uid="{00000000-0004-0000-0F00-000064000000}"/>
    <hyperlink ref="G44" location="'MVTX Inst Work Package'!A1" display="'MVTX Inst Work Package'!A1" xr:uid="{00000000-0004-0000-0F00-000065000000}"/>
    <hyperlink ref="H44" location="'MVTX Inst Work Package'!A1" display="'MVTX Inst Work Package'!A1" xr:uid="{00000000-0004-0000-0F00-000066000000}"/>
    <hyperlink ref="I44" location="'MVTX Inst Work Package'!A1" display="'MVTX Inst Work Package'!A1" xr:uid="{00000000-0004-0000-0F00-000067000000}"/>
    <hyperlink ref="J44" location="'MVTX Inst Work Package'!A1" display="'MVTX Inst Work Package'!A1" xr:uid="{00000000-0004-0000-0F00-000068000000}"/>
    <hyperlink ref="K44" location="'MVTX Inst Work Package'!A1" display="'MVTX Inst Work Package'!A1" xr:uid="{00000000-0004-0000-0F00-000069000000}"/>
    <hyperlink ref="L44" location="'MVTX Inst Work Package'!A1" display="'MVTX Inst Work Package'!A1" xr:uid="{00000000-0004-0000-0F00-00006A000000}"/>
    <hyperlink ref="M44" location="'MVTX Inst Work Package'!A1" display="'MVTX Inst Work Package'!A1" xr:uid="{00000000-0004-0000-0F00-00006B000000}"/>
    <hyperlink ref="N44" location="'MVTX Inst Work Package'!A1" display="'MVTX Inst Work Package'!A1" xr:uid="{00000000-0004-0000-0F00-00006C000000}"/>
    <hyperlink ref="O44" location="'MVTX Inst Work Package'!A1" display="'MVTX Inst Work Package'!A1" xr:uid="{00000000-0004-0000-0F00-00006D000000}"/>
    <hyperlink ref="P44" location="'MVTX Inst Work Package'!A1" display="'MVTX Inst Work Package'!A1" xr:uid="{00000000-0004-0000-0F00-00006E000000}"/>
    <hyperlink ref="Q44" location="'MVTX Inst Work Package'!A1" display="'MVTX Inst Work Package'!A1" xr:uid="{00000000-0004-0000-0F00-00006F000000}"/>
    <hyperlink ref="B45" location="'MVTX Inst Work Package'!A1" display="'MVTX Inst Work Package'!A1" xr:uid="{00000000-0004-0000-0F00-000070000000}"/>
    <hyperlink ref="C45" location="'MVTX Inst Work Package'!A1" display="'MVTX Inst Work Package'!A1" xr:uid="{00000000-0004-0000-0F00-000071000000}"/>
    <hyperlink ref="D45" location="'MVTX Inst Work Package'!A1" display="'MVTX Inst Work Package'!A1" xr:uid="{00000000-0004-0000-0F00-000072000000}"/>
    <hyperlink ref="E45" location="'MVTX Inst Work Package'!A1" display="'MVTX Inst Work Package'!A1" xr:uid="{00000000-0004-0000-0F00-000073000000}"/>
    <hyperlink ref="F45" location="'MVTX Inst Work Package'!A1" display="'MVTX Inst Work Package'!A1" xr:uid="{00000000-0004-0000-0F00-000074000000}"/>
    <hyperlink ref="G45" location="'MVTX Inst Work Package'!A1" display="'MVTX Inst Work Package'!A1" xr:uid="{00000000-0004-0000-0F00-000075000000}"/>
    <hyperlink ref="H45" location="'MVTX Inst Work Package'!A1" display="'MVTX Inst Work Package'!A1" xr:uid="{00000000-0004-0000-0F00-000076000000}"/>
    <hyperlink ref="I45" location="'MVTX Inst Work Package'!A1" display="'MVTX Inst Work Package'!A1" xr:uid="{00000000-0004-0000-0F00-000077000000}"/>
    <hyperlink ref="J45" location="'MVTX Inst Work Package'!A1" display="'MVTX Inst Work Package'!A1" xr:uid="{00000000-0004-0000-0F00-000078000000}"/>
    <hyperlink ref="K45" location="'MVTX Inst Work Package'!A1" display="'MVTX Inst Work Package'!A1" xr:uid="{00000000-0004-0000-0F00-000079000000}"/>
    <hyperlink ref="L45" location="'MVTX Inst Work Package'!A1" display="'MVTX Inst Work Package'!A1" xr:uid="{00000000-0004-0000-0F00-00007A000000}"/>
    <hyperlink ref="M45" location="'MVTX Inst Work Package'!A1" display="'MVTX Inst Work Package'!A1" xr:uid="{00000000-0004-0000-0F00-00007B000000}"/>
    <hyperlink ref="N45" location="'MVTX Inst Work Package'!A1" display="'MVTX Inst Work Package'!A1" xr:uid="{00000000-0004-0000-0F00-00007C000000}"/>
    <hyperlink ref="O45" location="'MVTX Inst Work Package'!A1" display="'MVTX Inst Work Package'!A1" xr:uid="{00000000-0004-0000-0F00-00007D000000}"/>
    <hyperlink ref="P45" location="'MVTX Inst Work Package'!A1" display="'MVTX Inst Work Package'!A1" xr:uid="{00000000-0004-0000-0F00-00007E000000}"/>
    <hyperlink ref="Q45" location="'MVTX Inst Work Package'!A1" display="'MVTX Inst Work Package'!A1" xr:uid="{00000000-0004-0000-0F00-00007F000000}"/>
    <hyperlink ref="B46" location="'MVTX Inst Work Package'!A1" display="'MVTX Inst Work Package'!A1" xr:uid="{00000000-0004-0000-0F00-000080000000}"/>
    <hyperlink ref="C46" location="'MVTX Inst Work Package'!A1" display="'MVTX Inst Work Package'!A1" xr:uid="{00000000-0004-0000-0F00-000081000000}"/>
    <hyperlink ref="D46" location="'MVTX Inst Work Package'!A1" display="'MVTX Inst Work Package'!A1" xr:uid="{00000000-0004-0000-0F00-000082000000}"/>
    <hyperlink ref="E46" location="'MVTX Inst Work Package'!A1" display="'MVTX Inst Work Package'!A1" xr:uid="{00000000-0004-0000-0F00-000083000000}"/>
    <hyperlink ref="F46" location="'MVTX Inst Work Package'!A1" display="'MVTX Inst Work Package'!A1" xr:uid="{00000000-0004-0000-0F00-000084000000}"/>
    <hyperlink ref="G46" location="'MVTX Inst Work Package'!A1" display="'MVTX Inst Work Package'!A1" xr:uid="{00000000-0004-0000-0F00-000085000000}"/>
    <hyperlink ref="H46" location="'MVTX Inst Work Package'!A1" display="'MVTX Inst Work Package'!A1" xr:uid="{00000000-0004-0000-0F00-000086000000}"/>
    <hyperlink ref="I46" location="'MVTX Inst Work Package'!A1" display="'MVTX Inst Work Package'!A1" xr:uid="{00000000-0004-0000-0F00-000087000000}"/>
    <hyperlink ref="J46" location="'MVTX Inst Work Package'!A1" display="'MVTX Inst Work Package'!A1" xr:uid="{00000000-0004-0000-0F00-000088000000}"/>
    <hyperlink ref="K46" location="'MVTX Inst Work Package'!A1" display="'MVTX Inst Work Package'!A1" xr:uid="{00000000-0004-0000-0F00-000089000000}"/>
    <hyperlink ref="L46" location="'MVTX Inst Work Package'!A1" display="'MVTX Inst Work Package'!A1" xr:uid="{00000000-0004-0000-0F00-00008A000000}"/>
    <hyperlink ref="M46" location="'MVTX Inst Work Package'!A1" display="'MVTX Inst Work Package'!A1" xr:uid="{00000000-0004-0000-0F00-00008B000000}"/>
    <hyperlink ref="N46" location="'MVTX Inst Work Package'!A1" display="'MVTX Inst Work Package'!A1" xr:uid="{00000000-0004-0000-0F00-00008C000000}"/>
    <hyperlink ref="O46" location="'MVTX Inst Work Package'!A1" display="'MVTX Inst Work Package'!A1" xr:uid="{00000000-0004-0000-0F00-00008D000000}"/>
    <hyperlink ref="P46" location="'MVTX Inst Work Package'!A1" display="'MVTX Inst Work Package'!A1" xr:uid="{00000000-0004-0000-0F00-00008E000000}"/>
    <hyperlink ref="Q46" location="'MVTX Inst Work Package'!A1" display="'MVTX Inst Work Package'!A1" xr:uid="{00000000-0004-0000-0F00-00008F000000}"/>
    <hyperlink ref="B47" location="'MVTX Inst Work Package'!A1" display="'MVTX Inst Work Package'!A1" xr:uid="{00000000-0004-0000-0F00-000090000000}"/>
    <hyperlink ref="C47" location="'MVTX Inst Work Package'!A1" display="'MVTX Inst Work Package'!A1" xr:uid="{00000000-0004-0000-0F00-000091000000}"/>
    <hyperlink ref="D47" location="'MVTX Inst Work Package'!A1" display="'MVTX Inst Work Package'!A1" xr:uid="{00000000-0004-0000-0F00-000092000000}"/>
    <hyperlink ref="E47" location="'MVTX Inst Work Package'!A1" display="'MVTX Inst Work Package'!A1" xr:uid="{00000000-0004-0000-0F00-000093000000}"/>
    <hyperlink ref="F47" location="'MVTX Inst Work Package'!A1" display="'MVTX Inst Work Package'!A1" xr:uid="{00000000-0004-0000-0F00-000094000000}"/>
    <hyperlink ref="G47" location="'MVTX Inst Work Package'!A1" display="'MVTX Inst Work Package'!A1" xr:uid="{00000000-0004-0000-0F00-000095000000}"/>
    <hyperlink ref="H47" location="'MVTX Inst Work Package'!A1" display="'MVTX Inst Work Package'!A1" xr:uid="{00000000-0004-0000-0F00-000096000000}"/>
    <hyperlink ref="I47" location="'MVTX Inst Work Package'!A1" display="'MVTX Inst Work Package'!A1" xr:uid="{00000000-0004-0000-0F00-000097000000}"/>
    <hyperlink ref="J47" location="'MVTX Inst Work Package'!A1" display="'MVTX Inst Work Package'!A1" xr:uid="{00000000-0004-0000-0F00-000098000000}"/>
    <hyperlink ref="K47" location="'MVTX Inst Work Package'!A1" display="'MVTX Inst Work Package'!A1" xr:uid="{00000000-0004-0000-0F00-000099000000}"/>
    <hyperlink ref="L47" location="'MVTX Inst Work Package'!A1" display="'MVTX Inst Work Package'!A1" xr:uid="{00000000-0004-0000-0F00-00009A000000}"/>
    <hyperlink ref="M47" location="'MVTX Inst Work Package'!A1" display="'MVTX Inst Work Package'!A1" xr:uid="{00000000-0004-0000-0F00-00009B000000}"/>
    <hyperlink ref="N47" location="'MVTX Inst Work Package'!A1" display="'MVTX Inst Work Package'!A1" xr:uid="{00000000-0004-0000-0F00-00009C000000}"/>
    <hyperlink ref="O47" location="'MVTX Inst Work Package'!A1" display="'MVTX Inst Work Package'!A1" xr:uid="{00000000-0004-0000-0F00-00009D000000}"/>
    <hyperlink ref="P47" location="'MVTX Inst Work Package'!A1" display="'MVTX Inst Work Package'!A1" xr:uid="{00000000-0004-0000-0F00-00009E000000}"/>
    <hyperlink ref="Q47" location="'MVTX Inst Work Package'!A1" display="'MVTX Inst Work Package'!A1" xr:uid="{00000000-0004-0000-0F00-00009F000000}"/>
    <hyperlink ref="B48" location="'MVTX Inst Work Package'!A1" display="'MVTX Inst Work Package'!A1" xr:uid="{00000000-0004-0000-0F00-0000A0000000}"/>
    <hyperlink ref="C48" location="'MVTX Inst Work Package'!A1" display="'MVTX Inst Work Package'!A1" xr:uid="{00000000-0004-0000-0F00-0000A1000000}"/>
    <hyperlink ref="D48" location="'MVTX Inst Work Package'!A1" display="'MVTX Inst Work Package'!A1" xr:uid="{00000000-0004-0000-0F00-0000A2000000}"/>
    <hyperlink ref="E48" location="'MVTX Inst Work Package'!A1" display="'MVTX Inst Work Package'!A1" xr:uid="{00000000-0004-0000-0F00-0000A3000000}"/>
    <hyperlink ref="F48" location="'MVTX Inst Work Package'!A1" display="'MVTX Inst Work Package'!A1" xr:uid="{00000000-0004-0000-0F00-0000A4000000}"/>
    <hyperlink ref="G48" location="'MVTX Inst Work Package'!A1" display="'MVTX Inst Work Package'!A1" xr:uid="{00000000-0004-0000-0F00-0000A5000000}"/>
    <hyperlink ref="H48" location="'MVTX Inst Work Package'!A1" display="'MVTX Inst Work Package'!A1" xr:uid="{00000000-0004-0000-0F00-0000A6000000}"/>
    <hyperlink ref="I48" location="'MVTX Inst Work Package'!A1" display="'MVTX Inst Work Package'!A1" xr:uid="{00000000-0004-0000-0F00-0000A7000000}"/>
    <hyperlink ref="J48" location="'MVTX Inst Work Package'!A1" display="'MVTX Inst Work Package'!A1" xr:uid="{00000000-0004-0000-0F00-0000A8000000}"/>
    <hyperlink ref="K48" location="'MVTX Inst Work Package'!A1" display="'MVTX Inst Work Package'!A1" xr:uid="{00000000-0004-0000-0F00-0000A9000000}"/>
    <hyperlink ref="L48" location="'MVTX Inst Work Package'!A1" display="'MVTX Inst Work Package'!A1" xr:uid="{00000000-0004-0000-0F00-0000AA000000}"/>
    <hyperlink ref="M48" location="'MVTX Inst Work Package'!A1" display="'MVTX Inst Work Package'!A1" xr:uid="{00000000-0004-0000-0F00-0000AB000000}"/>
    <hyperlink ref="N48" location="'MVTX Inst Work Package'!A1" display="'MVTX Inst Work Package'!A1" xr:uid="{00000000-0004-0000-0F00-0000AC000000}"/>
    <hyperlink ref="O48" location="'MVTX Inst Work Package'!A1" display="'MVTX Inst Work Package'!A1" xr:uid="{00000000-0004-0000-0F00-0000AD000000}"/>
    <hyperlink ref="P48" location="'MVTX Inst Work Package'!A1" display="'MVTX Inst Work Package'!A1" xr:uid="{00000000-0004-0000-0F00-0000AE000000}"/>
    <hyperlink ref="Q48" location="'MVTX Inst Work Package'!A1" display="'MVTX Inst Work Package'!A1" xr:uid="{00000000-0004-0000-0F00-0000AF000000}"/>
    <hyperlink ref="B49" location="'MVTX Inst Work Package'!A1" display="'MVTX Inst Work Package'!A1" xr:uid="{00000000-0004-0000-0F00-0000B0000000}"/>
    <hyperlink ref="C49" location="'MVTX Inst Work Package'!A1" display="'MVTX Inst Work Package'!A1" xr:uid="{00000000-0004-0000-0F00-0000B1000000}"/>
    <hyperlink ref="D49" location="'MVTX Inst Work Package'!A1" display="'MVTX Inst Work Package'!A1" xr:uid="{00000000-0004-0000-0F00-0000B2000000}"/>
    <hyperlink ref="E49" location="'MVTX Inst Work Package'!A1" display="'MVTX Inst Work Package'!A1" xr:uid="{00000000-0004-0000-0F00-0000B3000000}"/>
    <hyperlink ref="F49" location="'MVTX Inst Work Package'!A1" display="'MVTX Inst Work Package'!A1" xr:uid="{00000000-0004-0000-0F00-0000B4000000}"/>
    <hyperlink ref="G49" location="'MVTX Inst Work Package'!A1" display="'MVTX Inst Work Package'!A1" xr:uid="{00000000-0004-0000-0F00-0000B5000000}"/>
    <hyperlink ref="H49" location="'MVTX Inst Work Package'!A1" display="'MVTX Inst Work Package'!A1" xr:uid="{00000000-0004-0000-0F00-0000B6000000}"/>
    <hyperlink ref="I49" location="'MVTX Inst Work Package'!A1" display="'MVTX Inst Work Package'!A1" xr:uid="{00000000-0004-0000-0F00-0000B7000000}"/>
    <hyperlink ref="J49" location="'MVTX Inst Work Package'!A1" display="'MVTX Inst Work Package'!A1" xr:uid="{00000000-0004-0000-0F00-0000B8000000}"/>
    <hyperlink ref="K49" location="'MVTX Inst Work Package'!A1" display="'MVTX Inst Work Package'!A1" xr:uid="{00000000-0004-0000-0F00-0000B9000000}"/>
    <hyperlink ref="L49" location="'MVTX Inst Work Package'!A1" display="'MVTX Inst Work Package'!A1" xr:uid="{00000000-0004-0000-0F00-0000BA000000}"/>
    <hyperlink ref="M49" location="'MVTX Inst Work Package'!A1" display="'MVTX Inst Work Package'!A1" xr:uid="{00000000-0004-0000-0F00-0000BB000000}"/>
    <hyperlink ref="N49" location="'MVTX Inst Work Package'!A1" display="'MVTX Inst Work Package'!A1" xr:uid="{00000000-0004-0000-0F00-0000BC000000}"/>
    <hyperlink ref="O49" location="'MVTX Inst Work Package'!A1" display="'MVTX Inst Work Package'!A1" xr:uid="{00000000-0004-0000-0F00-0000BD000000}"/>
    <hyperlink ref="P49" location="'MVTX Inst Work Package'!A1" display="'MVTX Inst Work Package'!A1" xr:uid="{00000000-0004-0000-0F00-0000BE000000}"/>
    <hyperlink ref="Q49" location="'MVTX Inst Work Package'!A1" display="'MVTX Inst Work Package'!A1" xr:uid="{00000000-0004-0000-0F00-0000BF000000}"/>
    <hyperlink ref="B24" location="Navigation!A1" display="Return to Naigation Page" xr:uid="{00000000-0004-0000-0F00-0000C0000000}"/>
    <hyperlink ref="C24" location="Navigation!A1" display="Navigation!A1" xr:uid="{00000000-0004-0000-0F00-0000C1000000}"/>
    <hyperlink ref="D24" location="Navigation!A1" display="Navigation!A1" xr:uid="{00000000-0004-0000-0F00-0000C2000000}"/>
    <hyperlink ref="E24" location="Navigation!A1" display="Navigation!A1" xr:uid="{00000000-0004-0000-0F00-0000C3000000}"/>
    <hyperlink ref="F24" location="Navigation!A1" display="Navigation!A1" xr:uid="{00000000-0004-0000-0F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5"/>
  <dimension ref="A1:Q101"/>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Account'!C158</f>
        <v>Min Bias Integration/Installation</v>
      </c>
      <c r="C9" s="1100"/>
      <c r="D9" s="1100"/>
      <c r="E9" s="1100"/>
      <c r="F9" s="1101"/>
      <c r="G9" s="1097" t="str">
        <f>'Int &amp; Inst  Control Account'!B158</f>
        <v>2.05.11</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37.049999999999997" customHeight="1">
      <c r="B12" s="1198" t="s">
        <v>573</v>
      </c>
      <c r="C12" s="1199"/>
      <c r="D12" s="1199"/>
      <c r="E12" s="1199"/>
      <c r="F12" s="1199"/>
      <c r="G12" s="1199"/>
      <c r="H12" s="1199"/>
      <c r="I12" s="1199"/>
      <c r="J12" s="1199"/>
      <c r="K12" s="1199"/>
      <c r="L12" s="1199"/>
      <c r="M12" s="1199"/>
      <c r="N12" s="1199"/>
      <c r="O12" s="1199"/>
      <c r="P12" s="1199"/>
      <c r="Q12" s="1200"/>
    </row>
    <row r="13" spans="1:17" ht="37.049999999999997" customHeight="1">
      <c r="B13" s="1201"/>
      <c r="C13" s="1199"/>
      <c r="D13" s="1199"/>
      <c r="E13" s="1199"/>
      <c r="F13" s="1199"/>
      <c r="G13" s="1199"/>
      <c r="H13" s="1199"/>
      <c r="I13" s="1199"/>
      <c r="J13" s="1199"/>
      <c r="K13" s="1199"/>
      <c r="L13" s="1199"/>
      <c r="M13" s="1199"/>
      <c r="N13" s="1199"/>
      <c r="O13" s="1199"/>
      <c r="P13" s="1199"/>
      <c r="Q13" s="1200"/>
    </row>
    <row r="14" spans="1:17" ht="37.049999999999997" customHeight="1">
      <c r="B14" s="1201"/>
      <c r="C14" s="1199"/>
      <c r="D14" s="1199"/>
      <c r="E14" s="1199"/>
      <c r="F14" s="1199"/>
      <c r="G14" s="1199"/>
      <c r="H14" s="1199"/>
      <c r="I14" s="1199"/>
      <c r="J14" s="1199"/>
      <c r="K14" s="1199"/>
      <c r="L14" s="1199"/>
      <c r="M14" s="1199"/>
      <c r="N14" s="1199"/>
      <c r="O14" s="1199"/>
      <c r="P14" s="1199"/>
      <c r="Q14" s="1200"/>
    </row>
    <row r="15" spans="1:17" ht="37.049999999999997" customHeight="1">
      <c r="B15" s="1201"/>
      <c r="C15" s="1199"/>
      <c r="D15" s="1199"/>
      <c r="E15" s="1199"/>
      <c r="F15" s="1199"/>
      <c r="G15" s="1199"/>
      <c r="H15" s="1199"/>
      <c r="I15" s="1199"/>
      <c r="J15" s="1199"/>
      <c r="K15" s="1199"/>
      <c r="L15" s="1199"/>
      <c r="M15" s="1199"/>
      <c r="N15" s="1199"/>
      <c r="O15" s="1199"/>
      <c r="P15" s="1199"/>
      <c r="Q15" s="1200"/>
    </row>
    <row r="16" spans="1:17" ht="37.049999999999997" customHeight="1">
      <c r="B16" s="1201"/>
      <c r="C16" s="1199"/>
      <c r="D16" s="1199"/>
      <c r="E16" s="1199"/>
      <c r="F16" s="1199"/>
      <c r="G16" s="1199"/>
      <c r="H16" s="1199"/>
      <c r="I16" s="1199"/>
      <c r="J16" s="1199"/>
      <c r="K16" s="1199"/>
      <c r="L16" s="1199"/>
      <c r="M16" s="1199"/>
      <c r="N16" s="1199"/>
      <c r="O16" s="1199"/>
      <c r="P16" s="1199"/>
      <c r="Q16" s="1200"/>
    </row>
    <row r="17" spans="2:17" ht="37.049999999999997" customHeight="1">
      <c r="B17" s="1201"/>
      <c r="C17" s="1199"/>
      <c r="D17" s="1199"/>
      <c r="E17" s="1199"/>
      <c r="F17" s="1199"/>
      <c r="G17" s="1199"/>
      <c r="H17" s="1199"/>
      <c r="I17" s="1199"/>
      <c r="J17" s="1199"/>
      <c r="K17" s="1199"/>
      <c r="L17" s="1199"/>
      <c r="M17" s="1199"/>
      <c r="N17" s="1199"/>
      <c r="O17" s="1199"/>
      <c r="P17" s="1199"/>
      <c r="Q17" s="1200"/>
    </row>
    <row r="18" spans="2:17" ht="37.049999999999997" customHeight="1">
      <c r="B18" s="1201"/>
      <c r="C18" s="1199"/>
      <c r="D18" s="1199"/>
      <c r="E18" s="1199"/>
      <c r="F18" s="1199"/>
      <c r="G18" s="1199"/>
      <c r="H18" s="1199"/>
      <c r="I18" s="1199"/>
      <c r="J18" s="1199"/>
      <c r="K18" s="1199"/>
      <c r="L18" s="1199"/>
      <c r="M18" s="1199"/>
      <c r="N18" s="1199"/>
      <c r="O18" s="1199"/>
      <c r="P18" s="1199"/>
      <c r="Q18" s="1200"/>
    </row>
    <row r="19" spans="2:17" ht="37.049999999999997" customHeight="1">
      <c r="B19" s="1201"/>
      <c r="C19" s="1199"/>
      <c r="D19" s="1199"/>
      <c r="E19" s="1199"/>
      <c r="F19" s="1199"/>
      <c r="G19" s="1199"/>
      <c r="H19" s="1199"/>
      <c r="I19" s="1199"/>
      <c r="J19" s="1199"/>
      <c r="K19" s="1199"/>
      <c r="L19" s="1199"/>
      <c r="M19" s="1199"/>
      <c r="N19" s="1199"/>
      <c r="O19" s="1199"/>
      <c r="P19" s="1199"/>
      <c r="Q19" s="1200"/>
    </row>
    <row r="20" spans="2:17" ht="37.049999999999997" customHeight="1">
      <c r="B20" s="1201"/>
      <c r="C20" s="1199"/>
      <c r="D20" s="1199"/>
      <c r="E20" s="1199"/>
      <c r="F20" s="1199"/>
      <c r="G20" s="1199"/>
      <c r="H20" s="1199"/>
      <c r="I20" s="1199"/>
      <c r="J20" s="1199"/>
      <c r="K20" s="1199"/>
      <c r="L20" s="1199"/>
      <c r="M20" s="1199"/>
      <c r="N20" s="1199"/>
      <c r="O20" s="1199"/>
      <c r="P20" s="1199"/>
      <c r="Q20" s="1200"/>
    </row>
    <row r="21" spans="2:17" ht="37.049999999999997" customHeight="1">
      <c r="B21" s="1201"/>
      <c r="C21" s="1199"/>
      <c r="D21" s="1199"/>
      <c r="E21" s="1199"/>
      <c r="F21" s="1199"/>
      <c r="G21" s="1199"/>
      <c r="H21" s="1199"/>
      <c r="I21" s="1199"/>
      <c r="J21" s="1199"/>
      <c r="K21" s="1199"/>
      <c r="L21" s="1199"/>
      <c r="M21" s="1199"/>
      <c r="N21" s="1199"/>
      <c r="O21" s="1199"/>
      <c r="P21" s="1199"/>
      <c r="Q21" s="1200"/>
    </row>
    <row r="22" spans="2:17" ht="37.049999999999997" customHeight="1">
      <c r="B22" s="1201"/>
      <c r="C22" s="1199"/>
      <c r="D22" s="1199"/>
      <c r="E22" s="1199"/>
      <c r="F22" s="1199"/>
      <c r="G22" s="1199"/>
      <c r="H22" s="1199"/>
      <c r="I22" s="1199"/>
      <c r="J22" s="1199"/>
      <c r="K22" s="1199"/>
      <c r="L22" s="1199"/>
      <c r="M22" s="1199"/>
      <c r="N22" s="1199"/>
      <c r="O22" s="1199"/>
      <c r="P22" s="1199"/>
      <c r="Q22" s="1200"/>
    </row>
    <row r="23" spans="2:17" ht="37.049999999999997" customHeight="1" thickBot="1">
      <c r="B23" s="1202"/>
      <c r="C23" s="1203"/>
      <c r="D23" s="1203"/>
      <c r="E23" s="1203"/>
      <c r="F23" s="1203"/>
      <c r="G23" s="1203"/>
      <c r="H23" s="1203"/>
      <c r="I23" s="1203"/>
      <c r="J23" s="1203"/>
      <c r="K23" s="1203"/>
      <c r="L23" s="1203"/>
      <c r="M23" s="1203"/>
      <c r="N23" s="1203"/>
      <c r="O23" s="1203"/>
      <c r="P23" s="1203"/>
      <c r="Q23" s="1204"/>
    </row>
    <row r="24" spans="2:17" ht="33" customHeight="1" thickBot="1">
      <c r="B24" s="1175" t="s">
        <v>281</v>
      </c>
      <c r="C24" s="1176"/>
      <c r="D24" s="1176"/>
      <c r="E24" s="1176"/>
      <c r="F24" s="1176"/>
      <c r="G24" s="479"/>
      <c r="H24" s="479"/>
      <c r="I24" s="479"/>
      <c r="J24" s="479"/>
      <c r="K24" s="479"/>
      <c r="L24" s="479"/>
      <c r="M24" s="479"/>
      <c r="N24" s="479"/>
      <c r="O24" s="479"/>
      <c r="P24" s="479"/>
      <c r="Q24" s="480"/>
    </row>
    <row r="25" spans="2:17" s="260" customFormat="1" ht="27" customHeight="1">
      <c r="B25" s="1073" t="s">
        <v>27</v>
      </c>
      <c r="C25" s="1074"/>
      <c r="D25" s="1074"/>
      <c r="E25" s="1074"/>
      <c r="F25" s="1074"/>
      <c r="G25" s="1074"/>
      <c r="H25" s="1074"/>
      <c r="I25" s="1074"/>
      <c r="J25" s="1074"/>
      <c r="K25" s="1074"/>
      <c r="L25" s="1074"/>
      <c r="M25" s="1074"/>
      <c r="N25" s="1074"/>
      <c r="O25" s="1074"/>
      <c r="P25" s="1074"/>
      <c r="Q25" s="1075"/>
    </row>
    <row r="26" spans="2:17">
      <c r="B26" s="261"/>
      <c r="Q26" s="262"/>
    </row>
    <row r="27" spans="2:17">
      <c r="B27" s="261"/>
      <c r="Q27" s="262"/>
    </row>
    <row r="28" spans="2:17" ht="18.600000000000001" thickBot="1">
      <c r="B28" s="261"/>
      <c r="C28" s="22"/>
      <c r="D28" s="264" t="s">
        <v>28</v>
      </c>
      <c r="Q28" s="262"/>
    </row>
    <row r="29" spans="2:17" ht="18.600000000000001" thickBot="1">
      <c r="B29" s="261"/>
      <c r="C29" s="22"/>
      <c r="D29" s="264" t="s">
        <v>29</v>
      </c>
      <c r="Q29" s="262"/>
    </row>
    <row r="30" spans="2:17" ht="18.600000000000001" thickBot="1">
      <c r="B30" s="261"/>
      <c r="C30" s="22" t="s">
        <v>40</v>
      </c>
      <c r="D30" s="264" t="s">
        <v>30</v>
      </c>
      <c r="Q30" s="262"/>
    </row>
    <row r="31" spans="2:17" ht="18.600000000000001" thickBot="1">
      <c r="B31" s="261"/>
      <c r="C31" s="22"/>
      <c r="D31" s="264" t="s">
        <v>31</v>
      </c>
      <c r="Q31" s="262"/>
    </row>
    <row r="32" spans="2:17" ht="18.600000000000001" thickBot="1">
      <c r="B32" s="261"/>
      <c r="C32" s="22" t="s">
        <v>40</v>
      </c>
      <c r="D32" s="264" t="s">
        <v>32</v>
      </c>
      <c r="Q32" s="262"/>
    </row>
    <row r="33" spans="2:17" ht="18.600000000000001" thickBot="1">
      <c r="B33" s="261"/>
      <c r="C33" s="22" t="s">
        <v>40</v>
      </c>
      <c r="D33" s="264" t="s">
        <v>33</v>
      </c>
      <c r="Q33" s="262"/>
    </row>
    <row r="34" spans="2:17" ht="18.600000000000001" thickBot="1">
      <c r="B34" s="261"/>
      <c r="C34" s="22" t="s">
        <v>40</v>
      </c>
      <c r="D34" s="264" t="s">
        <v>34</v>
      </c>
      <c r="Q34" s="262"/>
    </row>
    <row r="35" spans="2:17" ht="18.600000000000001" thickBot="1">
      <c r="B35" s="261"/>
      <c r="C35" s="22"/>
      <c r="D35" s="264" t="s">
        <v>35</v>
      </c>
      <c r="Q35" s="262"/>
    </row>
    <row r="36" spans="2:17">
      <c r="B36" s="261"/>
      <c r="Q36" s="262"/>
    </row>
    <row r="37" spans="2:17" ht="16.2" thickBot="1">
      <c r="B37" s="265"/>
      <c r="C37" s="263"/>
      <c r="D37" s="263"/>
      <c r="E37" s="263"/>
      <c r="F37" s="263"/>
      <c r="G37" s="263"/>
      <c r="H37" s="263"/>
      <c r="I37" s="263"/>
      <c r="J37" s="263"/>
      <c r="K37" s="263"/>
      <c r="L37" s="263"/>
      <c r="M37" s="263"/>
      <c r="N37" s="263"/>
      <c r="O37" s="263"/>
      <c r="P37" s="263"/>
      <c r="Q37" s="266"/>
    </row>
    <row r="38" spans="2:17" s="260" customFormat="1" ht="25.95" customHeight="1">
      <c r="B38" s="1073" t="s">
        <v>36</v>
      </c>
      <c r="C38" s="1074"/>
      <c r="D38" s="1074"/>
      <c r="E38" s="1074"/>
      <c r="F38" s="1074"/>
      <c r="G38" s="1074"/>
      <c r="H38" s="1074"/>
      <c r="I38" s="1074"/>
      <c r="J38" s="1074"/>
      <c r="K38" s="1074"/>
      <c r="L38" s="1074"/>
      <c r="M38" s="1074"/>
      <c r="N38" s="1074"/>
      <c r="O38" s="1074"/>
      <c r="P38" s="1074"/>
      <c r="Q38" s="1075"/>
    </row>
    <row r="39" spans="2:17">
      <c r="B39" s="1141" t="s">
        <v>112</v>
      </c>
      <c r="C39" s="1142"/>
      <c r="D39" s="1142"/>
      <c r="E39" s="1142"/>
      <c r="F39" s="1142"/>
      <c r="G39" s="1142"/>
      <c r="H39" s="1142"/>
      <c r="I39" s="1142"/>
      <c r="J39" s="1142"/>
      <c r="K39" s="1142"/>
      <c r="L39" s="1142"/>
      <c r="M39" s="1142"/>
      <c r="N39" s="1142"/>
      <c r="O39" s="1142"/>
      <c r="P39" s="1142"/>
      <c r="Q39" s="1143"/>
    </row>
    <row r="40" spans="2:17">
      <c r="B40" s="1144"/>
      <c r="C40" s="1142"/>
      <c r="D40" s="1142"/>
      <c r="E40" s="1142"/>
      <c r="F40" s="1142"/>
      <c r="G40" s="1142"/>
      <c r="H40" s="1142"/>
      <c r="I40" s="1142"/>
      <c r="J40" s="1142"/>
      <c r="K40" s="1142"/>
      <c r="L40" s="1142"/>
      <c r="M40" s="1142"/>
      <c r="N40" s="1142"/>
      <c r="O40" s="1142"/>
      <c r="P40" s="1142"/>
      <c r="Q40" s="1143"/>
    </row>
    <row r="41" spans="2:17">
      <c r="B41" s="1144"/>
      <c r="C41" s="1142"/>
      <c r="D41" s="1142"/>
      <c r="E41" s="1142"/>
      <c r="F41" s="1142"/>
      <c r="G41" s="1142"/>
      <c r="H41" s="1142"/>
      <c r="I41" s="1142"/>
      <c r="J41" s="1142"/>
      <c r="K41" s="1142"/>
      <c r="L41" s="1142"/>
      <c r="M41" s="1142"/>
      <c r="N41" s="1142"/>
      <c r="O41" s="1142"/>
      <c r="P41" s="1142"/>
      <c r="Q41" s="1143"/>
    </row>
    <row r="42" spans="2:17">
      <c r="B42" s="1144"/>
      <c r="C42" s="1142"/>
      <c r="D42" s="1142"/>
      <c r="E42" s="1142"/>
      <c r="F42" s="1142"/>
      <c r="G42" s="1142"/>
      <c r="H42" s="1142"/>
      <c r="I42" s="1142"/>
      <c r="J42" s="1142"/>
      <c r="K42" s="1142"/>
      <c r="L42" s="1142"/>
      <c r="M42" s="1142"/>
      <c r="N42" s="1142"/>
      <c r="O42" s="1142"/>
      <c r="P42" s="1142"/>
      <c r="Q42" s="1143"/>
    </row>
    <row r="43" spans="2:17">
      <c r="B43" s="1144"/>
      <c r="C43" s="1142"/>
      <c r="D43" s="1142"/>
      <c r="E43" s="1142"/>
      <c r="F43" s="1142"/>
      <c r="G43" s="1142"/>
      <c r="H43" s="1142"/>
      <c r="I43" s="1142"/>
      <c r="J43" s="1142"/>
      <c r="K43" s="1142"/>
      <c r="L43" s="1142"/>
      <c r="M43" s="1142"/>
      <c r="N43" s="1142"/>
      <c r="O43" s="1142"/>
      <c r="P43" s="1142"/>
      <c r="Q43" s="1143"/>
    </row>
    <row r="44" spans="2:17">
      <c r="B44" s="1144"/>
      <c r="C44" s="1142"/>
      <c r="D44" s="1142"/>
      <c r="E44" s="1142"/>
      <c r="F44" s="1142"/>
      <c r="G44" s="1142"/>
      <c r="H44" s="1142"/>
      <c r="I44" s="1142"/>
      <c r="J44" s="1142"/>
      <c r="K44" s="1142"/>
      <c r="L44" s="1142"/>
      <c r="M44" s="1142"/>
      <c r="N44" s="1142"/>
      <c r="O44" s="1142"/>
      <c r="P44" s="1142"/>
      <c r="Q44" s="1143"/>
    </row>
    <row r="45" spans="2:17">
      <c r="B45" s="1144"/>
      <c r="C45" s="1142"/>
      <c r="D45" s="1142"/>
      <c r="E45" s="1142"/>
      <c r="F45" s="1142"/>
      <c r="G45" s="1142"/>
      <c r="H45" s="1142"/>
      <c r="I45" s="1142"/>
      <c r="J45" s="1142"/>
      <c r="K45" s="1142"/>
      <c r="L45" s="1142"/>
      <c r="M45" s="1142"/>
      <c r="N45" s="1142"/>
      <c r="O45" s="1142"/>
      <c r="P45" s="1142"/>
      <c r="Q45" s="1143"/>
    </row>
    <row r="46" spans="2:17">
      <c r="B46" s="1144"/>
      <c r="C46" s="1142"/>
      <c r="D46" s="1142"/>
      <c r="E46" s="1142"/>
      <c r="F46" s="1142"/>
      <c r="G46" s="1142"/>
      <c r="H46" s="1142"/>
      <c r="I46" s="1142"/>
      <c r="J46" s="1142"/>
      <c r="K46" s="1142"/>
      <c r="L46" s="1142"/>
      <c r="M46" s="1142"/>
      <c r="N46" s="1142"/>
      <c r="O46" s="1142"/>
      <c r="P46" s="1142"/>
      <c r="Q46" s="1143"/>
    </row>
    <row r="47" spans="2:17">
      <c r="B47" s="1144"/>
      <c r="C47" s="1142"/>
      <c r="D47" s="1142"/>
      <c r="E47" s="1142"/>
      <c r="F47" s="1142"/>
      <c r="G47" s="1142"/>
      <c r="H47" s="1142"/>
      <c r="I47" s="1142"/>
      <c r="J47" s="1142"/>
      <c r="K47" s="1142"/>
      <c r="L47" s="1142"/>
      <c r="M47" s="1142"/>
      <c r="N47" s="1142"/>
      <c r="O47" s="1142"/>
      <c r="P47" s="1142"/>
      <c r="Q47" s="1143"/>
    </row>
    <row r="48" spans="2:17">
      <c r="B48" s="1144"/>
      <c r="C48" s="1142"/>
      <c r="D48" s="1142"/>
      <c r="E48" s="1142"/>
      <c r="F48" s="1142"/>
      <c r="G48" s="1142"/>
      <c r="H48" s="1142"/>
      <c r="I48" s="1142"/>
      <c r="J48" s="1142"/>
      <c r="K48" s="1142"/>
      <c r="L48" s="1142"/>
      <c r="M48" s="1142"/>
      <c r="N48" s="1142"/>
      <c r="O48" s="1142"/>
      <c r="P48" s="1142"/>
      <c r="Q48" s="1143"/>
    </row>
    <row r="49" spans="2:17">
      <c r="B49" s="1144"/>
      <c r="C49" s="1142"/>
      <c r="D49" s="1142"/>
      <c r="E49" s="1142"/>
      <c r="F49" s="1142"/>
      <c r="G49" s="1142"/>
      <c r="H49" s="1142"/>
      <c r="I49" s="1142"/>
      <c r="J49" s="1142"/>
      <c r="K49" s="1142"/>
      <c r="L49" s="1142"/>
      <c r="M49" s="1142"/>
      <c r="N49" s="1142"/>
      <c r="O49" s="1142"/>
      <c r="P49" s="1142"/>
      <c r="Q49" s="1143"/>
    </row>
    <row r="50" spans="2:17" ht="16.2" thickBot="1">
      <c r="B50" s="1145"/>
      <c r="C50" s="1146"/>
      <c r="D50" s="1146"/>
      <c r="E50" s="1146"/>
      <c r="F50" s="1146"/>
      <c r="G50" s="1146"/>
      <c r="H50" s="1146"/>
      <c r="I50" s="1146"/>
      <c r="J50" s="1146"/>
      <c r="K50" s="1146"/>
      <c r="L50" s="1146"/>
      <c r="M50" s="1146"/>
      <c r="N50" s="1146"/>
      <c r="O50" s="1146"/>
      <c r="P50" s="1146"/>
      <c r="Q50" s="1147"/>
    </row>
    <row r="51" spans="2:17">
      <c r="B51" s="1076" t="s">
        <v>37</v>
      </c>
      <c r="C51" s="1077"/>
      <c r="D51" s="1077"/>
      <c r="E51" s="1077"/>
      <c r="F51" s="1077"/>
      <c r="G51" s="1077"/>
      <c r="H51" s="1077"/>
      <c r="I51" s="1077"/>
      <c r="J51" s="1077"/>
      <c r="K51" s="1077"/>
      <c r="L51" s="1077"/>
      <c r="M51" s="1077"/>
      <c r="N51" s="1077"/>
      <c r="O51" s="1077"/>
      <c r="P51" s="1077"/>
      <c r="Q51" s="1078"/>
    </row>
    <row r="52" spans="2:17">
      <c r="B52" s="1079"/>
      <c r="C52" s="1080"/>
      <c r="D52" s="1080"/>
      <c r="E52" s="1080"/>
      <c r="F52" s="1080"/>
      <c r="G52" s="1080"/>
      <c r="H52" s="1080"/>
      <c r="I52" s="1080"/>
      <c r="J52" s="1080"/>
      <c r="K52" s="1080"/>
      <c r="L52" s="1080"/>
      <c r="M52" s="1080"/>
      <c r="N52" s="1080"/>
      <c r="O52" s="1080"/>
      <c r="P52" s="1080"/>
      <c r="Q52" s="1081"/>
    </row>
    <row r="53" spans="2:17" ht="15" customHeight="1">
      <c r="B53" s="1154" t="s">
        <v>574</v>
      </c>
      <c r="C53" s="1160"/>
      <c r="D53" s="1160"/>
      <c r="E53" s="1160"/>
      <c r="F53" s="1160"/>
      <c r="G53" s="1160"/>
      <c r="H53" s="1160"/>
      <c r="I53" s="1160"/>
      <c r="J53" s="1160"/>
      <c r="K53" s="1160"/>
      <c r="L53" s="1160"/>
      <c r="M53" s="1160"/>
      <c r="N53" s="1160"/>
      <c r="O53" s="1160"/>
      <c r="P53" s="1160"/>
      <c r="Q53" s="1161"/>
    </row>
    <row r="54" spans="2:17" ht="15" customHeight="1">
      <c r="B54" s="1162"/>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5" customHeight="1">
      <c r="B63" s="1162"/>
      <c r="C63" s="1160"/>
      <c r="D63" s="1160"/>
      <c r="E63" s="1160"/>
      <c r="F63" s="1160"/>
      <c r="G63" s="1160"/>
      <c r="H63" s="1160"/>
      <c r="I63" s="1160"/>
      <c r="J63" s="1160"/>
      <c r="K63" s="1160"/>
      <c r="L63" s="1160"/>
      <c r="M63" s="1160"/>
      <c r="N63" s="1160"/>
      <c r="O63" s="1160"/>
      <c r="P63" s="1160"/>
      <c r="Q63" s="1161"/>
    </row>
    <row r="64" spans="2:17" ht="15" customHeight="1">
      <c r="B64" s="1162"/>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6.05" customHeight="1" thickBot="1">
      <c r="B68" s="1163"/>
      <c r="C68" s="1164"/>
      <c r="D68" s="1164"/>
      <c r="E68" s="1164"/>
      <c r="F68" s="1164"/>
      <c r="G68" s="1164"/>
      <c r="H68" s="1164"/>
      <c r="I68" s="1164"/>
      <c r="J68" s="1164"/>
      <c r="K68" s="1164"/>
      <c r="L68" s="1164"/>
      <c r="M68" s="1164"/>
      <c r="N68" s="1164"/>
      <c r="O68" s="1164"/>
      <c r="P68" s="1164"/>
      <c r="Q68" s="1165"/>
    </row>
    <row r="69" spans="2:17">
      <c r="B69" s="1035" t="s">
        <v>38</v>
      </c>
      <c r="C69" s="1036"/>
      <c r="D69" s="1036"/>
      <c r="E69" s="1036"/>
      <c r="F69" s="1036"/>
      <c r="G69" s="1036"/>
      <c r="H69" s="1036"/>
      <c r="I69" s="1036"/>
      <c r="J69" s="1036"/>
      <c r="K69" s="1036"/>
      <c r="L69" s="1036"/>
      <c r="M69" s="1036"/>
      <c r="N69" s="1036"/>
      <c r="O69" s="1036"/>
      <c r="P69" s="1036"/>
      <c r="Q69" s="1037"/>
    </row>
    <row r="70" spans="2:17">
      <c r="B70" s="1038"/>
      <c r="C70" s="1039"/>
      <c r="D70" s="1039"/>
      <c r="E70" s="1039"/>
      <c r="F70" s="1039"/>
      <c r="G70" s="1039"/>
      <c r="H70" s="1039"/>
      <c r="I70" s="1039"/>
      <c r="J70" s="1039"/>
      <c r="K70" s="1039"/>
      <c r="L70" s="1039"/>
      <c r="M70" s="1039"/>
      <c r="N70" s="1039"/>
      <c r="O70" s="1039"/>
      <c r="P70" s="1039"/>
      <c r="Q70" s="1040"/>
    </row>
    <row r="71" spans="2:17" ht="25.05" customHeight="1">
      <c r="B71" s="1055" t="s">
        <v>425</v>
      </c>
      <c r="C71" s="1061"/>
      <c r="D71" s="1061"/>
      <c r="E71" s="1061"/>
      <c r="F71" s="1061"/>
      <c r="G71" s="1061"/>
      <c r="H71" s="1061"/>
      <c r="I71" s="1061"/>
      <c r="J71" s="1061"/>
      <c r="K71" s="1061"/>
      <c r="L71" s="1061"/>
      <c r="M71" s="1061"/>
      <c r="N71" s="1061"/>
      <c r="O71" s="1061"/>
      <c r="P71" s="1061"/>
      <c r="Q71" s="1062"/>
    </row>
    <row r="72" spans="2:17">
      <c r="B72" s="1063"/>
      <c r="C72" s="1061"/>
      <c r="D72" s="1061"/>
      <c r="E72" s="1061"/>
      <c r="F72" s="1061"/>
      <c r="G72" s="1061"/>
      <c r="H72" s="1061"/>
      <c r="I72" s="1061"/>
      <c r="J72" s="1061"/>
      <c r="K72" s="1061"/>
      <c r="L72" s="1061"/>
      <c r="M72" s="1061"/>
      <c r="N72" s="1061"/>
      <c r="O72" s="1061"/>
      <c r="P72" s="1061"/>
      <c r="Q72" s="1062"/>
    </row>
    <row r="73" spans="2:17">
      <c r="B73" s="1063"/>
      <c r="C73" s="1061"/>
      <c r="D73" s="1061"/>
      <c r="E73" s="1061"/>
      <c r="F73" s="1061"/>
      <c r="G73" s="1061"/>
      <c r="H73" s="1061"/>
      <c r="I73" s="1061"/>
      <c r="J73" s="1061"/>
      <c r="K73" s="1061"/>
      <c r="L73" s="1061"/>
      <c r="M73" s="1061"/>
      <c r="N73" s="1061"/>
      <c r="O73" s="1061"/>
      <c r="P73" s="1061"/>
      <c r="Q73" s="1062"/>
    </row>
    <row r="74" spans="2:17">
      <c r="B74" s="1063"/>
      <c r="C74" s="1061"/>
      <c r="D74" s="1061"/>
      <c r="E74" s="1061"/>
      <c r="F74" s="1061"/>
      <c r="G74" s="1061"/>
      <c r="H74" s="1061"/>
      <c r="I74" s="1061"/>
      <c r="J74" s="1061"/>
      <c r="K74" s="1061"/>
      <c r="L74" s="1061"/>
      <c r="M74" s="1061"/>
      <c r="N74" s="1061"/>
      <c r="O74" s="1061"/>
      <c r="P74" s="1061"/>
      <c r="Q74" s="1062"/>
    </row>
    <row r="75" spans="2:17">
      <c r="B75" s="1063"/>
      <c r="C75" s="1061"/>
      <c r="D75" s="1061"/>
      <c r="E75" s="1061"/>
      <c r="F75" s="1061"/>
      <c r="G75" s="1061"/>
      <c r="H75" s="1061"/>
      <c r="I75" s="1061"/>
      <c r="J75" s="1061"/>
      <c r="K75" s="1061"/>
      <c r="L75" s="1061"/>
      <c r="M75" s="1061"/>
      <c r="N75" s="1061"/>
      <c r="O75" s="1061"/>
      <c r="P75" s="1061"/>
      <c r="Q75" s="1062"/>
    </row>
    <row r="76" spans="2:17">
      <c r="B76" s="1063"/>
      <c r="C76" s="1061"/>
      <c r="D76" s="1061"/>
      <c r="E76" s="1061"/>
      <c r="F76" s="1061"/>
      <c r="G76" s="1061"/>
      <c r="H76" s="1061"/>
      <c r="I76" s="1061"/>
      <c r="J76" s="1061"/>
      <c r="K76" s="1061"/>
      <c r="L76" s="1061"/>
      <c r="M76" s="1061"/>
      <c r="N76" s="1061"/>
      <c r="O76" s="1061"/>
      <c r="P76" s="1061"/>
      <c r="Q76" s="1062"/>
    </row>
    <row r="77" spans="2:17">
      <c r="B77" s="1063"/>
      <c r="C77" s="1061"/>
      <c r="D77" s="1061"/>
      <c r="E77" s="1061"/>
      <c r="F77" s="1061"/>
      <c r="G77" s="1061"/>
      <c r="H77" s="1061"/>
      <c r="I77" s="1061"/>
      <c r="J77" s="1061"/>
      <c r="K77" s="1061"/>
      <c r="L77" s="1061"/>
      <c r="M77" s="1061"/>
      <c r="N77" s="1061"/>
      <c r="O77" s="1061"/>
      <c r="P77" s="1061"/>
      <c r="Q77" s="1062"/>
    </row>
    <row r="78" spans="2:17">
      <c r="B78" s="1063"/>
      <c r="C78" s="1061"/>
      <c r="D78" s="1061"/>
      <c r="E78" s="1061"/>
      <c r="F78" s="1061"/>
      <c r="G78" s="1061"/>
      <c r="H78" s="1061"/>
      <c r="I78" s="1061"/>
      <c r="J78" s="1061"/>
      <c r="K78" s="1061"/>
      <c r="L78" s="1061"/>
      <c r="M78" s="1061"/>
      <c r="N78" s="1061"/>
      <c r="O78" s="1061"/>
      <c r="P78" s="1061"/>
      <c r="Q78" s="1062"/>
    </row>
    <row r="79" spans="2:17">
      <c r="B79" s="1063"/>
      <c r="C79" s="1061"/>
      <c r="D79" s="1061"/>
      <c r="E79" s="1061"/>
      <c r="F79" s="1061"/>
      <c r="G79" s="1061"/>
      <c r="H79" s="1061"/>
      <c r="I79" s="1061"/>
      <c r="J79" s="1061"/>
      <c r="K79" s="1061"/>
      <c r="L79" s="1061"/>
      <c r="M79" s="1061"/>
      <c r="N79" s="1061"/>
      <c r="O79" s="1061"/>
      <c r="P79" s="1061"/>
      <c r="Q79" s="1062"/>
    </row>
    <row r="80" spans="2:17">
      <c r="B80" s="1063"/>
      <c r="C80" s="1061"/>
      <c r="D80" s="1061"/>
      <c r="E80" s="1061"/>
      <c r="F80" s="1061"/>
      <c r="G80" s="1061"/>
      <c r="H80" s="1061"/>
      <c r="I80" s="1061"/>
      <c r="J80" s="1061"/>
      <c r="K80" s="1061"/>
      <c r="L80" s="1061"/>
      <c r="M80" s="1061"/>
      <c r="N80" s="1061"/>
      <c r="O80" s="1061"/>
      <c r="P80" s="1061"/>
      <c r="Q80" s="1062"/>
    </row>
    <row r="81" spans="2:17">
      <c r="B81" s="1063"/>
      <c r="C81" s="1061"/>
      <c r="D81" s="1061"/>
      <c r="E81" s="1061"/>
      <c r="F81" s="1061"/>
      <c r="G81" s="1061"/>
      <c r="H81" s="1061"/>
      <c r="I81" s="1061"/>
      <c r="J81" s="1061"/>
      <c r="K81" s="1061"/>
      <c r="L81" s="1061"/>
      <c r="M81" s="1061"/>
      <c r="N81" s="1061"/>
      <c r="O81" s="1061"/>
      <c r="P81" s="1061"/>
      <c r="Q81" s="1062"/>
    </row>
    <row r="82" spans="2:17" ht="16.2" thickBot="1">
      <c r="B82" s="1064"/>
      <c r="C82" s="1065"/>
      <c r="D82" s="1065"/>
      <c r="E82" s="1065"/>
      <c r="F82" s="1065"/>
      <c r="G82" s="1065"/>
      <c r="H82" s="1065"/>
      <c r="I82" s="1065"/>
      <c r="J82" s="1065"/>
      <c r="K82" s="1065"/>
      <c r="L82" s="1065"/>
      <c r="M82" s="1065"/>
      <c r="N82" s="1065"/>
      <c r="O82" s="1065"/>
      <c r="P82" s="1065"/>
      <c r="Q82" s="1066"/>
    </row>
    <row r="83" spans="2:17">
      <c r="B83" s="1035" t="s">
        <v>39</v>
      </c>
      <c r="C83" s="1036"/>
      <c r="D83" s="1036"/>
      <c r="E83" s="1036"/>
      <c r="F83" s="1036"/>
      <c r="G83" s="1036"/>
      <c r="H83" s="1036"/>
      <c r="I83" s="1036"/>
      <c r="J83" s="1036"/>
      <c r="K83" s="1036"/>
      <c r="L83" s="1036"/>
      <c r="M83" s="1036"/>
      <c r="N83" s="1036"/>
      <c r="O83" s="1036"/>
      <c r="P83" s="1036"/>
      <c r="Q83" s="1037"/>
    </row>
    <row r="84" spans="2:17" ht="25.05" customHeight="1">
      <c r="B84" s="1038"/>
      <c r="C84" s="1039"/>
      <c r="D84" s="1039"/>
      <c r="E84" s="1039"/>
      <c r="F84" s="1039"/>
      <c r="G84" s="1039"/>
      <c r="H84" s="1039"/>
      <c r="I84" s="1039"/>
      <c r="J84" s="1039"/>
      <c r="K84" s="1039"/>
      <c r="L84" s="1039"/>
      <c r="M84" s="1039"/>
      <c r="N84" s="1039"/>
      <c r="O84" s="1039"/>
      <c r="P84" s="1039"/>
      <c r="Q84" s="1040"/>
    </row>
    <row r="85" spans="2:17" ht="25.05" customHeight="1">
      <c r="B85" s="1192" t="s">
        <v>525</v>
      </c>
      <c r="C85" s="1193"/>
      <c r="D85" s="1193"/>
      <c r="E85" s="1193"/>
      <c r="F85" s="1193"/>
      <c r="G85" s="1193"/>
      <c r="H85" s="1193"/>
      <c r="I85" s="1193"/>
      <c r="J85" s="1193"/>
      <c r="K85" s="1193"/>
      <c r="L85" s="1193"/>
      <c r="M85" s="1193"/>
      <c r="N85" s="1193"/>
      <c r="O85" s="1193"/>
      <c r="P85" s="1193"/>
      <c r="Q85" s="1194"/>
    </row>
    <row r="86" spans="2:17" ht="25.05" customHeight="1">
      <c r="B86" s="1192"/>
      <c r="C86" s="1193"/>
      <c r="D86" s="1193"/>
      <c r="E86" s="1193"/>
      <c r="F86" s="1193"/>
      <c r="G86" s="1193"/>
      <c r="H86" s="1193"/>
      <c r="I86" s="1193"/>
      <c r="J86" s="1193"/>
      <c r="K86" s="1193"/>
      <c r="L86" s="1193"/>
      <c r="M86" s="1193"/>
      <c r="N86" s="1193"/>
      <c r="O86" s="1193"/>
      <c r="P86" s="1193"/>
      <c r="Q86" s="1194"/>
    </row>
    <row r="87" spans="2:17" ht="25.05" customHeight="1" thickBot="1">
      <c r="B87" s="647"/>
      <c r="C87" s="645"/>
      <c r="D87" s="645"/>
      <c r="E87" s="645"/>
      <c r="F87" s="645"/>
      <c r="G87" s="645"/>
      <c r="H87" s="645"/>
      <c r="I87" s="645"/>
      <c r="J87" s="645"/>
      <c r="K87" s="645"/>
      <c r="L87" s="645"/>
      <c r="M87" s="645"/>
      <c r="N87" s="645"/>
      <c r="O87" s="645"/>
      <c r="P87" s="645"/>
      <c r="Q87" s="646"/>
    </row>
    <row r="88" spans="2:17" ht="25.05" customHeight="1" thickBot="1">
      <c r="B88" s="1195" t="str">
        <f>"Total unburdened material cost for this work package = $" &amp; 'Int &amp; Inst  Control Account'!AZ158</f>
        <v>Total unburdened material cost for this work package = $13000</v>
      </c>
      <c r="C88" s="1196"/>
      <c r="D88" s="1196"/>
      <c r="E88" s="1196"/>
      <c r="F88" s="1196"/>
      <c r="G88" s="1196"/>
      <c r="H88" s="1197"/>
      <c r="I88" s="645"/>
      <c r="J88" s="645"/>
      <c r="K88" s="645"/>
      <c r="L88" s="645"/>
      <c r="M88" s="645"/>
      <c r="N88" s="645"/>
      <c r="O88" s="645"/>
      <c r="P88" s="645"/>
      <c r="Q88" s="646"/>
    </row>
    <row r="89" spans="2:17" ht="16.05" customHeight="1" thickBot="1">
      <c r="B89" s="648"/>
      <c r="C89" s="649"/>
      <c r="D89" s="649"/>
      <c r="E89" s="649"/>
      <c r="F89" s="649"/>
      <c r="G89" s="649"/>
      <c r="H89" s="649"/>
      <c r="I89" s="649"/>
      <c r="J89" s="649"/>
      <c r="K89" s="649"/>
      <c r="L89" s="649"/>
      <c r="M89" s="649"/>
      <c r="N89" s="649"/>
      <c r="O89" s="649"/>
      <c r="P89" s="649"/>
      <c r="Q89" s="650"/>
    </row>
    <row r="90" spans="2:17">
      <c r="B90" s="1035" t="s">
        <v>588</v>
      </c>
      <c r="C90" s="1036"/>
      <c r="D90" s="1036"/>
      <c r="E90" s="1036"/>
      <c r="F90" s="1036"/>
      <c r="G90" s="1036"/>
      <c r="H90" s="1036"/>
      <c r="I90" s="1036"/>
      <c r="J90" s="1036"/>
      <c r="K90" s="1036"/>
      <c r="L90" s="1036"/>
      <c r="M90" s="1036"/>
      <c r="N90" s="1036"/>
      <c r="O90" s="1036"/>
      <c r="P90" s="1036"/>
      <c r="Q90" s="1037"/>
    </row>
    <row r="91" spans="2:17">
      <c r="B91" s="1038"/>
      <c r="C91" s="1039"/>
      <c r="D91" s="1039"/>
      <c r="E91" s="1039"/>
      <c r="F91" s="1039"/>
      <c r="G91" s="1039"/>
      <c r="H91" s="1039"/>
      <c r="I91" s="1039"/>
      <c r="J91" s="1039"/>
      <c r="K91" s="1039"/>
      <c r="L91" s="1039"/>
      <c r="M91" s="1039"/>
      <c r="N91" s="1039"/>
      <c r="O91" s="1039"/>
      <c r="P91" s="1039"/>
      <c r="Q91" s="1040"/>
    </row>
    <row r="92" spans="2:17">
      <c r="B92" s="1041" t="s">
        <v>591</v>
      </c>
      <c r="C92" s="1042"/>
      <c r="D92" s="1042"/>
      <c r="E92" s="1042"/>
      <c r="F92" s="1042"/>
      <c r="G92" s="1042"/>
      <c r="H92" s="1042"/>
      <c r="I92" s="1042"/>
      <c r="J92" s="1042"/>
      <c r="K92" s="1042"/>
      <c r="L92" s="1042"/>
      <c r="M92" s="1042"/>
      <c r="N92" s="1042"/>
      <c r="O92" s="1042"/>
      <c r="P92" s="1042"/>
      <c r="Q92" s="1043"/>
    </row>
    <row r="93" spans="2:17">
      <c r="B93" s="1041"/>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c r="B97" s="1041"/>
      <c r="C97" s="1042"/>
      <c r="D97" s="1042"/>
      <c r="E97" s="1042"/>
      <c r="F97" s="1042"/>
      <c r="G97" s="1042"/>
      <c r="H97" s="1042"/>
      <c r="I97" s="1042"/>
      <c r="J97" s="1042"/>
      <c r="K97" s="1042"/>
      <c r="L97" s="1042"/>
      <c r="M97" s="1042"/>
      <c r="N97" s="1042"/>
      <c r="O97" s="1042"/>
      <c r="P97" s="1042"/>
      <c r="Q97" s="1043"/>
    </row>
    <row r="98" spans="2:17" ht="16.2" thickBot="1">
      <c r="B98" s="1041"/>
      <c r="C98" s="1042"/>
      <c r="D98" s="1042"/>
      <c r="E98" s="1042"/>
      <c r="F98" s="1042"/>
      <c r="G98" s="1042"/>
      <c r="H98" s="1042"/>
      <c r="I98" s="1042"/>
      <c r="J98" s="1042"/>
      <c r="K98" s="1042"/>
      <c r="L98" s="1042"/>
      <c r="M98" s="1042"/>
      <c r="N98" s="1042"/>
      <c r="O98" s="1042"/>
      <c r="P98" s="1042"/>
      <c r="Q98" s="1043"/>
    </row>
    <row r="99" spans="2:17" ht="18">
      <c r="B99" s="666"/>
      <c r="C99" s="1044" t="str">
        <f>"Bottoms Up Composite Labor estimate uncertainty for WBS #"  &amp;'Int &amp; Inst  Control Account'!B158 &amp; ": " &amp;'Int &amp; Inst  Control Account'!C158</f>
        <v>Bottoms Up Composite Labor estimate uncertainty for WBS #2.05.11: Min Bias Integration/Installation</v>
      </c>
      <c r="D99" s="1045"/>
      <c r="E99" s="1045"/>
      <c r="F99" s="1045"/>
      <c r="G99" s="1045"/>
      <c r="H99" s="1045"/>
      <c r="I99" s="667"/>
      <c r="J99" s="1045" t="s">
        <v>589</v>
      </c>
      <c r="K99" s="1045"/>
      <c r="L99" s="668">
        <f>'MBD Inst Work Package'!CD25</f>
        <v>0.24999999999999994</v>
      </c>
      <c r="M99" s="669"/>
      <c r="N99" s="669"/>
      <c r="O99" s="669"/>
      <c r="P99" s="669"/>
      <c r="Q99" s="670"/>
    </row>
    <row r="100" spans="2:17" ht="18.600000000000001" thickBot="1">
      <c r="B100" s="666"/>
      <c r="C100" s="1048"/>
      <c r="D100" s="1049"/>
      <c r="E100" s="1049"/>
      <c r="F100" s="1049"/>
      <c r="G100" s="1049"/>
      <c r="H100" s="1049"/>
      <c r="I100" s="671"/>
      <c r="J100" s="1049" t="s">
        <v>590</v>
      </c>
      <c r="K100" s="1049"/>
      <c r="L100" s="672">
        <f>'MBD Inst Work Package'!CE25</f>
        <v>0.35576923076923078</v>
      </c>
      <c r="M100" s="669"/>
      <c r="N100" s="669"/>
      <c r="O100" s="669"/>
      <c r="P100" s="669"/>
      <c r="Q100" s="670"/>
    </row>
    <row r="101" spans="2:17" ht="18.600000000000001" thickBot="1">
      <c r="B101" s="673"/>
      <c r="C101" s="674"/>
      <c r="D101" s="674"/>
      <c r="E101" s="674"/>
      <c r="F101" s="674"/>
      <c r="G101" s="674"/>
      <c r="H101" s="674"/>
      <c r="I101" s="674"/>
      <c r="J101" s="674"/>
      <c r="K101" s="674"/>
      <c r="L101" s="674"/>
      <c r="M101" s="674"/>
      <c r="N101" s="674"/>
      <c r="O101" s="674"/>
      <c r="P101" s="674"/>
      <c r="Q101" s="675"/>
    </row>
  </sheetData>
  <mergeCells count="31">
    <mergeCell ref="B53:Q68"/>
    <mergeCell ref="B69:Q70"/>
    <mergeCell ref="F2:L7"/>
    <mergeCell ref="M2:M3"/>
    <mergeCell ref="N2:Q3"/>
    <mergeCell ref="M4:M5"/>
    <mergeCell ref="N4:Q5"/>
    <mergeCell ref="M6:M7"/>
    <mergeCell ref="N6:Q7"/>
    <mergeCell ref="B51:Q52"/>
    <mergeCell ref="B8:F8"/>
    <mergeCell ref="G8:M8"/>
    <mergeCell ref="N8:Q8"/>
    <mergeCell ref="B9:F10"/>
    <mergeCell ref="G9:M10"/>
    <mergeCell ref="N9:Q10"/>
    <mergeCell ref="B11:Q11"/>
    <mergeCell ref="B12:Q23"/>
    <mergeCell ref="B25:Q25"/>
    <mergeCell ref="B38:Q38"/>
    <mergeCell ref="B39:Q50"/>
    <mergeCell ref="B24:F24"/>
    <mergeCell ref="C99:H100"/>
    <mergeCell ref="J99:K99"/>
    <mergeCell ref="J100:K100"/>
    <mergeCell ref="B71:Q82"/>
    <mergeCell ref="B83:Q84"/>
    <mergeCell ref="B85:Q86"/>
    <mergeCell ref="B90:Q91"/>
    <mergeCell ref="B92:Q98"/>
    <mergeCell ref="B88:H88"/>
  </mergeCells>
  <hyperlinks>
    <hyperlink ref="B39" location="'MBD Inst Work Package'!A1" display="(click here to see the details of the labor and material estimate for this Work Package)" xr:uid="{00000000-0004-0000-1000-000000000000}"/>
    <hyperlink ref="C39" location="'MBD Inst Work Package'!A1" display="'MBD Inst Work Package'!A1" xr:uid="{00000000-0004-0000-1000-000001000000}"/>
    <hyperlink ref="D39" location="'MBD Inst Work Package'!A1" display="'MBD Inst Work Package'!A1" xr:uid="{00000000-0004-0000-1000-000002000000}"/>
    <hyperlink ref="E39" location="'MBD Inst Work Package'!A1" display="'MBD Inst Work Package'!A1" xr:uid="{00000000-0004-0000-1000-000003000000}"/>
    <hyperlink ref="F39" location="'MBD Inst Work Package'!A1" display="'MBD Inst Work Package'!A1" xr:uid="{00000000-0004-0000-1000-000004000000}"/>
    <hyperlink ref="G39" location="'MBD Inst Work Package'!A1" display="'MBD Inst Work Package'!A1" xr:uid="{00000000-0004-0000-1000-000005000000}"/>
    <hyperlink ref="H39" location="'MBD Inst Work Package'!A1" display="'MBD Inst Work Package'!A1" xr:uid="{00000000-0004-0000-1000-000006000000}"/>
    <hyperlink ref="I39" location="'MBD Inst Work Package'!A1" display="'MBD Inst Work Package'!A1" xr:uid="{00000000-0004-0000-1000-000007000000}"/>
    <hyperlink ref="J39" location="'MBD Inst Work Package'!A1" display="'MBD Inst Work Package'!A1" xr:uid="{00000000-0004-0000-1000-000008000000}"/>
    <hyperlink ref="K39" location="'MBD Inst Work Package'!A1" display="'MBD Inst Work Package'!A1" xr:uid="{00000000-0004-0000-1000-000009000000}"/>
    <hyperlink ref="L39" location="'MBD Inst Work Package'!A1" display="'MBD Inst Work Package'!A1" xr:uid="{00000000-0004-0000-1000-00000A000000}"/>
    <hyperlink ref="M39" location="'MBD Inst Work Package'!A1" display="'MBD Inst Work Package'!A1" xr:uid="{00000000-0004-0000-1000-00000B000000}"/>
    <hyperlink ref="N39" location="'MBD Inst Work Package'!A1" display="'MBD Inst Work Package'!A1" xr:uid="{00000000-0004-0000-1000-00000C000000}"/>
    <hyperlink ref="O39" location="'MBD Inst Work Package'!A1" display="'MBD Inst Work Package'!A1" xr:uid="{00000000-0004-0000-1000-00000D000000}"/>
    <hyperlink ref="P39" location="'MBD Inst Work Package'!A1" display="'MBD Inst Work Package'!A1" xr:uid="{00000000-0004-0000-1000-00000E000000}"/>
    <hyperlink ref="Q39" location="'MBD Inst Work Package'!A1" display="'MBD Inst Work Package'!A1" xr:uid="{00000000-0004-0000-1000-00000F000000}"/>
    <hyperlink ref="B40" location="'MBD Inst Work Package'!A1" display="'MBD Inst Work Package'!A1" xr:uid="{00000000-0004-0000-1000-000010000000}"/>
    <hyperlink ref="C40" location="'MBD Inst Work Package'!A1" display="'MBD Inst Work Package'!A1" xr:uid="{00000000-0004-0000-1000-000011000000}"/>
    <hyperlink ref="D40" location="'MBD Inst Work Package'!A1" display="'MBD Inst Work Package'!A1" xr:uid="{00000000-0004-0000-1000-000012000000}"/>
    <hyperlink ref="E40" location="'MBD Inst Work Package'!A1" display="'MBD Inst Work Package'!A1" xr:uid="{00000000-0004-0000-1000-000013000000}"/>
    <hyperlink ref="F40" location="'MBD Inst Work Package'!A1" display="'MBD Inst Work Package'!A1" xr:uid="{00000000-0004-0000-1000-000014000000}"/>
    <hyperlink ref="G40" location="'MBD Inst Work Package'!A1" display="'MBD Inst Work Package'!A1" xr:uid="{00000000-0004-0000-1000-000015000000}"/>
    <hyperlink ref="H40" location="'MBD Inst Work Package'!A1" display="'MBD Inst Work Package'!A1" xr:uid="{00000000-0004-0000-1000-000016000000}"/>
    <hyperlink ref="I40" location="'MBD Inst Work Package'!A1" display="'MBD Inst Work Package'!A1" xr:uid="{00000000-0004-0000-1000-000017000000}"/>
    <hyperlink ref="J40" location="'MBD Inst Work Package'!A1" display="'MBD Inst Work Package'!A1" xr:uid="{00000000-0004-0000-1000-000018000000}"/>
    <hyperlink ref="K40" location="'MBD Inst Work Package'!A1" display="'MBD Inst Work Package'!A1" xr:uid="{00000000-0004-0000-1000-000019000000}"/>
    <hyperlink ref="L40" location="'MBD Inst Work Package'!A1" display="'MBD Inst Work Package'!A1" xr:uid="{00000000-0004-0000-1000-00001A000000}"/>
    <hyperlink ref="M40" location="'MBD Inst Work Package'!A1" display="'MBD Inst Work Package'!A1" xr:uid="{00000000-0004-0000-1000-00001B000000}"/>
    <hyperlink ref="N40" location="'MBD Inst Work Package'!A1" display="'MBD Inst Work Package'!A1" xr:uid="{00000000-0004-0000-1000-00001C000000}"/>
    <hyperlink ref="O40" location="'MBD Inst Work Package'!A1" display="'MBD Inst Work Package'!A1" xr:uid="{00000000-0004-0000-1000-00001D000000}"/>
    <hyperlink ref="P40" location="'MBD Inst Work Package'!A1" display="'MBD Inst Work Package'!A1" xr:uid="{00000000-0004-0000-1000-00001E000000}"/>
    <hyperlink ref="Q40" location="'MBD Inst Work Package'!A1" display="'MBD Inst Work Package'!A1" xr:uid="{00000000-0004-0000-1000-00001F000000}"/>
    <hyperlink ref="B41" location="'MBD Inst Work Package'!A1" display="'MBD Inst Work Package'!A1" xr:uid="{00000000-0004-0000-1000-000020000000}"/>
    <hyperlink ref="C41" location="'MBD Inst Work Package'!A1" display="'MBD Inst Work Package'!A1" xr:uid="{00000000-0004-0000-1000-000021000000}"/>
    <hyperlink ref="D41" location="'MBD Inst Work Package'!A1" display="'MBD Inst Work Package'!A1" xr:uid="{00000000-0004-0000-1000-000022000000}"/>
    <hyperlink ref="E41" location="'MBD Inst Work Package'!A1" display="'MBD Inst Work Package'!A1" xr:uid="{00000000-0004-0000-1000-000023000000}"/>
    <hyperlink ref="F41" location="'MBD Inst Work Package'!A1" display="'MBD Inst Work Package'!A1" xr:uid="{00000000-0004-0000-1000-000024000000}"/>
    <hyperlink ref="G41" location="'MBD Inst Work Package'!A1" display="'MBD Inst Work Package'!A1" xr:uid="{00000000-0004-0000-1000-000025000000}"/>
    <hyperlink ref="H41" location="'MBD Inst Work Package'!A1" display="'MBD Inst Work Package'!A1" xr:uid="{00000000-0004-0000-1000-000026000000}"/>
    <hyperlink ref="I41" location="'MBD Inst Work Package'!A1" display="'MBD Inst Work Package'!A1" xr:uid="{00000000-0004-0000-1000-000027000000}"/>
    <hyperlink ref="J41" location="'MBD Inst Work Package'!A1" display="'MBD Inst Work Package'!A1" xr:uid="{00000000-0004-0000-1000-000028000000}"/>
    <hyperlink ref="K41" location="'MBD Inst Work Package'!A1" display="'MBD Inst Work Package'!A1" xr:uid="{00000000-0004-0000-1000-000029000000}"/>
    <hyperlink ref="L41" location="'MBD Inst Work Package'!A1" display="'MBD Inst Work Package'!A1" xr:uid="{00000000-0004-0000-1000-00002A000000}"/>
    <hyperlink ref="M41" location="'MBD Inst Work Package'!A1" display="'MBD Inst Work Package'!A1" xr:uid="{00000000-0004-0000-1000-00002B000000}"/>
    <hyperlink ref="N41" location="'MBD Inst Work Package'!A1" display="'MBD Inst Work Package'!A1" xr:uid="{00000000-0004-0000-1000-00002C000000}"/>
    <hyperlink ref="O41" location="'MBD Inst Work Package'!A1" display="'MBD Inst Work Package'!A1" xr:uid="{00000000-0004-0000-1000-00002D000000}"/>
    <hyperlink ref="P41" location="'MBD Inst Work Package'!A1" display="'MBD Inst Work Package'!A1" xr:uid="{00000000-0004-0000-1000-00002E000000}"/>
    <hyperlink ref="Q41" location="'MBD Inst Work Package'!A1" display="'MBD Inst Work Package'!A1" xr:uid="{00000000-0004-0000-1000-00002F000000}"/>
    <hyperlink ref="B42" location="'MBD Inst Work Package'!A1" display="'MBD Inst Work Package'!A1" xr:uid="{00000000-0004-0000-1000-000030000000}"/>
    <hyperlink ref="C42" location="'MBD Inst Work Package'!A1" display="'MBD Inst Work Package'!A1" xr:uid="{00000000-0004-0000-1000-000031000000}"/>
    <hyperlink ref="D42" location="'MBD Inst Work Package'!A1" display="'MBD Inst Work Package'!A1" xr:uid="{00000000-0004-0000-1000-000032000000}"/>
    <hyperlink ref="E42" location="'MBD Inst Work Package'!A1" display="'MBD Inst Work Package'!A1" xr:uid="{00000000-0004-0000-1000-000033000000}"/>
    <hyperlink ref="F42" location="'MBD Inst Work Package'!A1" display="'MBD Inst Work Package'!A1" xr:uid="{00000000-0004-0000-1000-000034000000}"/>
    <hyperlink ref="G42" location="'MBD Inst Work Package'!A1" display="'MBD Inst Work Package'!A1" xr:uid="{00000000-0004-0000-1000-000035000000}"/>
    <hyperlink ref="H42" location="'MBD Inst Work Package'!A1" display="'MBD Inst Work Package'!A1" xr:uid="{00000000-0004-0000-1000-000036000000}"/>
    <hyperlink ref="I42" location="'MBD Inst Work Package'!A1" display="'MBD Inst Work Package'!A1" xr:uid="{00000000-0004-0000-1000-000037000000}"/>
    <hyperlink ref="J42" location="'MBD Inst Work Package'!A1" display="'MBD Inst Work Package'!A1" xr:uid="{00000000-0004-0000-1000-000038000000}"/>
    <hyperlink ref="K42" location="'MBD Inst Work Package'!A1" display="'MBD Inst Work Package'!A1" xr:uid="{00000000-0004-0000-1000-000039000000}"/>
    <hyperlink ref="L42" location="'MBD Inst Work Package'!A1" display="'MBD Inst Work Package'!A1" xr:uid="{00000000-0004-0000-1000-00003A000000}"/>
    <hyperlink ref="M42" location="'MBD Inst Work Package'!A1" display="'MBD Inst Work Package'!A1" xr:uid="{00000000-0004-0000-1000-00003B000000}"/>
    <hyperlink ref="N42" location="'MBD Inst Work Package'!A1" display="'MBD Inst Work Package'!A1" xr:uid="{00000000-0004-0000-1000-00003C000000}"/>
    <hyperlink ref="O42" location="'MBD Inst Work Package'!A1" display="'MBD Inst Work Package'!A1" xr:uid="{00000000-0004-0000-1000-00003D000000}"/>
    <hyperlink ref="P42" location="'MBD Inst Work Package'!A1" display="'MBD Inst Work Package'!A1" xr:uid="{00000000-0004-0000-1000-00003E000000}"/>
    <hyperlink ref="Q42" location="'MBD Inst Work Package'!A1" display="'MBD Inst Work Package'!A1" xr:uid="{00000000-0004-0000-1000-00003F000000}"/>
    <hyperlink ref="B43" location="'MBD Inst Work Package'!A1" display="'MBD Inst Work Package'!A1" xr:uid="{00000000-0004-0000-1000-000040000000}"/>
    <hyperlink ref="C43" location="'MBD Inst Work Package'!A1" display="'MBD Inst Work Package'!A1" xr:uid="{00000000-0004-0000-1000-000041000000}"/>
    <hyperlink ref="D43" location="'MBD Inst Work Package'!A1" display="'MBD Inst Work Package'!A1" xr:uid="{00000000-0004-0000-1000-000042000000}"/>
    <hyperlink ref="E43" location="'MBD Inst Work Package'!A1" display="'MBD Inst Work Package'!A1" xr:uid="{00000000-0004-0000-1000-000043000000}"/>
    <hyperlink ref="F43" location="'MBD Inst Work Package'!A1" display="'MBD Inst Work Package'!A1" xr:uid="{00000000-0004-0000-1000-000044000000}"/>
    <hyperlink ref="G43" location="'MBD Inst Work Package'!A1" display="'MBD Inst Work Package'!A1" xr:uid="{00000000-0004-0000-1000-000045000000}"/>
    <hyperlink ref="H43" location="'MBD Inst Work Package'!A1" display="'MBD Inst Work Package'!A1" xr:uid="{00000000-0004-0000-1000-000046000000}"/>
    <hyperlink ref="I43" location="'MBD Inst Work Package'!A1" display="'MBD Inst Work Package'!A1" xr:uid="{00000000-0004-0000-1000-000047000000}"/>
    <hyperlink ref="J43" location="'MBD Inst Work Package'!A1" display="'MBD Inst Work Package'!A1" xr:uid="{00000000-0004-0000-1000-000048000000}"/>
    <hyperlink ref="K43" location="'MBD Inst Work Package'!A1" display="'MBD Inst Work Package'!A1" xr:uid="{00000000-0004-0000-1000-000049000000}"/>
    <hyperlink ref="L43" location="'MBD Inst Work Package'!A1" display="'MBD Inst Work Package'!A1" xr:uid="{00000000-0004-0000-1000-00004A000000}"/>
    <hyperlink ref="M43" location="'MBD Inst Work Package'!A1" display="'MBD Inst Work Package'!A1" xr:uid="{00000000-0004-0000-1000-00004B000000}"/>
    <hyperlink ref="N43" location="'MBD Inst Work Package'!A1" display="'MBD Inst Work Package'!A1" xr:uid="{00000000-0004-0000-1000-00004C000000}"/>
    <hyperlink ref="O43" location="'MBD Inst Work Package'!A1" display="'MBD Inst Work Package'!A1" xr:uid="{00000000-0004-0000-1000-00004D000000}"/>
    <hyperlink ref="P43" location="'MBD Inst Work Package'!A1" display="'MBD Inst Work Package'!A1" xr:uid="{00000000-0004-0000-1000-00004E000000}"/>
    <hyperlink ref="Q43" location="'MBD Inst Work Package'!A1" display="'MBD Inst Work Package'!A1" xr:uid="{00000000-0004-0000-1000-00004F000000}"/>
    <hyperlink ref="B44" location="'MBD Inst Work Package'!A1" display="'MBD Inst Work Package'!A1" xr:uid="{00000000-0004-0000-1000-000050000000}"/>
    <hyperlink ref="C44" location="'MBD Inst Work Package'!A1" display="'MBD Inst Work Package'!A1" xr:uid="{00000000-0004-0000-1000-000051000000}"/>
    <hyperlink ref="D44" location="'MBD Inst Work Package'!A1" display="'MBD Inst Work Package'!A1" xr:uid="{00000000-0004-0000-1000-000052000000}"/>
    <hyperlink ref="E44" location="'MBD Inst Work Package'!A1" display="'MBD Inst Work Package'!A1" xr:uid="{00000000-0004-0000-1000-000053000000}"/>
    <hyperlink ref="F44" location="'MBD Inst Work Package'!A1" display="'MBD Inst Work Package'!A1" xr:uid="{00000000-0004-0000-1000-000054000000}"/>
    <hyperlink ref="G44" location="'MBD Inst Work Package'!A1" display="'MBD Inst Work Package'!A1" xr:uid="{00000000-0004-0000-1000-000055000000}"/>
    <hyperlink ref="H44" location="'MBD Inst Work Package'!A1" display="'MBD Inst Work Package'!A1" xr:uid="{00000000-0004-0000-1000-000056000000}"/>
    <hyperlink ref="I44" location="'MBD Inst Work Package'!A1" display="'MBD Inst Work Package'!A1" xr:uid="{00000000-0004-0000-1000-000057000000}"/>
    <hyperlink ref="J44" location="'MBD Inst Work Package'!A1" display="'MBD Inst Work Package'!A1" xr:uid="{00000000-0004-0000-1000-000058000000}"/>
    <hyperlink ref="K44" location="'MBD Inst Work Package'!A1" display="'MBD Inst Work Package'!A1" xr:uid="{00000000-0004-0000-1000-000059000000}"/>
    <hyperlink ref="L44" location="'MBD Inst Work Package'!A1" display="'MBD Inst Work Package'!A1" xr:uid="{00000000-0004-0000-1000-00005A000000}"/>
    <hyperlink ref="M44" location="'MBD Inst Work Package'!A1" display="'MBD Inst Work Package'!A1" xr:uid="{00000000-0004-0000-1000-00005B000000}"/>
    <hyperlink ref="N44" location="'MBD Inst Work Package'!A1" display="'MBD Inst Work Package'!A1" xr:uid="{00000000-0004-0000-1000-00005C000000}"/>
    <hyperlink ref="O44" location="'MBD Inst Work Package'!A1" display="'MBD Inst Work Package'!A1" xr:uid="{00000000-0004-0000-1000-00005D000000}"/>
    <hyperlink ref="P44" location="'MBD Inst Work Package'!A1" display="'MBD Inst Work Package'!A1" xr:uid="{00000000-0004-0000-1000-00005E000000}"/>
    <hyperlink ref="Q44" location="'MBD Inst Work Package'!A1" display="'MBD Inst Work Package'!A1" xr:uid="{00000000-0004-0000-1000-00005F000000}"/>
    <hyperlink ref="B45" location="'MBD Inst Work Package'!A1" display="'MBD Inst Work Package'!A1" xr:uid="{00000000-0004-0000-1000-000060000000}"/>
    <hyperlink ref="C45" location="'MBD Inst Work Package'!A1" display="'MBD Inst Work Package'!A1" xr:uid="{00000000-0004-0000-1000-000061000000}"/>
    <hyperlink ref="D45" location="'MBD Inst Work Package'!A1" display="'MBD Inst Work Package'!A1" xr:uid="{00000000-0004-0000-1000-000062000000}"/>
    <hyperlink ref="E45" location="'MBD Inst Work Package'!A1" display="'MBD Inst Work Package'!A1" xr:uid="{00000000-0004-0000-1000-000063000000}"/>
    <hyperlink ref="F45" location="'MBD Inst Work Package'!A1" display="'MBD Inst Work Package'!A1" xr:uid="{00000000-0004-0000-1000-000064000000}"/>
    <hyperlink ref="G45" location="'MBD Inst Work Package'!A1" display="'MBD Inst Work Package'!A1" xr:uid="{00000000-0004-0000-1000-000065000000}"/>
    <hyperlink ref="H45" location="'MBD Inst Work Package'!A1" display="'MBD Inst Work Package'!A1" xr:uid="{00000000-0004-0000-1000-000066000000}"/>
    <hyperlink ref="I45" location="'MBD Inst Work Package'!A1" display="'MBD Inst Work Package'!A1" xr:uid="{00000000-0004-0000-1000-000067000000}"/>
    <hyperlink ref="J45" location="'MBD Inst Work Package'!A1" display="'MBD Inst Work Package'!A1" xr:uid="{00000000-0004-0000-1000-000068000000}"/>
    <hyperlink ref="K45" location="'MBD Inst Work Package'!A1" display="'MBD Inst Work Package'!A1" xr:uid="{00000000-0004-0000-1000-000069000000}"/>
    <hyperlink ref="L45" location="'MBD Inst Work Package'!A1" display="'MBD Inst Work Package'!A1" xr:uid="{00000000-0004-0000-1000-00006A000000}"/>
    <hyperlink ref="M45" location="'MBD Inst Work Package'!A1" display="'MBD Inst Work Package'!A1" xr:uid="{00000000-0004-0000-1000-00006B000000}"/>
    <hyperlink ref="N45" location="'MBD Inst Work Package'!A1" display="'MBD Inst Work Package'!A1" xr:uid="{00000000-0004-0000-1000-00006C000000}"/>
    <hyperlink ref="O45" location="'MBD Inst Work Package'!A1" display="'MBD Inst Work Package'!A1" xr:uid="{00000000-0004-0000-1000-00006D000000}"/>
    <hyperlink ref="P45" location="'MBD Inst Work Package'!A1" display="'MBD Inst Work Package'!A1" xr:uid="{00000000-0004-0000-1000-00006E000000}"/>
    <hyperlink ref="Q45" location="'MBD Inst Work Package'!A1" display="'MBD Inst Work Package'!A1" xr:uid="{00000000-0004-0000-1000-00006F000000}"/>
    <hyperlink ref="B46" location="'MBD Inst Work Package'!A1" display="'MBD Inst Work Package'!A1" xr:uid="{00000000-0004-0000-1000-000070000000}"/>
    <hyperlink ref="C46" location="'MBD Inst Work Package'!A1" display="'MBD Inst Work Package'!A1" xr:uid="{00000000-0004-0000-1000-000071000000}"/>
    <hyperlink ref="D46" location="'MBD Inst Work Package'!A1" display="'MBD Inst Work Package'!A1" xr:uid="{00000000-0004-0000-1000-000072000000}"/>
    <hyperlink ref="E46" location="'MBD Inst Work Package'!A1" display="'MBD Inst Work Package'!A1" xr:uid="{00000000-0004-0000-1000-000073000000}"/>
    <hyperlink ref="F46" location="'MBD Inst Work Package'!A1" display="'MBD Inst Work Package'!A1" xr:uid="{00000000-0004-0000-1000-000074000000}"/>
    <hyperlink ref="G46" location="'MBD Inst Work Package'!A1" display="'MBD Inst Work Package'!A1" xr:uid="{00000000-0004-0000-1000-000075000000}"/>
    <hyperlink ref="H46" location="'MBD Inst Work Package'!A1" display="'MBD Inst Work Package'!A1" xr:uid="{00000000-0004-0000-1000-000076000000}"/>
    <hyperlink ref="I46" location="'MBD Inst Work Package'!A1" display="'MBD Inst Work Package'!A1" xr:uid="{00000000-0004-0000-1000-000077000000}"/>
    <hyperlink ref="J46" location="'MBD Inst Work Package'!A1" display="'MBD Inst Work Package'!A1" xr:uid="{00000000-0004-0000-1000-000078000000}"/>
    <hyperlink ref="K46" location="'MBD Inst Work Package'!A1" display="'MBD Inst Work Package'!A1" xr:uid="{00000000-0004-0000-1000-000079000000}"/>
    <hyperlink ref="L46" location="'MBD Inst Work Package'!A1" display="'MBD Inst Work Package'!A1" xr:uid="{00000000-0004-0000-1000-00007A000000}"/>
    <hyperlink ref="M46" location="'MBD Inst Work Package'!A1" display="'MBD Inst Work Package'!A1" xr:uid="{00000000-0004-0000-1000-00007B000000}"/>
    <hyperlink ref="N46" location="'MBD Inst Work Package'!A1" display="'MBD Inst Work Package'!A1" xr:uid="{00000000-0004-0000-1000-00007C000000}"/>
    <hyperlink ref="O46" location="'MBD Inst Work Package'!A1" display="'MBD Inst Work Package'!A1" xr:uid="{00000000-0004-0000-1000-00007D000000}"/>
    <hyperlink ref="P46" location="'MBD Inst Work Package'!A1" display="'MBD Inst Work Package'!A1" xr:uid="{00000000-0004-0000-1000-00007E000000}"/>
    <hyperlink ref="Q46" location="'MBD Inst Work Package'!A1" display="'MBD Inst Work Package'!A1" xr:uid="{00000000-0004-0000-1000-00007F000000}"/>
    <hyperlink ref="B47" location="'MBD Inst Work Package'!A1" display="'MBD Inst Work Package'!A1" xr:uid="{00000000-0004-0000-1000-000080000000}"/>
    <hyperlink ref="C47" location="'MBD Inst Work Package'!A1" display="'MBD Inst Work Package'!A1" xr:uid="{00000000-0004-0000-1000-000081000000}"/>
    <hyperlink ref="D47" location="'MBD Inst Work Package'!A1" display="'MBD Inst Work Package'!A1" xr:uid="{00000000-0004-0000-1000-000082000000}"/>
    <hyperlink ref="E47" location="'MBD Inst Work Package'!A1" display="'MBD Inst Work Package'!A1" xr:uid="{00000000-0004-0000-1000-000083000000}"/>
    <hyperlink ref="F47" location="'MBD Inst Work Package'!A1" display="'MBD Inst Work Package'!A1" xr:uid="{00000000-0004-0000-1000-000084000000}"/>
    <hyperlink ref="G47" location="'MBD Inst Work Package'!A1" display="'MBD Inst Work Package'!A1" xr:uid="{00000000-0004-0000-1000-000085000000}"/>
    <hyperlink ref="H47" location="'MBD Inst Work Package'!A1" display="'MBD Inst Work Package'!A1" xr:uid="{00000000-0004-0000-1000-000086000000}"/>
    <hyperlink ref="I47" location="'MBD Inst Work Package'!A1" display="'MBD Inst Work Package'!A1" xr:uid="{00000000-0004-0000-1000-000087000000}"/>
    <hyperlink ref="J47" location="'MBD Inst Work Package'!A1" display="'MBD Inst Work Package'!A1" xr:uid="{00000000-0004-0000-1000-000088000000}"/>
    <hyperlink ref="K47" location="'MBD Inst Work Package'!A1" display="'MBD Inst Work Package'!A1" xr:uid="{00000000-0004-0000-1000-000089000000}"/>
    <hyperlink ref="L47" location="'MBD Inst Work Package'!A1" display="'MBD Inst Work Package'!A1" xr:uid="{00000000-0004-0000-1000-00008A000000}"/>
    <hyperlink ref="M47" location="'MBD Inst Work Package'!A1" display="'MBD Inst Work Package'!A1" xr:uid="{00000000-0004-0000-1000-00008B000000}"/>
    <hyperlink ref="N47" location="'MBD Inst Work Package'!A1" display="'MBD Inst Work Package'!A1" xr:uid="{00000000-0004-0000-1000-00008C000000}"/>
    <hyperlink ref="O47" location="'MBD Inst Work Package'!A1" display="'MBD Inst Work Package'!A1" xr:uid="{00000000-0004-0000-1000-00008D000000}"/>
    <hyperlink ref="P47" location="'MBD Inst Work Package'!A1" display="'MBD Inst Work Package'!A1" xr:uid="{00000000-0004-0000-1000-00008E000000}"/>
    <hyperlink ref="Q47" location="'MBD Inst Work Package'!A1" display="'MBD Inst Work Package'!A1" xr:uid="{00000000-0004-0000-1000-00008F000000}"/>
    <hyperlink ref="B48" location="'MBD Inst Work Package'!A1" display="'MBD Inst Work Package'!A1" xr:uid="{00000000-0004-0000-1000-000090000000}"/>
    <hyperlink ref="C48" location="'MBD Inst Work Package'!A1" display="'MBD Inst Work Package'!A1" xr:uid="{00000000-0004-0000-1000-000091000000}"/>
    <hyperlink ref="D48" location="'MBD Inst Work Package'!A1" display="'MBD Inst Work Package'!A1" xr:uid="{00000000-0004-0000-1000-000092000000}"/>
    <hyperlink ref="E48" location="'MBD Inst Work Package'!A1" display="'MBD Inst Work Package'!A1" xr:uid="{00000000-0004-0000-1000-000093000000}"/>
    <hyperlink ref="F48" location="'MBD Inst Work Package'!A1" display="'MBD Inst Work Package'!A1" xr:uid="{00000000-0004-0000-1000-000094000000}"/>
    <hyperlink ref="G48" location="'MBD Inst Work Package'!A1" display="'MBD Inst Work Package'!A1" xr:uid="{00000000-0004-0000-1000-000095000000}"/>
    <hyperlink ref="H48" location="'MBD Inst Work Package'!A1" display="'MBD Inst Work Package'!A1" xr:uid="{00000000-0004-0000-1000-000096000000}"/>
    <hyperlink ref="I48" location="'MBD Inst Work Package'!A1" display="'MBD Inst Work Package'!A1" xr:uid="{00000000-0004-0000-1000-000097000000}"/>
    <hyperlink ref="J48" location="'MBD Inst Work Package'!A1" display="'MBD Inst Work Package'!A1" xr:uid="{00000000-0004-0000-1000-000098000000}"/>
    <hyperlink ref="K48" location="'MBD Inst Work Package'!A1" display="'MBD Inst Work Package'!A1" xr:uid="{00000000-0004-0000-1000-000099000000}"/>
    <hyperlink ref="L48" location="'MBD Inst Work Package'!A1" display="'MBD Inst Work Package'!A1" xr:uid="{00000000-0004-0000-1000-00009A000000}"/>
    <hyperlink ref="M48" location="'MBD Inst Work Package'!A1" display="'MBD Inst Work Package'!A1" xr:uid="{00000000-0004-0000-1000-00009B000000}"/>
    <hyperlink ref="N48" location="'MBD Inst Work Package'!A1" display="'MBD Inst Work Package'!A1" xr:uid="{00000000-0004-0000-1000-00009C000000}"/>
    <hyperlink ref="O48" location="'MBD Inst Work Package'!A1" display="'MBD Inst Work Package'!A1" xr:uid="{00000000-0004-0000-1000-00009D000000}"/>
    <hyperlink ref="P48" location="'MBD Inst Work Package'!A1" display="'MBD Inst Work Package'!A1" xr:uid="{00000000-0004-0000-1000-00009E000000}"/>
    <hyperlink ref="Q48" location="'MBD Inst Work Package'!A1" display="'MBD Inst Work Package'!A1" xr:uid="{00000000-0004-0000-1000-00009F000000}"/>
    <hyperlink ref="B49" location="'MBD Inst Work Package'!A1" display="'MBD Inst Work Package'!A1" xr:uid="{00000000-0004-0000-1000-0000A0000000}"/>
    <hyperlink ref="C49" location="'MBD Inst Work Package'!A1" display="'MBD Inst Work Package'!A1" xr:uid="{00000000-0004-0000-1000-0000A1000000}"/>
    <hyperlink ref="D49" location="'MBD Inst Work Package'!A1" display="'MBD Inst Work Package'!A1" xr:uid="{00000000-0004-0000-1000-0000A2000000}"/>
    <hyperlink ref="E49" location="'MBD Inst Work Package'!A1" display="'MBD Inst Work Package'!A1" xr:uid="{00000000-0004-0000-1000-0000A3000000}"/>
    <hyperlink ref="F49" location="'MBD Inst Work Package'!A1" display="'MBD Inst Work Package'!A1" xr:uid="{00000000-0004-0000-1000-0000A4000000}"/>
    <hyperlink ref="G49" location="'MBD Inst Work Package'!A1" display="'MBD Inst Work Package'!A1" xr:uid="{00000000-0004-0000-1000-0000A5000000}"/>
    <hyperlink ref="H49" location="'MBD Inst Work Package'!A1" display="'MBD Inst Work Package'!A1" xr:uid="{00000000-0004-0000-1000-0000A6000000}"/>
    <hyperlink ref="I49" location="'MBD Inst Work Package'!A1" display="'MBD Inst Work Package'!A1" xr:uid="{00000000-0004-0000-1000-0000A7000000}"/>
    <hyperlink ref="J49" location="'MBD Inst Work Package'!A1" display="'MBD Inst Work Package'!A1" xr:uid="{00000000-0004-0000-1000-0000A8000000}"/>
    <hyperlink ref="K49" location="'MBD Inst Work Package'!A1" display="'MBD Inst Work Package'!A1" xr:uid="{00000000-0004-0000-1000-0000A9000000}"/>
    <hyperlink ref="L49" location="'MBD Inst Work Package'!A1" display="'MBD Inst Work Package'!A1" xr:uid="{00000000-0004-0000-1000-0000AA000000}"/>
    <hyperlink ref="M49" location="'MBD Inst Work Package'!A1" display="'MBD Inst Work Package'!A1" xr:uid="{00000000-0004-0000-1000-0000AB000000}"/>
    <hyperlink ref="N49" location="'MBD Inst Work Package'!A1" display="'MBD Inst Work Package'!A1" xr:uid="{00000000-0004-0000-1000-0000AC000000}"/>
    <hyperlink ref="O49" location="'MBD Inst Work Package'!A1" display="'MBD Inst Work Package'!A1" xr:uid="{00000000-0004-0000-1000-0000AD000000}"/>
    <hyperlink ref="P49" location="'MBD Inst Work Package'!A1" display="'MBD Inst Work Package'!A1" xr:uid="{00000000-0004-0000-1000-0000AE000000}"/>
    <hyperlink ref="Q49" location="'MBD Inst Work Package'!A1" display="'MBD Inst Work Package'!A1" xr:uid="{00000000-0004-0000-1000-0000AF000000}"/>
    <hyperlink ref="B50" location="'MBD Inst Work Package'!A1" display="'MBD Inst Work Package'!A1" xr:uid="{00000000-0004-0000-1000-0000B0000000}"/>
    <hyperlink ref="C50" location="'MBD Inst Work Package'!A1" display="'MBD Inst Work Package'!A1" xr:uid="{00000000-0004-0000-1000-0000B1000000}"/>
    <hyperlink ref="D50" location="'MBD Inst Work Package'!A1" display="'MBD Inst Work Package'!A1" xr:uid="{00000000-0004-0000-1000-0000B2000000}"/>
    <hyperlink ref="E50" location="'MBD Inst Work Package'!A1" display="'MBD Inst Work Package'!A1" xr:uid="{00000000-0004-0000-1000-0000B3000000}"/>
    <hyperlink ref="F50" location="'MBD Inst Work Package'!A1" display="'MBD Inst Work Package'!A1" xr:uid="{00000000-0004-0000-1000-0000B4000000}"/>
    <hyperlink ref="G50" location="'MBD Inst Work Package'!A1" display="'MBD Inst Work Package'!A1" xr:uid="{00000000-0004-0000-1000-0000B5000000}"/>
    <hyperlink ref="H50" location="'MBD Inst Work Package'!A1" display="'MBD Inst Work Package'!A1" xr:uid="{00000000-0004-0000-1000-0000B6000000}"/>
    <hyperlink ref="I50" location="'MBD Inst Work Package'!A1" display="'MBD Inst Work Package'!A1" xr:uid="{00000000-0004-0000-1000-0000B7000000}"/>
    <hyperlink ref="J50" location="'MBD Inst Work Package'!A1" display="'MBD Inst Work Package'!A1" xr:uid="{00000000-0004-0000-1000-0000B8000000}"/>
    <hyperlink ref="K50" location="'MBD Inst Work Package'!A1" display="'MBD Inst Work Package'!A1" xr:uid="{00000000-0004-0000-1000-0000B9000000}"/>
    <hyperlink ref="L50" location="'MBD Inst Work Package'!A1" display="'MBD Inst Work Package'!A1" xr:uid="{00000000-0004-0000-1000-0000BA000000}"/>
    <hyperlink ref="M50" location="'MBD Inst Work Package'!A1" display="'MBD Inst Work Package'!A1" xr:uid="{00000000-0004-0000-1000-0000BB000000}"/>
    <hyperlink ref="N50" location="'MBD Inst Work Package'!A1" display="'MBD Inst Work Package'!A1" xr:uid="{00000000-0004-0000-1000-0000BC000000}"/>
    <hyperlink ref="O50" location="'MBD Inst Work Package'!A1" display="'MBD Inst Work Package'!A1" xr:uid="{00000000-0004-0000-1000-0000BD000000}"/>
    <hyperlink ref="P50" location="'MBD Inst Work Package'!A1" display="'MBD Inst Work Package'!A1" xr:uid="{00000000-0004-0000-1000-0000BE000000}"/>
    <hyperlink ref="Q50" location="'MBD Inst Work Package'!A1" display="'MBD Inst Work Package'!A1" xr:uid="{00000000-0004-0000-1000-0000BF000000}"/>
    <hyperlink ref="B24" location="Navigation!A1" display="Return to Naigation Page" xr:uid="{00000000-0004-0000-1000-0000C0000000}"/>
    <hyperlink ref="C24" location="Navigation!A1" display="Navigation!A1" xr:uid="{00000000-0004-0000-1000-0000C1000000}"/>
    <hyperlink ref="D24" location="Navigation!A1" display="Navigation!A1" xr:uid="{00000000-0004-0000-1000-0000C2000000}"/>
    <hyperlink ref="E24" location="Navigation!A1" display="Navigation!A1" xr:uid="{00000000-0004-0000-1000-0000C3000000}"/>
    <hyperlink ref="F24" location="Navigation!A1" display="Navigation!A1" xr:uid="{00000000-0004-0000-10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6"/>
  <dimension ref="A1:Q102"/>
  <sheetViews>
    <sheetView zoomScale="60" zoomScaleNormal="60" workbookViewId="0">
      <selection activeCell="G9" sqref="G9:M10"/>
    </sheetView>
  </sheetViews>
  <sheetFormatPr defaultColWidth="10.796875" defaultRowHeight="15.6"/>
  <cols>
    <col min="1" max="1" width="3.5" style="255" customWidth="1"/>
    <col min="2" max="2" width="5" style="255" customWidth="1"/>
    <col min="3" max="3" width="6.19921875" style="255" customWidth="1"/>
    <col min="4" max="4" width="15.5" style="255" customWidth="1"/>
    <col min="5" max="12" width="10.796875" style="255"/>
    <col min="13" max="13" width="16" style="255" customWidth="1"/>
    <col min="14" max="16384" width="10.796875" style="255"/>
  </cols>
  <sheetData>
    <row r="1" spans="1:17" ht="16.2" thickBot="1"/>
    <row r="2" spans="1:17" ht="25.95" customHeight="1">
      <c r="B2" s="256"/>
      <c r="C2" s="257"/>
      <c r="D2" s="257"/>
      <c r="E2" s="257"/>
      <c r="F2" s="1114" t="s">
        <v>42</v>
      </c>
      <c r="G2" s="1115"/>
      <c r="H2" s="1115"/>
      <c r="I2" s="1115"/>
      <c r="J2" s="1115"/>
      <c r="K2" s="1115"/>
      <c r="L2" s="1116"/>
      <c r="M2" s="1121" t="s">
        <v>20</v>
      </c>
      <c r="N2" s="1123">
        <v>42821</v>
      </c>
      <c r="O2" s="1124"/>
      <c r="P2" s="1124"/>
      <c r="Q2" s="1125"/>
    </row>
    <row r="3" spans="1:17" ht="16.05" customHeight="1" thickBot="1">
      <c r="B3" s="258"/>
      <c r="C3" s="259"/>
      <c r="D3" s="259"/>
      <c r="E3" s="259"/>
      <c r="F3" s="1117"/>
      <c r="G3" s="1118"/>
      <c r="H3" s="1118"/>
      <c r="I3" s="1118"/>
      <c r="J3" s="1118"/>
      <c r="K3" s="1118"/>
      <c r="L3" s="1119"/>
      <c r="M3" s="1122"/>
      <c r="N3" s="1126"/>
      <c r="O3" s="1126"/>
      <c r="P3" s="1126"/>
      <c r="Q3" s="1127"/>
    </row>
    <row r="4" spans="1:17" ht="18" customHeight="1">
      <c r="B4" s="258"/>
      <c r="C4" s="259"/>
      <c r="D4" s="259"/>
      <c r="E4" s="259"/>
      <c r="F4" s="1117"/>
      <c r="G4" s="1118"/>
      <c r="H4" s="1118"/>
      <c r="I4" s="1118"/>
      <c r="J4" s="1118"/>
      <c r="K4" s="1118"/>
      <c r="L4" s="1119"/>
      <c r="M4" s="1121" t="s">
        <v>21</v>
      </c>
      <c r="N4" s="1124" t="s">
        <v>278</v>
      </c>
      <c r="O4" s="1124"/>
      <c r="P4" s="1124"/>
      <c r="Q4" s="1125"/>
    </row>
    <row r="5" spans="1:17" ht="16.2" thickBot="1">
      <c r="B5" s="258"/>
      <c r="C5" s="259"/>
      <c r="D5" s="259"/>
      <c r="E5" s="259"/>
      <c r="F5" s="1117"/>
      <c r="G5" s="1118"/>
      <c r="H5" s="1118"/>
      <c r="I5" s="1118"/>
      <c r="J5" s="1118"/>
      <c r="K5" s="1118"/>
      <c r="L5" s="1119"/>
      <c r="M5" s="1128"/>
      <c r="N5" s="1126"/>
      <c r="O5" s="1126"/>
      <c r="P5" s="1126"/>
      <c r="Q5" s="1127"/>
    </row>
    <row r="6" spans="1:17" ht="21" customHeight="1">
      <c r="B6" s="258"/>
      <c r="C6" s="259"/>
      <c r="D6" s="259"/>
      <c r="E6" s="259"/>
      <c r="F6" s="1117"/>
      <c r="G6" s="1118"/>
      <c r="H6" s="1118"/>
      <c r="I6" s="1118"/>
      <c r="J6" s="1118"/>
      <c r="K6" s="1118"/>
      <c r="L6" s="1118"/>
      <c r="M6" s="1129" t="s">
        <v>22</v>
      </c>
      <c r="N6" s="1131"/>
      <c r="O6" s="1131"/>
      <c r="P6" s="1131"/>
      <c r="Q6" s="1132"/>
    </row>
    <row r="7" spans="1:17" ht="16.2" thickBot="1">
      <c r="B7" s="258"/>
      <c r="C7" s="259"/>
      <c r="D7" s="259"/>
      <c r="E7" s="259"/>
      <c r="F7" s="1117"/>
      <c r="G7" s="1120"/>
      <c r="H7" s="1120"/>
      <c r="I7" s="1120"/>
      <c r="J7" s="1120"/>
      <c r="K7" s="1120"/>
      <c r="L7" s="1120"/>
      <c r="M7" s="1130"/>
      <c r="N7" s="1133"/>
      <c r="O7" s="1133"/>
      <c r="P7" s="1133"/>
      <c r="Q7" s="1134"/>
    </row>
    <row r="8" spans="1:17" s="260" customFormat="1" ht="27" customHeight="1">
      <c r="B8" s="1073" t="s">
        <v>24</v>
      </c>
      <c r="C8" s="1074"/>
      <c r="D8" s="1074"/>
      <c r="E8" s="1074"/>
      <c r="F8" s="1075"/>
      <c r="G8" s="1073" t="s">
        <v>23</v>
      </c>
      <c r="H8" s="1074"/>
      <c r="I8" s="1074"/>
      <c r="J8" s="1074"/>
      <c r="K8" s="1074"/>
      <c r="L8" s="1074"/>
      <c r="M8" s="1096"/>
      <c r="N8" s="1097" t="s">
        <v>25</v>
      </c>
      <c r="O8" s="1098"/>
      <c r="P8" s="1098"/>
      <c r="Q8" s="1096"/>
    </row>
    <row r="9" spans="1:17" ht="24" customHeight="1">
      <c r="B9" s="1099" t="str">
        <f>'Int &amp; Inst  Control Account'!C174</f>
        <v>sPHENIX Full Detector Installation</v>
      </c>
      <c r="C9" s="1100"/>
      <c r="D9" s="1100"/>
      <c r="E9" s="1100"/>
      <c r="F9" s="1101"/>
      <c r="G9" s="1097" t="str">
        <f>'Int &amp; Inst  Control Account'!B174</f>
        <v>2.05.12</v>
      </c>
      <c r="H9" s="1098"/>
      <c r="I9" s="1098"/>
      <c r="J9" s="1098"/>
      <c r="K9" s="1098"/>
      <c r="L9" s="1098"/>
      <c r="M9" s="1096"/>
      <c r="N9" s="1108" t="s">
        <v>41</v>
      </c>
      <c r="O9" s="1109"/>
      <c r="P9" s="1109"/>
      <c r="Q9" s="1110"/>
    </row>
    <row r="10" spans="1:17" ht="24" customHeight="1" thickBot="1">
      <c r="B10" s="1102"/>
      <c r="C10" s="1103"/>
      <c r="D10" s="1103"/>
      <c r="E10" s="1103"/>
      <c r="F10" s="1104"/>
      <c r="G10" s="1105"/>
      <c r="H10" s="1106"/>
      <c r="I10" s="1106"/>
      <c r="J10" s="1106"/>
      <c r="K10" s="1106"/>
      <c r="L10" s="1106"/>
      <c r="M10" s="1107"/>
      <c r="N10" s="1111"/>
      <c r="O10" s="1112"/>
      <c r="P10" s="1112"/>
      <c r="Q10" s="1113"/>
    </row>
    <row r="11" spans="1:17" s="260" customFormat="1" ht="27" customHeight="1">
      <c r="A11" s="255"/>
      <c r="B11" s="1070" t="s">
        <v>26</v>
      </c>
      <c r="C11" s="1071"/>
      <c r="D11" s="1071"/>
      <c r="E11" s="1071"/>
      <c r="F11" s="1071"/>
      <c r="G11" s="1071"/>
      <c r="H11" s="1071"/>
      <c r="I11" s="1071"/>
      <c r="J11" s="1071"/>
      <c r="K11" s="1071"/>
      <c r="L11" s="1071"/>
      <c r="M11" s="1071"/>
      <c r="N11" s="1071"/>
      <c r="O11" s="1071"/>
      <c r="P11" s="1071"/>
      <c r="Q11" s="1072"/>
    </row>
    <row r="12" spans="1:17" ht="18" customHeight="1">
      <c r="B12" s="1198" t="s">
        <v>426</v>
      </c>
      <c r="C12" s="1199"/>
      <c r="D12" s="1199"/>
      <c r="E12" s="1199"/>
      <c r="F12" s="1199"/>
      <c r="G12" s="1199"/>
      <c r="H12" s="1199"/>
      <c r="I12" s="1199"/>
      <c r="J12" s="1199"/>
      <c r="K12" s="1199"/>
      <c r="L12" s="1199"/>
      <c r="M12" s="1199"/>
      <c r="N12" s="1199"/>
      <c r="O12" s="1199"/>
      <c r="P12" s="1199"/>
      <c r="Q12" s="1200"/>
    </row>
    <row r="13" spans="1:17" ht="42" customHeight="1">
      <c r="B13" s="1198"/>
      <c r="C13" s="1199"/>
      <c r="D13" s="1199"/>
      <c r="E13" s="1199"/>
      <c r="F13" s="1199"/>
      <c r="G13" s="1199"/>
      <c r="H13" s="1199"/>
      <c r="I13" s="1199"/>
      <c r="J13" s="1199"/>
      <c r="K13" s="1199"/>
      <c r="L13" s="1199"/>
      <c r="M13" s="1199"/>
      <c r="N13" s="1199"/>
      <c r="O13" s="1199"/>
      <c r="P13" s="1199"/>
      <c r="Q13" s="1200"/>
    </row>
    <row r="14" spans="1:17" ht="42" customHeight="1">
      <c r="B14" s="1198"/>
      <c r="C14" s="1199"/>
      <c r="D14" s="1199"/>
      <c r="E14" s="1199"/>
      <c r="F14" s="1199"/>
      <c r="G14" s="1199"/>
      <c r="H14" s="1199"/>
      <c r="I14" s="1199"/>
      <c r="J14" s="1199"/>
      <c r="K14" s="1199"/>
      <c r="L14" s="1199"/>
      <c r="M14" s="1199"/>
      <c r="N14" s="1199"/>
      <c r="O14" s="1199"/>
      <c r="P14" s="1199"/>
      <c r="Q14" s="1200"/>
    </row>
    <row r="15" spans="1:17" ht="42" customHeight="1">
      <c r="B15" s="1198"/>
      <c r="C15" s="1199"/>
      <c r="D15" s="1199"/>
      <c r="E15" s="1199"/>
      <c r="F15" s="1199"/>
      <c r="G15" s="1199"/>
      <c r="H15" s="1199"/>
      <c r="I15" s="1199"/>
      <c r="J15" s="1199"/>
      <c r="K15" s="1199"/>
      <c r="L15" s="1199"/>
      <c r="M15" s="1199"/>
      <c r="N15" s="1199"/>
      <c r="O15" s="1199"/>
      <c r="P15" s="1199"/>
      <c r="Q15" s="1200"/>
    </row>
    <row r="16" spans="1:17" ht="42" customHeight="1">
      <c r="B16" s="1198"/>
      <c r="C16" s="1199"/>
      <c r="D16" s="1199"/>
      <c r="E16" s="1199"/>
      <c r="F16" s="1199"/>
      <c r="G16" s="1199"/>
      <c r="H16" s="1199"/>
      <c r="I16" s="1199"/>
      <c r="J16" s="1199"/>
      <c r="K16" s="1199"/>
      <c r="L16" s="1199"/>
      <c r="M16" s="1199"/>
      <c r="N16" s="1199"/>
      <c r="O16" s="1199"/>
      <c r="P16" s="1199"/>
      <c r="Q16" s="1200"/>
    </row>
    <row r="17" spans="2:17" ht="42" customHeight="1">
      <c r="B17" s="1198"/>
      <c r="C17" s="1199"/>
      <c r="D17" s="1199"/>
      <c r="E17" s="1199"/>
      <c r="F17" s="1199"/>
      <c r="G17" s="1199"/>
      <c r="H17" s="1199"/>
      <c r="I17" s="1199"/>
      <c r="J17" s="1199"/>
      <c r="K17" s="1199"/>
      <c r="L17" s="1199"/>
      <c r="M17" s="1199"/>
      <c r="N17" s="1199"/>
      <c r="O17" s="1199"/>
      <c r="P17" s="1199"/>
      <c r="Q17" s="1200"/>
    </row>
    <row r="18" spans="2:17" ht="42" customHeight="1">
      <c r="B18" s="1198"/>
      <c r="C18" s="1199"/>
      <c r="D18" s="1199"/>
      <c r="E18" s="1199"/>
      <c r="F18" s="1199"/>
      <c r="G18" s="1199"/>
      <c r="H18" s="1199"/>
      <c r="I18" s="1199"/>
      <c r="J18" s="1199"/>
      <c r="K18" s="1199"/>
      <c r="L18" s="1199"/>
      <c r="M18" s="1199"/>
      <c r="N18" s="1199"/>
      <c r="O18" s="1199"/>
      <c r="P18" s="1199"/>
      <c r="Q18" s="1200"/>
    </row>
    <row r="19" spans="2:17" ht="42" customHeight="1">
      <c r="B19" s="1201"/>
      <c r="C19" s="1199"/>
      <c r="D19" s="1199"/>
      <c r="E19" s="1199"/>
      <c r="F19" s="1199"/>
      <c r="G19" s="1199"/>
      <c r="H19" s="1199"/>
      <c r="I19" s="1199"/>
      <c r="J19" s="1199"/>
      <c r="K19" s="1199"/>
      <c r="L19" s="1199"/>
      <c r="M19" s="1199"/>
      <c r="N19" s="1199"/>
      <c r="O19" s="1199"/>
      <c r="P19" s="1199"/>
      <c r="Q19" s="1200"/>
    </row>
    <row r="20" spans="2:17" ht="42" customHeight="1">
      <c r="B20" s="1201"/>
      <c r="C20" s="1199"/>
      <c r="D20" s="1199"/>
      <c r="E20" s="1199"/>
      <c r="F20" s="1199"/>
      <c r="G20" s="1199"/>
      <c r="H20" s="1199"/>
      <c r="I20" s="1199"/>
      <c r="J20" s="1199"/>
      <c r="K20" s="1199"/>
      <c r="L20" s="1199"/>
      <c r="M20" s="1199"/>
      <c r="N20" s="1199"/>
      <c r="O20" s="1199"/>
      <c r="P20" s="1199"/>
      <c r="Q20" s="1200"/>
    </row>
    <row r="21" spans="2:17" ht="42" customHeight="1">
      <c r="B21" s="1201"/>
      <c r="C21" s="1199"/>
      <c r="D21" s="1199"/>
      <c r="E21" s="1199"/>
      <c r="F21" s="1199"/>
      <c r="G21" s="1199"/>
      <c r="H21" s="1199"/>
      <c r="I21" s="1199"/>
      <c r="J21" s="1199"/>
      <c r="K21" s="1199"/>
      <c r="L21" s="1199"/>
      <c r="M21" s="1199"/>
      <c r="N21" s="1199"/>
      <c r="O21" s="1199"/>
      <c r="P21" s="1199"/>
      <c r="Q21" s="1200"/>
    </row>
    <row r="22" spans="2:17" ht="42" customHeight="1">
      <c r="B22" s="1201"/>
      <c r="C22" s="1199"/>
      <c r="D22" s="1199"/>
      <c r="E22" s="1199"/>
      <c r="F22" s="1199"/>
      <c r="G22" s="1199"/>
      <c r="H22" s="1199"/>
      <c r="I22" s="1199"/>
      <c r="J22" s="1199"/>
      <c r="K22" s="1199"/>
      <c r="L22" s="1199"/>
      <c r="M22" s="1199"/>
      <c r="N22" s="1199"/>
      <c r="O22" s="1199"/>
      <c r="P22" s="1199"/>
      <c r="Q22" s="1200"/>
    </row>
    <row r="23" spans="2:17" ht="42" customHeight="1">
      <c r="B23" s="1201"/>
      <c r="C23" s="1199"/>
      <c r="D23" s="1199"/>
      <c r="E23" s="1199"/>
      <c r="F23" s="1199"/>
      <c r="G23" s="1199"/>
      <c r="H23" s="1199"/>
      <c r="I23" s="1199"/>
      <c r="J23" s="1199"/>
      <c r="K23" s="1199"/>
      <c r="L23" s="1199"/>
      <c r="M23" s="1199"/>
      <c r="N23" s="1199"/>
      <c r="O23" s="1199"/>
      <c r="P23" s="1199"/>
      <c r="Q23" s="1200"/>
    </row>
    <row r="24" spans="2:17" ht="42" customHeight="1" thickBot="1">
      <c r="B24" s="1202"/>
      <c r="C24" s="1203"/>
      <c r="D24" s="1203"/>
      <c r="E24" s="1203"/>
      <c r="F24" s="1203"/>
      <c r="G24" s="1203"/>
      <c r="H24" s="1203"/>
      <c r="I24" s="1203"/>
      <c r="J24" s="1203"/>
      <c r="K24" s="1203"/>
      <c r="L24" s="1203"/>
      <c r="M24" s="1203"/>
      <c r="N24" s="1203"/>
      <c r="O24" s="1203"/>
      <c r="P24" s="1203"/>
      <c r="Q24" s="1204"/>
    </row>
    <row r="25" spans="2:17" ht="33" customHeight="1" thickBot="1">
      <c r="B25" s="1175" t="s">
        <v>281</v>
      </c>
      <c r="C25" s="1176"/>
      <c r="D25" s="1176"/>
      <c r="E25" s="1176"/>
      <c r="F25" s="1176"/>
      <c r="G25" s="479"/>
      <c r="H25" s="479"/>
      <c r="I25" s="479"/>
      <c r="J25" s="479"/>
      <c r="K25" s="479"/>
      <c r="L25" s="479"/>
      <c r="M25" s="479"/>
      <c r="N25" s="479"/>
      <c r="O25" s="479"/>
      <c r="P25" s="479"/>
      <c r="Q25" s="480"/>
    </row>
    <row r="26" spans="2:17" s="260" customFormat="1" ht="27" customHeight="1">
      <c r="B26" s="1073" t="s">
        <v>27</v>
      </c>
      <c r="C26" s="1074"/>
      <c r="D26" s="1074"/>
      <c r="E26" s="1074"/>
      <c r="F26" s="1074"/>
      <c r="G26" s="1074"/>
      <c r="H26" s="1074"/>
      <c r="I26" s="1074"/>
      <c r="J26" s="1074"/>
      <c r="K26" s="1074"/>
      <c r="L26" s="1074"/>
      <c r="M26" s="1074"/>
      <c r="N26" s="1074"/>
      <c r="O26" s="1074"/>
      <c r="P26" s="1074"/>
      <c r="Q26" s="1075"/>
    </row>
    <row r="27" spans="2:17">
      <c r="B27" s="261"/>
      <c r="Q27" s="262"/>
    </row>
    <row r="28" spans="2:17">
      <c r="B28" s="261"/>
      <c r="Q28" s="262"/>
    </row>
    <row r="29" spans="2:17" ht="18.600000000000001" thickBot="1">
      <c r="B29" s="261"/>
      <c r="C29" s="22"/>
      <c r="D29" s="264" t="s">
        <v>28</v>
      </c>
      <c r="Q29" s="262"/>
    </row>
    <row r="30" spans="2:17" ht="18.600000000000001" thickBot="1">
      <c r="B30" s="261"/>
      <c r="C30" s="22"/>
      <c r="D30" s="264" t="s">
        <v>29</v>
      </c>
      <c r="Q30" s="262"/>
    </row>
    <row r="31" spans="2:17" ht="18.600000000000001" thickBot="1">
      <c r="B31" s="261"/>
      <c r="C31" s="22"/>
      <c r="D31" s="264" t="s">
        <v>30</v>
      </c>
      <c r="Q31" s="262"/>
    </row>
    <row r="32" spans="2:17" ht="18.600000000000001" thickBot="1">
      <c r="B32" s="261"/>
      <c r="C32" s="22"/>
      <c r="D32" s="264" t="s">
        <v>31</v>
      </c>
      <c r="Q32" s="262"/>
    </row>
    <row r="33" spans="2:17" ht="18.600000000000001" thickBot="1">
      <c r="B33" s="261"/>
      <c r="C33" s="22"/>
      <c r="D33" s="264" t="s">
        <v>32</v>
      </c>
      <c r="Q33" s="262"/>
    </row>
    <row r="34" spans="2:17" ht="18.600000000000001" thickBot="1">
      <c r="B34" s="261"/>
      <c r="C34" s="22" t="s">
        <v>40</v>
      </c>
      <c r="D34" s="264" t="s">
        <v>33</v>
      </c>
      <c r="Q34" s="262"/>
    </row>
    <row r="35" spans="2:17" ht="18.600000000000001" thickBot="1">
      <c r="B35" s="261"/>
      <c r="C35" s="22" t="s">
        <v>40</v>
      </c>
      <c r="D35" s="264" t="s">
        <v>34</v>
      </c>
      <c r="Q35" s="262"/>
    </row>
    <row r="36" spans="2:17" ht="18.600000000000001" thickBot="1">
      <c r="B36" s="261"/>
      <c r="C36" s="22"/>
      <c r="D36" s="264" t="s">
        <v>35</v>
      </c>
      <c r="Q36" s="262"/>
    </row>
    <row r="37" spans="2:17">
      <c r="B37" s="261"/>
      <c r="Q37" s="262"/>
    </row>
    <row r="38" spans="2:17" ht="16.2" thickBot="1">
      <c r="B38" s="265"/>
      <c r="C38" s="263"/>
      <c r="D38" s="263"/>
      <c r="E38" s="263"/>
      <c r="F38" s="263"/>
      <c r="G38" s="263"/>
      <c r="H38" s="263"/>
      <c r="I38" s="263"/>
      <c r="J38" s="263"/>
      <c r="K38" s="263"/>
      <c r="L38" s="263"/>
      <c r="M38" s="263"/>
      <c r="N38" s="263"/>
      <c r="O38" s="263"/>
      <c r="P38" s="263"/>
      <c r="Q38" s="266"/>
    </row>
    <row r="39" spans="2:17" s="260" customFormat="1" ht="25.95" customHeight="1">
      <c r="B39" s="1073" t="s">
        <v>36</v>
      </c>
      <c r="C39" s="1074"/>
      <c r="D39" s="1074"/>
      <c r="E39" s="1074"/>
      <c r="F39" s="1074"/>
      <c r="G39" s="1074"/>
      <c r="H39" s="1074"/>
      <c r="I39" s="1074"/>
      <c r="J39" s="1074"/>
      <c r="K39" s="1074"/>
      <c r="L39" s="1074"/>
      <c r="M39" s="1074"/>
      <c r="N39" s="1074"/>
      <c r="O39" s="1074"/>
      <c r="P39" s="1074"/>
      <c r="Q39" s="1075"/>
    </row>
    <row r="40" spans="2:17">
      <c r="B40" s="1205" t="s">
        <v>112</v>
      </c>
      <c r="C40" s="1206"/>
      <c r="D40" s="1206"/>
      <c r="E40" s="1206"/>
      <c r="F40" s="1206"/>
      <c r="G40" s="1206"/>
      <c r="H40" s="1206"/>
      <c r="I40" s="1206"/>
      <c r="J40" s="1206"/>
      <c r="K40" s="1206"/>
      <c r="L40" s="1206"/>
      <c r="M40" s="1206"/>
      <c r="N40" s="1206"/>
      <c r="O40" s="1206"/>
      <c r="P40" s="1206"/>
      <c r="Q40" s="1207"/>
    </row>
    <row r="41" spans="2:17">
      <c r="B41" s="1208"/>
      <c r="C41" s="1206"/>
      <c r="D41" s="1206"/>
      <c r="E41" s="1206"/>
      <c r="F41" s="1206"/>
      <c r="G41" s="1206"/>
      <c r="H41" s="1206"/>
      <c r="I41" s="1206"/>
      <c r="J41" s="1206"/>
      <c r="K41" s="1206"/>
      <c r="L41" s="1206"/>
      <c r="M41" s="1206"/>
      <c r="N41" s="1206"/>
      <c r="O41" s="1206"/>
      <c r="P41" s="1206"/>
      <c r="Q41" s="1207"/>
    </row>
    <row r="42" spans="2:17">
      <c r="B42" s="1208"/>
      <c r="C42" s="1206"/>
      <c r="D42" s="1206"/>
      <c r="E42" s="1206"/>
      <c r="F42" s="1206"/>
      <c r="G42" s="1206"/>
      <c r="H42" s="1206"/>
      <c r="I42" s="1206"/>
      <c r="J42" s="1206"/>
      <c r="K42" s="1206"/>
      <c r="L42" s="1206"/>
      <c r="M42" s="1206"/>
      <c r="N42" s="1206"/>
      <c r="O42" s="1206"/>
      <c r="P42" s="1206"/>
      <c r="Q42" s="1207"/>
    </row>
    <row r="43" spans="2:17">
      <c r="B43" s="1208"/>
      <c r="C43" s="1206"/>
      <c r="D43" s="1206"/>
      <c r="E43" s="1206"/>
      <c r="F43" s="1206"/>
      <c r="G43" s="1206"/>
      <c r="H43" s="1206"/>
      <c r="I43" s="1206"/>
      <c r="J43" s="1206"/>
      <c r="K43" s="1206"/>
      <c r="L43" s="1206"/>
      <c r="M43" s="1206"/>
      <c r="N43" s="1206"/>
      <c r="O43" s="1206"/>
      <c r="P43" s="1206"/>
      <c r="Q43" s="1207"/>
    </row>
    <row r="44" spans="2:17">
      <c r="B44" s="1208"/>
      <c r="C44" s="1206"/>
      <c r="D44" s="1206"/>
      <c r="E44" s="1206"/>
      <c r="F44" s="1206"/>
      <c r="G44" s="1206"/>
      <c r="H44" s="1206"/>
      <c r="I44" s="1206"/>
      <c r="J44" s="1206"/>
      <c r="K44" s="1206"/>
      <c r="L44" s="1206"/>
      <c r="M44" s="1206"/>
      <c r="N44" s="1206"/>
      <c r="O44" s="1206"/>
      <c r="P44" s="1206"/>
      <c r="Q44" s="1207"/>
    </row>
    <row r="45" spans="2:17">
      <c r="B45" s="1208"/>
      <c r="C45" s="1206"/>
      <c r="D45" s="1206"/>
      <c r="E45" s="1206"/>
      <c r="F45" s="1206"/>
      <c r="G45" s="1206"/>
      <c r="H45" s="1206"/>
      <c r="I45" s="1206"/>
      <c r="J45" s="1206"/>
      <c r="K45" s="1206"/>
      <c r="L45" s="1206"/>
      <c r="M45" s="1206"/>
      <c r="N45" s="1206"/>
      <c r="O45" s="1206"/>
      <c r="P45" s="1206"/>
      <c r="Q45" s="1207"/>
    </row>
    <row r="46" spans="2:17">
      <c r="B46" s="1208"/>
      <c r="C46" s="1206"/>
      <c r="D46" s="1206"/>
      <c r="E46" s="1206"/>
      <c r="F46" s="1206"/>
      <c r="G46" s="1206"/>
      <c r="H46" s="1206"/>
      <c r="I46" s="1206"/>
      <c r="J46" s="1206"/>
      <c r="K46" s="1206"/>
      <c r="L46" s="1206"/>
      <c r="M46" s="1206"/>
      <c r="N46" s="1206"/>
      <c r="O46" s="1206"/>
      <c r="P46" s="1206"/>
      <c r="Q46" s="1207"/>
    </row>
    <row r="47" spans="2:17">
      <c r="B47" s="1208"/>
      <c r="C47" s="1206"/>
      <c r="D47" s="1206"/>
      <c r="E47" s="1206"/>
      <c r="F47" s="1206"/>
      <c r="G47" s="1206"/>
      <c r="H47" s="1206"/>
      <c r="I47" s="1206"/>
      <c r="J47" s="1206"/>
      <c r="K47" s="1206"/>
      <c r="L47" s="1206"/>
      <c r="M47" s="1206"/>
      <c r="N47" s="1206"/>
      <c r="O47" s="1206"/>
      <c r="P47" s="1206"/>
      <c r="Q47" s="1207"/>
    </row>
    <row r="48" spans="2:17">
      <c r="B48" s="1208"/>
      <c r="C48" s="1206"/>
      <c r="D48" s="1206"/>
      <c r="E48" s="1206"/>
      <c r="F48" s="1206"/>
      <c r="G48" s="1206"/>
      <c r="H48" s="1206"/>
      <c r="I48" s="1206"/>
      <c r="J48" s="1206"/>
      <c r="K48" s="1206"/>
      <c r="L48" s="1206"/>
      <c r="M48" s="1206"/>
      <c r="N48" s="1206"/>
      <c r="O48" s="1206"/>
      <c r="P48" s="1206"/>
      <c r="Q48" s="1207"/>
    </row>
    <row r="49" spans="2:17">
      <c r="B49" s="1208"/>
      <c r="C49" s="1206"/>
      <c r="D49" s="1206"/>
      <c r="E49" s="1206"/>
      <c r="F49" s="1206"/>
      <c r="G49" s="1206"/>
      <c r="H49" s="1206"/>
      <c r="I49" s="1206"/>
      <c r="J49" s="1206"/>
      <c r="K49" s="1206"/>
      <c r="L49" s="1206"/>
      <c r="M49" s="1206"/>
      <c r="N49" s="1206"/>
      <c r="O49" s="1206"/>
      <c r="P49" s="1206"/>
      <c r="Q49" s="1207"/>
    </row>
    <row r="50" spans="2:17">
      <c r="B50" s="1208"/>
      <c r="C50" s="1206"/>
      <c r="D50" s="1206"/>
      <c r="E50" s="1206"/>
      <c r="F50" s="1206"/>
      <c r="G50" s="1206"/>
      <c r="H50" s="1206"/>
      <c r="I50" s="1206"/>
      <c r="J50" s="1206"/>
      <c r="K50" s="1206"/>
      <c r="L50" s="1206"/>
      <c r="M50" s="1206"/>
      <c r="N50" s="1206"/>
      <c r="O50" s="1206"/>
      <c r="P50" s="1206"/>
      <c r="Q50" s="1207"/>
    </row>
    <row r="51" spans="2:17" ht="16.2" thickBot="1">
      <c r="B51" s="1209"/>
      <c r="C51" s="1210"/>
      <c r="D51" s="1210"/>
      <c r="E51" s="1210"/>
      <c r="F51" s="1210"/>
      <c r="G51" s="1210"/>
      <c r="H51" s="1210"/>
      <c r="I51" s="1210"/>
      <c r="J51" s="1210"/>
      <c r="K51" s="1210"/>
      <c r="L51" s="1210"/>
      <c r="M51" s="1210"/>
      <c r="N51" s="1210"/>
      <c r="O51" s="1210"/>
      <c r="P51" s="1210"/>
      <c r="Q51" s="1211"/>
    </row>
    <row r="52" spans="2:17">
      <c r="B52" s="1076" t="s">
        <v>37</v>
      </c>
      <c r="C52" s="1077"/>
      <c r="D52" s="1077"/>
      <c r="E52" s="1077"/>
      <c r="F52" s="1077"/>
      <c r="G52" s="1077"/>
      <c r="H52" s="1077"/>
      <c r="I52" s="1077"/>
      <c r="J52" s="1077"/>
      <c r="K52" s="1077"/>
      <c r="L52" s="1077"/>
      <c r="M52" s="1077"/>
      <c r="N52" s="1077"/>
      <c r="O52" s="1077"/>
      <c r="P52" s="1077"/>
      <c r="Q52" s="1078"/>
    </row>
    <row r="53" spans="2:17">
      <c r="B53" s="1079"/>
      <c r="C53" s="1080"/>
      <c r="D53" s="1080"/>
      <c r="E53" s="1080"/>
      <c r="F53" s="1080"/>
      <c r="G53" s="1080"/>
      <c r="H53" s="1080"/>
      <c r="I53" s="1080"/>
      <c r="J53" s="1080"/>
      <c r="K53" s="1080"/>
      <c r="L53" s="1080"/>
      <c r="M53" s="1080"/>
      <c r="N53" s="1080"/>
      <c r="O53" s="1080"/>
      <c r="P53" s="1080"/>
      <c r="Q53" s="1081"/>
    </row>
    <row r="54" spans="2:17" ht="15" customHeight="1">
      <c r="B54" s="1154" t="s">
        <v>427</v>
      </c>
      <c r="C54" s="1160"/>
      <c r="D54" s="1160"/>
      <c r="E54" s="1160"/>
      <c r="F54" s="1160"/>
      <c r="G54" s="1160"/>
      <c r="H54" s="1160"/>
      <c r="I54" s="1160"/>
      <c r="J54" s="1160"/>
      <c r="K54" s="1160"/>
      <c r="L54" s="1160"/>
      <c r="M54" s="1160"/>
      <c r="N54" s="1160"/>
      <c r="O54" s="1160"/>
      <c r="P54" s="1160"/>
      <c r="Q54" s="1161"/>
    </row>
    <row r="55" spans="2:17" ht="15" customHeight="1">
      <c r="B55" s="1162"/>
      <c r="C55" s="1160"/>
      <c r="D55" s="1160"/>
      <c r="E55" s="1160"/>
      <c r="F55" s="1160"/>
      <c r="G55" s="1160"/>
      <c r="H55" s="1160"/>
      <c r="I55" s="1160"/>
      <c r="J55" s="1160"/>
      <c r="K55" s="1160"/>
      <c r="L55" s="1160"/>
      <c r="M55" s="1160"/>
      <c r="N55" s="1160"/>
      <c r="O55" s="1160"/>
      <c r="P55" s="1160"/>
      <c r="Q55" s="1161"/>
    </row>
    <row r="56" spans="2:17" ht="15" customHeight="1">
      <c r="B56" s="1162"/>
      <c r="C56" s="1160"/>
      <c r="D56" s="1160"/>
      <c r="E56" s="1160"/>
      <c r="F56" s="1160"/>
      <c r="G56" s="1160"/>
      <c r="H56" s="1160"/>
      <c r="I56" s="1160"/>
      <c r="J56" s="1160"/>
      <c r="K56" s="1160"/>
      <c r="L56" s="1160"/>
      <c r="M56" s="1160"/>
      <c r="N56" s="1160"/>
      <c r="O56" s="1160"/>
      <c r="P56" s="1160"/>
      <c r="Q56" s="1161"/>
    </row>
    <row r="57" spans="2:17" ht="15" customHeight="1">
      <c r="B57" s="1162"/>
      <c r="C57" s="1160"/>
      <c r="D57" s="1160"/>
      <c r="E57" s="1160"/>
      <c r="F57" s="1160"/>
      <c r="G57" s="1160"/>
      <c r="H57" s="1160"/>
      <c r="I57" s="1160"/>
      <c r="J57" s="1160"/>
      <c r="K57" s="1160"/>
      <c r="L57" s="1160"/>
      <c r="M57" s="1160"/>
      <c r="N57" s="1160"/>
      <c r="O57" s="1160"/>
      <c r="P57" s="1160"/>
      <c r="Q57" s="1161"/>
    </row>
    <row r="58" spans="2:17" ht="15" customHeight="1">
      <c r="B58" s="1162"/>
      <c r="C58" s="1160"/>
      <c r="D58" s="1160"/>
      <c r="E58" s="1160"/>
      <c r="F58" s="1160"/>
      <c r="G58" s="1160"/>
      <c r="H58" s="1160"/>
      <c r="I58" s="1160"/>
      <c r="J58" s="1160"/>
      <c r="K58" s="1160"/>
      <c r="L58" s="1160"/>
      <c r="M58" s="1160"/>
      <c r="N58" s="1160"/>
      <c r="O58" s="1160"/>
      <c r="P58" s="1160"/>
      <c r="Q58" s="1161"/>
    </row>
    <row r="59" spans="2:17" ht="15" customHeight="1">
      <c r="B59" s="1162"/>
      <c r="C59" s="1160"/>
      <c r="D59" s="1160"/>
      <c r="E59" s="1160"/>
      <c r="F59" s="1160"/>
      <c r="G59" s="1160"/>
      <c r="H59" s="1160"/>
      <c r="I59" s="1160"/>
      <c r="J59" s="1160"/>
      <c r="K59" s="1160"/>
      <c r="L59" s="1160"/>
      <c r="M59" s="1160"/>
      <c r="N59" s="1160"/>
      <c r="O59" s="1160"/>
      <c r="P59" s="1160"/>
      <c r="Q59" s="1161"/>
    </row>
    <row r="60" spans="2:17" ht="15" customHeight="1">
      <c r="B60" s="1162"/>
      <c r="C60" s="1160"/>
      <c r="D60" s="1160"/>
      <c r="E60" s="1160"/>
      <c r="F60" s="1160"/>
      <c r="G60" s="1160"/>
      <c r="H60" s="1160"/>
      <c r="I60" s="1160"/>
      <c r="J60" s="1160"/>
      <c r="K60" s="1160"/>
      <c r="L60" s="1160"/>
      <c r="M60" s="1160"/>
      <c r="N60" s="1160"/>
      <c r="O60" s="1160"/>
      <c r="P60" s="1160"/>
      <c r="Q60" s="1161"/>
    </row>
    <row r="61" spans="2:17" ht="15" customHeight="1">
      <c r="B61" s="1162"/>
      <c r="C61" s="1160"/>
      <c r="D61" s="1160"/>
      <c r="E61" s="1160"/>
      <c r="F61" s="1160"/>
      <c r="G61" s="1160"/>
      <c r="H61" s="1160"/>
      <c r="I61" s="1160"/>
      <c r="J61" s="1160"/>
      <c r="K61" s="1160"/>
      <c r="L61" s="1160"/>
      <c r="M61" s="1160"/>
      <c r="N61" s="1160"/>
      <c r="O61" s="1160"/>
      <c r="P61" s="1160"/>
      <c r="Q61" s="1161"/>
    </row>
    <row r="62" spans="2:17" ht="15" customHeight="1">
      <c r="B62" s="1162"/>
      <c r="C62" s="1160"/>
      <c r="D62" s="1160"/>
      <c r="E62" s="1160"/>
      <c r="F62" s="1160"/>
      <c r="G62" s="1160"/>
      <c r="H62" s="1160"/>
      <c r="I62" s="1160"/>
      <c r="J62" s="1160"/>
      <c r="K62" s="1160"/>
      <c r="L62" s="1160"/>
      <c r="M62" s="1160"/>
      <c r="N62" s="1160"/>
      <c r="O62" s="1160"/>
      <c r="P62" s="1160"/>
      <c r="Q62" s="1161"/>
    </row>
    <row r="63" spans="2:17" ht="15" customHeight="1">
      <c r="B63" s="1162"/>
      <c r="C63" s="1160"/>
      <c r="D63" s="1160"/>
      <c r="E63" s="1160"/>
      <c r="F63" s="1160"/>
      <c r="G63" s="1160"/>
      <c r="H63" s="1160"/>
      <c r="I63" s="1160"/>
      <c r="J63" s="1160"/>
      <c r="K63" s="1160"/>
      <c r="L63" s="1160"/>
      <c r="M63" s="1160"/>
      <c r="N63" s="1160"/>
      <c r="O63" s="1160"/>
      <c r="P63" s="1160"/>
      <c r="Q63" s="1161"/>
    </row>
    <row r="64" spans="2:17" ht="15" customHeight="1">
      <c r="B64" s="1162"/>
      <c r="C64" s="1160"/>
      <c r="D64" s="1160"/>
      <c r="E64" s="1160"/>
      <c r="F64" s="1160"/>
      <c r="G64" s="1160"/>
      <c r="H64" s="1160"/>
      <c r="I64" s="1160"/>
      <c r="J64" s="1160"/>
      <c r="K64" s="1160"/>
      <c r="L64" s="1160"/>
      <c r="M64" s="1160"/>
      <c r="N64" s="1160"/>
      <c r="O64" s="1160"/>
      <c r="P64" s="1160"/>
      <c r="Q64" s="1161"/>
    </row>
    <row r="65" spans="2:17" ht="15" customHeight="1">
      <c r="B65" s="1162"/>
      <c r="C65" s="1160"/>
      <c r="D65" s="1160"/>
      <c r="E65" s="1160"/>
      <c r="F65" s="1160"/>
      <c r="G65" s="1160"/>
      <c r="H65" s="1160"/>
      <c r="I65" s="1160"/>
      <c r="J65" s="1160"/>
      <c r="K65" s="1160"/>
      <c r="L65" s="1160"/>
      <c r="M65" s="1160"/>
      <c r="N65" s="1160"/>
      <c r="O65" s="1160"/>
      <c r="P65" s="1160"/>
      <c r="Q65" s="1161"/>
    </row>
    <row r="66" spans="2:17" ht="15" customHeight="1">
      <c r="B66" s="1162"/>
      <c r="C66" s="1160"/>
      <c r="D66" s="1160"/>
      <c r="E66" s="1160"/>
      <c r="F66" s="1160"/>
      <c r="G66" s="1160"/>
      <c r="H66" s="1160"/>
      <c r="I66" s="1160"/>
      <c r="J66" s="1160"/>
      <c r="K66" s="1160"/>
      <c r="L66" s="1160"/>
      <c r="M66" s="1160"/>
      <c r="N66" s="1160"/>
      <c r="O66" s="1160"/>
      <c r="P66" s="1160"/>
      <c r="Q66" s="1161"/>
    </row>
    <row r="67" spans="2:17" ht="15" customHeight="1">
      <c r="B67" s="1162"/>
      <c r="C67" s="1160"/>
      <c r="D67" s="1160"/>
      <c r="E67" s="1160"/>
      <c r="F67" s="1160"/>
      <c r="G67" s="1160"/>
      <c r="H67" s="1160"/>
      <c r="I67" s="1160"/>
      <c r="J67" s="1160"/>
      <c r="K67" s="1160"/>
      <c r="L67" s="1160"/>
      <c r="M67" s="1160"/>
      <c r="N67" s="1160"/>
      <c r="O67" s="1160"/>
      <c r="P67" s="1160"/>
      <c r="Q67" s="1161"/>
    </row>
    <row r="68" spans="2:17" ht="15" customHeight="1">
      <c r="B68" s="1162"/>
      <c r="C68" s="1160"/>
      <c r="D68" s="1160"/>
      <c r="E68" s="1160"/>
      <c r="F68" s="1160"/>
      <c r="G68" s="1160"/>
      <c r="H68" s="1160"/>
      <c r="I68" s="1160"/>
      <c r="J68" s="1160"/>
      <c r="K68" s="1160"/>
      <c r="L68" s="1160"/>
      <c r="M68" s="1160"/>
      <c r="N68" s="1160"/>
      <c r="O68" s="1160"/>
      <c r="P68" s="1160"/>
      <c r="Q68" s="1161"/>
    </row>
    <row r="69" spans="2:17" ht="16.05" customHeight="1" thickBot="1">
      <c r="B69" s="1163"/>
      <c r="C69" s="1164"/>
      <c r="D69" s="1164"/>
      <c r="E69" s="1164"/>
      <c r="F69" s="1164"/>
      <c r="G69" s="1164"/>
      <c r="H69" s="1164"/>
      <c r="I69" s="1164"/>
      <c r="J69" s="1164"/>
      <c r="K69" s="1164"/>
      <c r="L69" s="1164"/>
      <c r="M69" s="1164"/>
      <c r="N69" s="1164"/>
      <c r="O69" s="1164"/>
      <c r="P69" s="1164"/>
      <c r="Q69" s="1165"/>
    </row>
    <row r="70" spans="2:17">
      <c r="B70" s="1035" t="s">
        <v>38</v>
      </c>
      <c r="C70" s="1036"/>
      <c r="D70" s="1036"/>
      <c r="E70" s="1036"/>
      <c r="F70" s="1036"/>
      <c r="G70" s="1036"/>
      <c r="H70" s="1036"/>
      <c r="I70" s="1036"/>
      <c r="J70" s="1036"/>
      <c r="K70" s="1036"/>
      <c r="L70" s="1036"/>
      <c r="M70" s="1036"/>
      <c r="N70" s="1036"/>
      <c r="O70" s="1036"/>
      <c r="P70" s="1036"/>
      <c r="Q70" s="1037"/>
    </row>
    <row r="71" spans="2:17">
      <c r="B71" s="1038"/>
      <c r="C71" s="1039"/>
      <c r="D71" s="1039"/>
      <c r="E71" s="1039"/>
      <c r="F71" s="1039"/>
      <c r="G71" s="1039"/>
      <c r="H71" s="1039"/>
      <c r="I71" s="1039"/>
      <c r="J71" s="1039"/>
      <c r="K71" s="1039"/>
      <c r="L71" s="1039"/>
      <c r="M71" s="1039"/>
      <c r="N71" s="1039"/>
      <c r="O71" s="1039"/>
      <c r="P71" s="1039"/>
      <c r="Q71" s="1040"/>
    </row>
    <row r="72" spans="2:17" ht="25.05" customHeight="1">
      <c r="B72" s="1055" t="s">
        <v>575</v>
      </c>
      <c r="C72" s="1061"/>
      <c r="D72" s="1061"/>
      <c r="E72" s="1061"/>
      <c r="F72" s="1061"/>
      <c r="G72" s="1061"/>
      <c r="H72" s="1061"/>
      <c r="I72" s="1061"/>
      <c r="J72" s="1061"/>
      <c r="K72" s="1061"/>
      <c r="L72" s="1061"/>
      <c r="M72" s="1061"/>
      <c r="N72" s="1061"/>
      <c r="O72" s="1061"/>
      <c r="P72" s="1061"/>
      <c r="Q72" s="1062"/>
    </row>
    <row r="73" spans="2:17" ht="15" customHeight="1">
      <c r="B73" s="1063"/>
      <c r="C73" s="1061"/>
      <c r="D73" s="1061"/>
      <c r="E73" s="1061"/>
      <c r="F73" s="1061"/>
      <c r="G73" s="1061"/>
      <c r="H73" s="1061"/>
      <c r="I73" s="1061"/>
      <c r="J73" s="1061"/>
      <c r="K73" s="1061"/>
      <c r="L73" s="1061"/>
      <c r="M73" s="1061"/>
      <c r="N73" s="1061"/>
      <c r="O73" s="1061"/>
      <c r="P73" s="1061"/>
      <c r="Q73" s="1062"/>
    </row>
    <row r="74" spans="2:17" ht="15" customHeight="1">
      <c r="B74" s="1063"/>
      <c r="C74" s="1061"/>
      <c r="D74" s="1061"/>
      <c r="E74" s="1061"/>
      <c r="F74" s="1061"/>
      <c r="G74" s="1061"/>
      <c r="H74" s="1061"/>
      <c r="I74" s="1061"/>
      <c r="J74" s="1061"/>
      <c r="K74" s="1061"/>
      <c r="L74" s="1061"/>
      <c r="M74" s="1061"/>
      <c r="N74" s="1061"/>
      <c r="O74" s="1061"/>
      <c r="P74" s="1061"/>
      <c r="Q74" s="1062"/>
    </row>
    <row r="75" spans="2:17" ht="15" customHeight="1">
      <c r="B75" s="1063"/>
      <c r="C75" s="1061"/>
      <c r="D75" s="1061"/>
      <c r="E75" s="1061"/>
      <c r="F75" s="1061"/>
      <c r="G75" s="1061"/>
      <c r="H75" s="1061"/>
      <c r="I75" s="1061"/>
      <c r="J75" s="1061"/>
      <c r="K75" s="1061"/>
      <c r="L75" s="1061"/>
      <c r="M75" s="1061"/>
      <c r="N75" s="1061"/>
      <c r="O75" s="1061"/>
      <c r="P75" s="1061"/>
      <c r="Q75" s="1062"/>
    </row>
    <row r="76" spans="2:17" ht="15" customHeight="1">
      <c r="B76" s="1063"/>
      <c r="C76" s="1061"/>
      <c r="D76" s="1061"/>
      <c r="E76" s="1061"/>
      <c r="F76" s="1061"/>
      <c r="G76" s="1061"/>
      <c r="H76" s="1061"/>
      <c r="I76" s="1061"/>
      <c r="J76" s="1061"/>
      <c r="K76" s="1061"/>
      <c r="L76" s="1061"/>
      <c r="M76" s="1061"/>
      <c r="N76" s="1061"/>
      <c r="O76" s="1061"/>
      <c r="P76" s="1061"/>
      <c r="Q76" s="1062"/>
    </row>
    <row r="77" spans="2:17" ht="15" customHeight="1">
      <c r="B77" s="1063"/>
      <c r="C77" s="1061"/>
      <c r="D77" s="1061"/>
      <c r="E77" s="1061"/>
      <c r="F77" s="1061"/>
      <c r="G77" s="1061"/>
      <c r="H77" s="1061"/>
      <c r="I77" s="1061"/>
      <c r="J77" s="1061"/>
      <c r="K77" s="1061"/>
      <c r="L77" s="1061"/>
      <c r="M77" s="1061"/>
      <c r="N77" s="1061"/>
      <c r="O77" s="1061"/>
      <c r="P77" s="1061"/>
      <c r="Q77" s="1062"/>
    </row>
    <row r="78" spans="2:17" ht="15" customHeight="1">
      <c r="B78" s="1063"/>
      <c r="C78" s="1061"/>
      <c r="D78" s="1061"/>
      <c r="E78" s="1061"/>
      <c r="F78" s="1061"/>
      <c r="G78" s="1061"/>
      <c r="H78" s="1061"/>
      <c r="I78" s="1061"/>
      <c r="J78" s="1061"/>
      <c r="K78" s="1061"/>
      <c r="L78" s="1061"/>
      <c r="M78" s="1061"/>
      <c r="N78" s="1061"/>
      <c r="O78" s="1061"/>
      <c r="P78" s="1061"/>
      <c r="Q78" s="1062"/>
    </row>
    <row r="79" spans="2:17" ht="15" customHeight="1">
      <c r="B79" s="1063"/>
      <c r="C79" s="1061"/>
      <c r="D79" s="1061"/>
      <c r="E79" s="1061"/>
      <c r="F79" s="1061"/>
      <c r="G79" s="1061"/>
      <c r="H79" s="1061"/>
      <c r="I79" s="1061"/>
      <c r="J79" s="1061"/>
      <c r="K79" s="1061"/>
      <c r="L79" s="1061"/>
      <c r="M79" s="1061"/>
      <c r="N79" s="1061"/>
      <c r="O79" s="1061"/>
      <c r="P79" s="1061"/>
      <c r="Q79" s="1062"/>
    </row>
    <row r="80" spans="2:17" ht="15" customHeight="1">
      <c r="B80" s="1063"/>
      <c r="C80" s="1061"/>
      <c r="D80" s="1061"/>
      <c r="E80" s="1061"/>
      <c r="F80" s="1061"/>
      <c r="G80" s="1061"/>
      <c r="H80" s="1061"/>
      <c r="I80" s="1061"/>
      <c r="J80" s="1061"/>
      <c r="K80" s="1061"/>
      <c r="L80" s="1061"/>
      <c r="M80" s="1061"/>
      <c r="N80" s="1061"/>
      <c r="O80" s="1061"/>
      <c r="P80" s="1061"/>
      <c r="Q80" s="1062"/>
    </row>
    <row r="81" spans="2:17" ht="15" customHeight="1">
      <c r="B81" s="1063"/>
      <c r="C81" s="1061"/>
      <c r="D81" s="1061"/>
      <c r="E81" s="1061"/>
      <c r="F81" s="1061"/>
      <c r="G81" s="1061"/>
      <c r="H81" s="1061"/>
      <c r="I81" s="1061"/>
      <c r="J81" s="1061"/>
      <c r="K81" s="1061"/>
      <c r="L81" s="1061"/>
      <c r="M81" s="1061"/>
      <c r="N81" s="1061"/>
      <c r="O81" s="1061"/>
      <c r="P81" s="1061"/>
      <c r="Q81" s="1062"/>
    </row>
    <row r="82" spans="2:17" ht="15" customHeight="1">
      <c r="B82" s="1063"/>
      <c r="C82" s="1061"/>
      <c r="D82" s="1061"/>
      <c r="E82" s="1061"/>
      <c r="F82" s="1061"/>
      <c r="G82" s="1061"/>
      <c r="H82" s="1061"/>
      <c r="I82" s="1061"/>
      <c r="J82" s="1061"/>
      <c r="K82" s="1061"/>
      <c r="L82" s="1061"/>
      <c r="M82" s="1061"/>
      <c r="N82" s="1061"/>
      <c r="O82" s="1061"/>
      <c r="P82" s="1061"/>
      <c r="Q82" s="1062"/>
    </row>
    <row r="83" spans="2:17" ht="16.05" customHeight="1" thickBot="1">
      <c r="B83" s="1064"/>
      <c r="C83" s="1065"/>
      <c r="D83" s="1065"/>
      <c r="E83" s="1065"/>
      <c r="F83" s="1065"/>
      <c r="G83" s="1065"/>
      <c r="H83" s="1065"/>
      <c r="I83" s="1065"/>
      <c r="J83" s="1065"/>
      <c r="K83" s="1065"/>
      <c r="L83" s="1065"/>
      <c r="M83" s="1065"/>
      <c r="N83" s="1065"/>
      <c r="O83" s="1065"/>
      <c r="P83" s="1065"/>
      <c r="Q83" s="1066"/>
    </row>
    <row r="84" spans="2:17">
      <c r="B84" s="1035" t="s">
        <v>39</v>
      </c>
      <c r="C84" s="1036"/>
      <c r="D84" s="1036"/>
      <c r="E84" s="1036"/>
      <c r="F84" s="1036"/>
      <c r="G84" s="1036"/>
      <c r="H84" s="1036"/>
      <c r="I84" s="1036"/>
      <c r="J84" s="1036"/>
      <c r="K84" s="1036"/>
      <c r="L84" s="1036"/>
      <c r="M84" s="1036"/>
      <c r="N84" s="1036"/>
      <c r="O84" s="1036"/>
      <c r="P84" s="1036"/>
      <c r="Q84" s="1037"/>
    </row>
    <row r="85" spans="2:17" ht="25.05" customHeight="1">
      <c r="B85" s="1038"/>
      <c r="C85" s="1039"/>
      <c r="D85" s="1039"/>
      <c r="E85" s="1039"/>
      <c r="F85" s="1039"/>
      <c r="G85" s="1039"/>
      <c r="H85" s="1039"/>
      <c r="I85" s="1039"/>
      <c r="J85" s="1039"/>
      <c r="K85" s="1039"/>
      <c r="L85" s="1039"/>
      <c r="M85" s="1039"/>
      <c r="N85" s="1039"/>
      <c r="O85" s="1039"/>
      <c r="P85" s="1039"/>
      <c r="Q85" s="1040"/>
    </row>
    <row r="86" spans="2:17" ht="25.05" customHeight="1">
      <c r="B86" s="1192" t="s">
        <v>525</v>
      </c>
      <c r="C86" s="1193"/>
      <c r="D86" s="1193"/>
      <c r="E86" s="1193"/>
      <c r="F86" s="1193"/>
      <c r="G86" s="1193"/>
      <c r="H86" s="1193"/>
      <c r="I86" s="1193"/>
      <c r="J86" s="1193"/>
      <c r="K86" s="1193"/>
      <c r="L86" s="1193"/>
      <c r="M86" s="1193"/>
      <c r="N86" s="1193"/>
      <c r="O86" s="1193"/>
      <c r="P86" s="1193"/>
      <c r="Q86" s="1194"/>
    </row>
    <row r="87" spans="2:17" ht="25.05" customHeight="1">
      <c r="B87" s="1192"/>
      <c r="C87" s="1193"/>
      <c r="D87" s="1193"/>
      <c r="E87" s="1193"/>
      <c r="F87" s="1193"/>
      <c r="G87" s="1193"/>
      <c r="H87" s="1193"/>
      <c r="I87" s="1193"/>
      <c r="J87" s="1193"/>
      <c r="K87" s="1193"/>
      <c r="L87" s="1193"/>
      <c r="M87" s="1193"/>
      <c r="N87" s="1193"/>
      <c r="O87" s="1193"/>
      <c r="P87" s="1193"/>
      <c r="Q87" s="1194"/>
    </row>
    <row r="88" spans="2:17" ht="25.05" customHeight="1" thickBot="1">
      <c r="B88" s="647"/>
      <c r="C88" s="645"/>
      <c r="D88" s="645"/>
      <c r="E88" s="645"/>
      <c r="F88" s="645"/>
      <c r="G88" s="645"/>
      <c r="H88" s="645"/>
      <c r="I88" s="645"/>
      <c r="J88" s="645"/>
      <c r="K88" s="645"/>
      <c r="L88" s="645"/>
      <c r="M88" s="645"/>
      <c r="N88" s="645"/>
      <c r="O88" s="645"/>
      <c r="P88" s="645"/>
      <c r="Q88" s="646"/>
    </row>
    <row r="89" spans="2:17" ht="25.05" customHeight="1" thickBot="1">
      <c r="B89" s="1169" t="str">
        <f>"Total unburdened material cost for this work package = $" &amp; 'Int &amp; Inst  Control Account'!AZ174</f>
        <v>Total unburdened material cost for this work package = $2000</v>
      </c>
      <c r="C89" s="1170"/>
      <c r="D89" s="1170"/>
      <c r="E89" s="1170"/>
      <c r="F89" s="1170"/>
      <c r="G89" s="1170"/>
      <c r="H89" s="1170"/>
      <c r="I89" s="1171"/>
      <c r="J89" s="645"/>
      <c r="K89" s="645"/>
      <c r="L89" s="645"/>
      <c r="M89" s="645"/>
      <c r="N89" s="645"/>
      <c r="O89" s="645"/>
      <c r="P89" s="645"/>
      <c r="Q89" s="646"/>
    </row>
    <row r="90" spans="2:17" ht="16.05" customHeight="1" thickBot="1">
      <c r="B90" s="648"/>
      <c r="C90" s="649"/>
      <c r="D90" s="649"/>
      <c r="E90" s="649"/>
      <c r="F90" s="649"/>
      <c r="G90" s="649"/>
      <c r="H90" s="649"/>
      <c r="I90" s="649"/>
      <c r="J90" s="649"/>
      <c r="K90" s="649"/>
      <c r="L90" s="649"/>
      <c r="M90" s="649"/>
      <c r="N90" s="649"/>
      <c r="O90" s="649"/>
      <c r="P90" s="649"/>
      <c r="Q90" s="650"/>
    </row>
    <row r="91" spans="2:17">
      <c r="B91" s="1035" t="s">
        <v>588</v>
      </c>
      <c r="C91" s="1036"/>
      <c r="D91" s="1036"/>
      <c r="E91" s="1036"/>
      <c r="F91" s="1036"/>
      <c r="G91" s="1036"/>
      <c r="H91" s="1036"/>
      <c r="I91" s="1036"/>
      <c r="J91" s="1036"/>
      <c r="K91" s="1036"/>
      <c r="L91" s="1036"/>
      <c r="M91" s="1036"/>
      <c r="N91" s="1036"/>
      <c r="O91" s="1036"/>
      <c r="P91" s="1036"/>
      <c r="Q91" s="1037"/>
    </row>
    <row r="92" spans="2:17">
      <c r="B92" s="1038"/>
      <c r="C92" s="1039"/>
      <c r="D92" s="1039"/>
      <c r="E92" s="1039"/>
      <c r="F92" s="1039"/>
      <c r="G92" s="1039"/>
      <c r="H92" s="1039"/>
      <c r="I92" s="1039"/>
      <c r="J92" s="1039"/>
      <c r="K92" s="1039"/>
      <c r="L92" s="1039"/>
      <c r="M92" s="1039"/>
      <c r="N92" s="1039"/>
      <c r="O92" s="1039"/>
      <c r="P92" s="1039"/>
      <c r="Q92" s="1040"/>
    </row>
    <row r="93" spans="2:17">
      <c r="B93" s="1041" t="s">
        <v>591</v>
      </c>
      <c r="C93" s="1042"/>
      <c r="D93" s="1042"/>
      <c r="E93" s="1042"/>
      <c r="F93" s="1042"/>
      <c r="G93" s="1042"/>
      <c r="H93" s="1042"/>
      <c r="I93" s="1042"/>
      <c r="J93" s="1042"/>
      <c r="K93" s="1042"/>
      <c r="L93" s="1042"/>
      <c r="M93" s="1042"/>
      <c r="N93" s="1042"/>
      <c r="O93" s="1042"/>
      <c r="P93" s="1042"/>
      <c r="Q93" s="1043"/>
    </row>
    <row r="94" spans="2:17">
      <c r="B94" s="1041"/>
      <c r="C94" s="1042"/>
      <c r="D94" s="1042"/>
      <c r="E94" s="1042"/>
      <c r="F94" s="1042"/>
      <c r="G94" s="1042"/>
      <c r="H94" s="1042"/>
      <c r="I94" s="1042"/>
      <c r="J94" s="1042"/>
      <c r="K94" s="1042"/>
      <c r="L94" s="1042"/>
      <c r="M94" s="1042"/>
      <c r="N94" s="1042"/>
      <c r="O94" s="1042"/>
      <c r="P94" s="1042"/>
      <c r="Q94" s="1043"/>
    </row>
    <row r="95" spans="2:17">
      <c r="B95" s="1041"/>
      <c r="C95" s="1042"/>
      <c r="D95" s="1042"/>
      <c r="E95" s="1042"/>
      <c r="F95" s="1042"/>
      <c r="G95" s="1042"/>
      <c r="H95" s="1042"/>
      <c r="I95" s="1042"/>
      <c r="J95" s="1042"/>
      <c r="K95" s="1042"/>
      <c r="L95" s="1042"/>
      <c r="M95" s="1042"/>
      <c r="N95" s="1042"/>
      <c r="O95" s="1042"/>
      <c r="P95" s="1042"/>
      <c r="Q95" s="1043"/>
    </row>
    <row r="96" spans="2:17">
      <c r="B96" s="1041"/>
      <c r="C96" s="1042"/>
      <c r="D96" s="1042"/>
      <c r="E96" s="1042"/>
      <c r="F96" s="1042"/>
      <c r="G96" s="1042"/>
      <c r="H96" s="1042"/>
      <c r="I96" s="1042"/>
      <c r="J96" s="1042"/>
      <c r="K96" s="1042"/>
      <c r="L96" s="1042"/>
      <c r="M96" s="1042"/>
      <c r="N96" s="1042"/>
      <c r="O96" s="1042"/>
      <c r="P96" s="1042"/>
      <c r="Q96" s="1043"/>
    </row>
    <row r="97" spans="2:17">
      <c r="B97" s="1041"/>
      <c r="C97" s="1042"/>
      <c r="D97" s="1042"/>
      <c r="E97" s="1042"/>
      <c r="F97" s="1042"/>
      <c r="G97" s="1042"/>
      <c r="H97" s="1042"/>
      <c r="I97" s="1042"/>
      <c r="J97" s="1042"/>
      <c r="K97" s="1042"/>
      <c r="L97" s="1042"/>
      <c r="M97" s="1042"/>
      <c r="N97" s="1042"/>
      <c r="O97" s="1042"/>
      <c r="P97" s="1042"/>
      <c r="Q97" s="1043"/>
    </row>
    <row r="98" spans="2:17">
      <c r="B98" s="1041"/>
      <c r="C98" s="1042"/>
      <c r="D98" s="1042"/>
      <c r="E98" s="1042"/>
      <c r="F98" s="1042"/>
      <c r="G98" s="1042"/>
      <c r="H98" s="1042"/>
      <c r="I98" s="1042"/>
      <c r="J98" s="1042"/>
      <c r="K98" s="1042"/>
      <c r="L98" s="1042"/>
      <c r="M98" s="1042"/>
      <c r="N98" s="1042"/>
      <c r="O98" s="1042"/>
      <c r="P98" s="1042"/>
      <c r="Q98" s="1043"/>
    </row>
    <row r="99" spans="2:17" ht="16.2" thickBot="1">
      <c r="B99" s="1041"/>
      <c r="C99" s="1042"/>
      <c r="D99" s="1042"/>
      <c r="E99" s="1042"/>
      <c r="F99" s="1042"/>
      <c r="G99" s="1042"/>
      <c r="H99" s="1042"/>
      <c r="I99" s="1042"/>
      <c r="J99" s="1042"/>
      <c r="K99" s="1042"/>
      <c r="L99" s="1042"/>
      <c r="M99" s="1042"/>
      <c r="N99" s="1042"/>
      <c r="O99" s="1042"/>
      <c r="P99" s="1042"/>
      <c r="Q99" s="1043"/>
    </row>
    <row r="100" spans="2:17" ht="18">
      <c r="B100" s="666"/>
      <c r="C100" s="1044" t="str">
        <f>"Bottoms Up Composite Labor estimate uncertainty for WBS #"  &amp;'Int &amp; Inst  Control Account'!B174 &amp; ": " &amp;'Int &amp; Inst  Control Account'!C174</f>
        <v>Bottoms Up Composite Labor estimate uncertainty for WBS #2.05.12: sPHENIX Full Detector Installation</v>
      </c>
      <c r="D100" s="1045"/>
      <c r="E100" s="1045"/>
      <c r="F100" s="1045"/>
      <c r="G100" s="1045"/>
      <c r="H100" s="1045"/>
      <c r="I100" s="667"/>
      <c r="J100" s="1045" t="s">
        <v>589</v>
      </c>
      <c r="K100" s="1045"/>
      <c r="L100" s="668">
        <f>'Full Detector Inst Work Package'!CD19</f>
        <v>0.24999999999999983</v>
      </c>
      <c r="M100" s="669"/>
      <c r="N100" s="669"/>
      <c r="O100" s="669"/>
      <c r="P100" s="669"/>
      <c r="Q100" s="670"/>
    </row>
    <row r="101" spans="2:17" ht="18.600000000000001" thickBot="1">
      <c r="B101" s="666"/>
      <c r="C101" s="1048"/>
      <c r="D101" s="1049"/>
      <c r="E101" s="1049"/>
      <c r="F101" s="1049"/>
      <c r="G101" s="1049"/>
      <c r="H101" s="1049"/>
      <c r="I101" s="671"/>
      <c r="J101" s="1049" t="s">
        <v>590</v>
      </c>
      <c r="K101" s="1049"/>
      <c r="L101" s="672">
        <f>'Full Detector Inst Work Package'!CE19</f>
        <v>-0.375</v>
      </c>
      <c r="M101" s="669"/>
      <c r="N101" s="669"/>
      <c r="O101" s="669"/>
      <c r="P101" s="669"/>
      <c r="Q101" s="670"/>
    </row>
    <row r="102" spans="2:17" ht="18.600000000000001" thickBot="1">
      <c r="B102" s="673"/>
      <c r="C102" s="674"/>
      <c r="D102" s="674"/>
      <c r="E102" s="674"/>
      <c r="F102" s="674"/>
      <c r="G102" s="674"/>
      <c r="H102" s="674"/>
      <c r="I102" s="674"/>
      <c r="J102" s="674"/>
      <c r="K102" s="674"/>
      <c r="L102" s="674"/>
      <c r="M102" s="674"/>
      <c r="N102" s="674"/>
      <c r="O102" s="674"/>
      <c r="P102" s="674"/>
      <c r="Q102" s="675"/>
    </row>
  </sheetData>
  <mergeCells count="31">
    <mergeCell ref="B54:Q69"/>
    <mergeCell ref="B70:Q71"/>
    <mergeCell ref="F2:L7"/>
    <mergeCell ref="M2:M3"/>
    <mergeCell ref="N2:Q3"/>
    <mergeCell ref="M4:M5"/>
    <mergeCell ref="N4:Q5"/>
    <mergeCell ref="M6:M7"/>
    <mergeCell ref="N6:Q7"/>
    <mergeCell ref="B52:Q53"/>
    <mergeCell ref="B8:F8"/>
    <mergeCell ref="G8:M8"/>
    <mergeCell ref="N8:Q8"/>
    <mergeCell ref="B9:F10"/>
    <mergeCell ref="G9:M10"/>
    <mergeCell ref="N9:Q10"/>
    <mergeCell ref="B11:Q11"/>
    <mergeCell ref="B12:Q24"/>
    <mergeCell ref="B26:Q26"/>
    <mergeCell ref="B39:Q39"/>
    <mergeCell ref="B40:Q51"/>
    <mergeCell ref="B25:F25"/>
    <mergeCell ref="C100:H101"/>
    <mergeCell ref="J100:K100"/>
    <mergeCell ref="J101:K101"/>
    <mergeCell ref="B72:Q83"/>
    <mergeCell ref="B84:Q85"/>
    <mergeCell ref="B86:Q87"/>
    <mergeCell ref="B91:Q92"/>
    <mergeCell ref="B93:Q99"/>
    <mergeCell ref="B89:I89"/>
  </mergeCells>
  <hyperlinks>
    <hyperlink ref="B40" location="'Full Detector Inst Work Package'!A1" display="(click here to see the details of the labor and material estimate for this Work Package)" xr:uid="{00000000-0004-0000-1100-000000000000}"/>
    <hyperlink ref="C40" location="'Full Detector Inst Work Package'!A1" display="'Full Detector Inst Work Package'!A1" xr:uid="{00000000-0004-0000-1100-000001000000}"/>
    <hyperlink ref="D40" location="'Full Detector Inst Work Package'!A1" display="'Full Detector Inst Work Package'!A1" xr:uid="{00000000-0004-0000-1100-000002000000}"/>
    <hyperlink ref="E40" location="'Full Detector Inst Work Package'!A1" display="'Full Detector Inst Work Package'!A1" xr:uid="{00000000-0004-0000-1100-000003000000}"/>
    <hyperlink ref="F40" location="'Full Detector Inst Work Package'!A1" display="'Full Detector Inst Work Package'!A1" xr:uid="{00000000-0004-0000-1100-000004000000}"/>
    <hyperlink ref="G40" location="'Full Detector Inst Work Package'!A1" display="'Full Detector Inst Work Package'!A1" xr:uid="{00000000-0004-0000-1100-000005000000}"/>
    <hyperlink ref="H40" location="'Full Detector Inst Work Package'!A1" display="'Full Detector Inst Work Package'!A1" xr:uid="{00000000-0004-0000-1100-000006000000}"/>
    <hyperlink ref="I40" location="'Full Detector Inst Work Package'!A1" display="'Full Detector Inst Work Package'!A1" xr:uid="{00000000-0004-0000-1100-000007000000}"/>
    <hyperlink ref="J40" location="'Full Detector Inst Work Package'!A1" display="'Full Detector Inst Work Package'!A1" xr:uid="{00000000-0004-0000-1100-000008000000}"/>
    <hyperlink ref="K40" location="'Full Detector Inst Work Package'!A1" display="'Full Detector Inst Work Package'!A1" xr:uid="{00000000-0004-0000-1100-000009000000}"/>
    <hyperlink ref="L40" location="'Full Detector Inst Work Package'!A1" display="'Full Detector Inst Work Package'!A1" xr:uid="{00000000-0004-0000-1100-00000A000000}"/>
    <hyperlink ref="M40" location="'Full Detector Inst Work Package'!A1" display="'Full Detector Inst Work Package'!A1" xr:uid="{00000000-0004-0000-1100-00000B000000}"/>
    <hyperlink ref="N40" location="'Full Detector Inst Work Package'!A1" display="'Full Detector Inst Work Package'!A1" xr:uid="{00000000-0004-0000-1100-00000C000000}"/>
    <hyperlink ref="O40" location="'Full Detector Inst Work Package'!A1" display="'Full Detector Inst Work Package'!A1" xr:uid="{00000000-0004-0000-1100-00000D000000}"/>
    <hyperlink ref="P40" location="'Full Detector Inst Work Package'!A1" display="'Full Detector Inst Work Package'!A1" xr:uid="{00000000-0004-0000-1100-00000E000000}"/>
    <hyperlink ref="Q40" location="'Full Detector Inst Work Package'!A1" display="'Full Detector Inst Work Package'!A1" xr:uid="{00000000-0004-0000-1100-00000F000000}"/>
    <hyperlink ref="B41" location="'Full Detector Inst Work Package'!A1" display="'Full Detector Inst Work Package'!A1" xr:uid="{00000000-0004-0000-1100-000010000000}"/>
    <hyperlink ref="C41" location="'Full Detector Inst Work Package'!A1" display="'Full Detector Inst Work Package'!A1" xr:uid="{00000000-0004-0000-1100-000011000000}"/>
    <hyperlink ref="D41" location="'Full Detector Inst Work Package'!A1" display="'Full Detector Inst Work Package'!A1" xr:uid="{00000000-0004-0000-1100-000012000000}"/>
    <hyperlink ref="E41" location="'Full Detector Inst Work Package'!A1" display="'Full Detector Inst Work Package'!A1" xr:uid="{00000000-0004-0000-1100-000013000000}"/>
    <hyperlink ref="F41" location="'Full Detector Inst Work Package'!A1" display="'Full Detector Inst Work Package'!A1" xr:uid="{00000000-0004-0000-1100-000014000000}"/>
    <hyperlink ref="G41" location="'Full Detector Inst Work Package'!A1" display="'Full Detector Inst Work Package'!A1" xr:uid="{00000000-0004-0000-1100-000015000000}"/>
    <hyperlink ref="H41" location="'Full Detector Inst Work Package'!A1" display="'Full Detector Inst Work Package'!A1" xr:uid="{00000000-0004-0000-1100-000016000000}"/>
    <hyperlink ref="I41" location="'Full Detector Inst Work Package'!A1" display="'Full Detector Inst Work Package'!A1" xr:uid="{00000000-0004-0000-1100-000017000000}"/>
    <hyperlink ref="J41" location="'Full Detector Inst Work Package'!A1" display="'Full Detector Inst Work Package'!A1" xr:uid="{00000000-0004-0000-1100-000018000000}"/>
    <hyperlink ref="K41" location="'Full Detector Inst Work Package'!A1" display="'Full Detector Inst Work Package'!A1" xr:uid="{00000000-0004-0000-1100-000019000000}"/>
    <hyperlink ref="L41" location="'Full Detector Inst Work Package'!A1" display="'Full Detector Inst Work Package'!A1" xr:uid="{00000000-0004-0000-1100-00001A000000}"/>
    <hyperlink ref="M41" location="'Full Detector Inst Work Package'!A1" display="'Full Detector Inst Work Package'!A1" xr:uid="{00000000-0004-0000-1100-00001B000000}"/>
    <hyperlink ref="N41" location="'Full Detector Inst Work Package'!A1" display="'Full Detector Inst Work Package'!A1" xr:uid="{00000000-0004-0000-1100-00001C000000}"/>
    <hyperlink ref="O41" location="'Full Detector Inst Work Package'!A1" display="'Full Detector Inst Work Package'!A1" xr:uid="{00000000-0004-0000-1100-00001D000000}"/>
    <hyperlink ref="P41" location="'Full Detector Inst Work Package'!A1" display="'Full Detector Inst Work Package'!A1" xr:uid="{00000000-0004-0000-1100-00001E000000}"/>
    <hyperlink ref="Q41" location="'Full Detector Inst Work Package'!A1" display="'Full Detector Inst Work Package'!A1" xr:uid="{00000000-0004-0000-1100-00001F000000}"/>
    <hyperlink ref="B42" location="'Full Detector Inst Work Package'!A1" display="'Full Detector Inst Work Package'!A1" xr:uid="{00000000-0004-0000-1100-000020000000}"/>
    <hyperlink ref="C42" location="'Full Detector Inst Work Package'!A1" display="'Full Detector Inst Work Package'!A1" xr:uid="{00000000-0004-0000-1100-000021000000}"/>
    <hyperlink ref="D42" location="'Full Detector Inst Work Package'!A1" display="'Full Detector Inst Work Package'!A1" xr:uid="{00000000-0004-0000-1100-000022000000}"/>
    <hyperlink ref="E42" location="'Full Detector Inst Work Package'!A1" display="'Full Detector Inst Work Package'!A1" xr:uid="{00000000-0004-0000-1100-000023000000}"/>
    <hyperlink ref="F42" location="'Full Detector Inst Work Package'!A1" display="'Full Detector Inst Work Package'!A1" xr:uid="{00000000-0004-0000-1100-000024000000}"/>
    <hyperlink ref="G42" location="'Full Detector Inst Work Package'!A1" display="'Full Detector Inst Work Package'!A1" xr:uid="{00000000-0004-0000-1100-000025000000}"/>
    <hyperlink ref="H42" location="'Full Detector Inst Work Package'!A1" display="'Full Detector Inst Work Package'!A1" xr:uid="{00000000-0004-0000-1100-000026000000}"/>
    <hyperlink ref="I42" location="'Full Detector Inst Work Package'!A1" display="'Full Detector Inst Work Package'!A1" xr:uid="{00000000-0004-0000-1100-000027000000}"/>
    <hyperlink ref="J42" location="'Full Detector Inst Work Package'!A1" display="'Full Detector Inst Work Package'!A1" xr:uid="{00000000-0004-0000-1100-000028000000}"/>
    <hyperlink ref="K42" location="'Full Detector Inst Work Package'!A1" display="'Full Detector Inst Work Package'!A1" xr:uid="{00000000-0004-0000-1100-000029000000}"/>
    <hyperlink ref="L42" location="'Full Detector Inst Work Package'!A1" display="'Full Detector Inst Work Package'!A1" xr:uid="{00000000-0004-0000-1100-00002A000000}"/>
    <hyperlink ref="M42" location="'Full Detector Inst Work Package'!A1" display="'Full Detector Inst Work Package'!A1" xr:uid="{00000000-0004-0000-1100-00002B000000}"/>
    <hyperlink ref="N42" location="'Full Detector Inst Work Package'!A1" display="'Full Detector Inst Work Package'!A1" xr:uid="{00000000-0004-0000-1100-00002C000000}"/>
    <hyperlink ref="O42" location="'Full Detector Inst Work Package'!A1" display="'Full Detector Inst Work Package'!A1" xr:uid="{00000000-0004-0000-1100-00002D000000}"/>
    <hyperlink ref="P42" location="'Full Detector Inst Work Package'!A1" display="'Full Detector Inst Work Package'!A1" xr:uid="{00000000-0004-0000-1100-00002E000000}"/>
    <hyperlink ref="Q42" location="'Full Detector Inst Work Package'!A1" display="'Full Detector Inst Work Package'!A1" xr:uid="{00000000-0004-0000-1100-00002F000000}"/>
    <hyperlink ref="B43" location="'Full Detector Inst Work Package'!A1" display="'Full Detector Inst Work Package'!A1" xr:uid="{00000000-0004-0000-1100-000030000000}"/>
    <hyperlink ref="C43" location="'Full Detector Inst Work Package'!A1" display="'Full Detector Inst Work Package'!A1" xr:uid="{00000000-0004-0000-1100-000031000000}"/>
    <hyperlink ref="D43" location="'Full Detector Inst Work Package'!A1" display="'Full Detector Inst Work Package'!A1" xr:uid="{00000000-0004-0000-1100-000032000000}"/>
    <hyperlink ref="E43" location="'Full Detector Inst Work Package'!A1" display="'Full Detector Inst Work Package'!A1" xr:uid="{00000000-0004-0000-1100-000033000000}"/>
    <hyperlink ref="F43" location="'Full Detector Inst Work Package'!A1" display="'Full Detector Inst Work Package'!A1" xr:uid="{00000000-0004-0000-1100-000034000000}"/>
    <hyperlink ref="G43" location="'Full Detector Inst Work Package'!A1" display="'Full Detector Inst Work Package'!A1" xr:uid="{00000000-0004-0000-1100-000035000000}"/>
    <hyperlink ref="H43" location="'Full Detector Inst Work Package'!A1" display="'Full Detector Inst Work Package'!A1" xr:uid="{00000000-0004-0000-1100-000036000000}"/>
    <hyperlink ref="I43" location="'Full Detector Inst Work Package'!A1" display="'Full Detector Inst Work Package'!A1" xr:uid="{00000000-0004-0000-1100-000037000000}"/>
    <hyperlink ref="J43" location="'Full Detector Inst Work Package'!A1" display="'Full Detector Inst Work Package'!A1" xr:uid="{00000000-0004-0000-1100-000038000000}"/>
    <hyperlink ref="K43" location="'Full Detector Inst Work Package'!A1" display="'Full Detector Inst Work Package'!A1" xr:uid="{00000000-0004-0000-1100-000039000000}"/>
    <hyperlink ref="L43" location="'Full Detector Inst Work Package'!A1" display="'Full Detector Inst Work Package'!A1" xr:uid="{00000000-0004-0000-1100-00003A000000}"/>
    <hyperlink ref="M43" location="'Full Detector Inst Work Package'!A1" display="'Full Detector Inst Work Package'!A1" xr:uid="{00000000-0004-0000-1100-00003B000000}"/>
    <hyperlink ref="N43" location="'Full Detector Inst Work Package'!A1" display="'Full Detector Inst Work Package'!A1" xr:uid="{00000000-0004-0000-1100-00003C000000}"/>
    <hyperlink ref="O43" location="'Full Detector Inst Work Package'!A1" display="'Full Detector Inst Work Package'!A1" xr:uid="{00000000-0004-0000-1100-00003D000000}"/>
    <hyperlink ref="P43" location="'Full Detector Inst Work Package'!A1" display="'Full Detector Inst Work Package'!A1" xr:uid="{00000000-0004-0000-1100-00003E000000}"/>
    <hyperlink ref="Q43" location="'Full Detector Inst Work Package'!A1" display="'Full Detector Inst Work Package'!A1" xr:uid="{00000000-0004-0000-1100-00003F000000}"/>
    <hyperlink ref="B44" location="'Full Detector Inst Work Package'!A1" display="'Full Detector Inst Work Package'!A1" xr:uid="{00000000-0004-0000-1100-000040000000}"/>
    <hyperlink ref="C44" location="'Full Detector Inst Work Package'!A1" display="'Full Detector Inst Work Package'!A1" xr:uid="{00000000-0004-0000-1100-000041000000}"/>
    <hyperlink ref="D44" location="'Full Detector Inst Work Package'!A1" display="'Full Detector Inst Work Package'!A1" xr:uid="{00000000-0004-0000-1100-000042000000}"/>
    <hyperlink ref="E44" location="'Full Detector Inst Work Package'!A1" display="'Full Detector Inst Work Package'!A1" xr:uid="{00000000-0004-0000-1100-000043000000}"/>
    <hyperlink ref="F44" location="'Full Detector Inst Work Package'!A1" display="'Full Detector Inst Work Package'!A1" xr:uid="{00000000-0004-0000-1100-000044000000}"/>
    <hyperlink ref="G44" location="'Full Detector Inst Work Package'!A1" display="'Full Detector Inst Work Package'!A1" xr:uid="{00000000-0004-0000-1100-000045000000}"/>
    <hyperlink ref="H44" location="'Full Detector Inst Work Package'!A1" display="'Full Detector Inst Work Package'!A1" xr:uid="{00000000-0004-0000-1100-000046000000}"/>
    <hyperlink ref="I44" location="'Full Detector Inst Work Package'!A1" display="'Full Detector Inst Work Package'!A1" xr:uid="{00000000-0004-0000-1100-000047000000}"/>
    <hyperlink ref="J44" location="'Full Detector Inst Work Package'!A1" display="'Full Detector Inst Work Package'!A1" xr:uid="{00000000-0004-0000-1100-000048000000}"/>
    <hyperlink ref="K44" location="'Full Detector Inst Work Package'!A1" display="'Full Detector Inst Work Package'!A1" xr:uid="{00000000-0004-0000-1100-000049000000}"/>
    <hyperlink ref="L44" location="'Full Detector Inst Work Package'!A1" display="'Full Detector Inst Work Package'!A1" xr:uid="{00000000-0004-0000-1100-00004A000000}"/>
    <hyperlink ref="M44" location="'Full Detector Inst Work Package'!A1" display="'Full Detector Inst Work Package'!A1" xr:uid="{00000000-0004-0000-1100-00004B000000}"/>
    <hyperlink ref="N44" location="'Full Detector Inst Work Package'!A1" display="'Full Detector Inst Work Package'!A1" xr:uid="{00000000-0004-0000-1100-00004C000000}"/>
    <hyperlink ref="O44" location="'Full Detector Inst Work Package'!A1" display="'Full Detector Inst Work Package'!A1" xr:uid="{00000000-0004-0000-1100-00004D000000}"/>
    <hyperlink ref="P44" location="'Full Detector Inst Work Package'!A1" display="'Full Detector Inst Work Package'!A1" xr:uid="{00000000-0004-0000-1100-00004E000000}"/>
    <hyperlink ref="Q44" location="'Full Detector Inst Work Package'!A1" display="'Full Detector Inst Work Package'!A1" xr:uid="{00000000-0004-0000-1100-00004F000000}"/>
    <hyperlink ref="B45" location="'Full Detector Inst Work Package'!A1" display="'Full Detector Inst Work Package'!A1" xr:uid="{00000000-0004-0000-1100-000050000000}"/>
    <hyperlink ref="C45" location="'Full Detector Inst Work Package'!A1" display="'Full Detector Inst Work Package'!A1" xr:uid="{00000000-0004-0000-1100-000051000000}"/>
    <hyperlink ref="D45" location="'Full Detector Inst Work Package'!A1" display="'Full Detector Inst Work Package'!A1" xr:uid="{00000000-0004-0000-1100-000052000000}"/>
    <hyperlink ref="E45" location="'Full Detector Inst Work Package'!A1" display="'Full Detector Inst Work Package'!A1" xr:uid="{00000000-0004-0000-1100-000053000000}"/>
    <hyperlink ref="F45" location="'Full Detector Inst Work Package'!A1" display="'Full Detector Inst Work Package'!A1" xr:uid="{00000000-0004-0000-1100-000054000000}"/>
    <hyperlink ref="G45" location="'Full Detector Inst Work Package'!A1" display="'Full Detector Inst Work Package'!A1" xr:uid="{00000000-0004-0000-1100-000055000000}"/>
    <hyperlink ref="H45" location="'Full Detector Inst Work Package'!A1" display="'Full Detector Inst Work Package'!A1" xr:uid="{00000000-0004-0000-1100-000056000000}"/>
    <hyperlink ref="I45" location="'Full Detector Inst Work Package'!A1" display="'Full Detector Inst Work Package'!A1" xr:uid="{00000000-0004-0000-1100-000057000000}"/>
    <hyperlink ref="J45" location="'Full Detector Inst Work Package'!A1" display="'Full Detector Inst Work Package'!A1" xr:uid="{00000000-0004-0000-1100-000058000000}"/>
    <hyperlink ref="K45" location="'Full Detector Inst Work Package'!A1" display="'Full Detector Inst Work Package'!A1" xr:uid="{00000000-0004-0000-1100-000059000000}"/>
    <hyperlink ref="L45" location="'Full Detector Inst Work Package'!A1" display="'Full Detector Inst Work Package'!A1" xr:uid="{00000000-0004-0000-1100-00005A000000}"/>
    <hyperlink ref="M45" location="'Full Detector Inst Work Package'!A1" display="'Full Detector Inst Work Package'!A1" xr:uid="{00000000-0004-0000-1100-00005B000000}"/>
    <hyperlink ref="N45" location="'Full Detector Inst Work Package'!A1" display="'Full Detector Inst Work Package'!A1" xr:uid="{00000000-0004-0000-1100-00005C000000}"/>
    <hyperlink ref="O45" location="'Full Detector Inst Work Package'!A1" display="'Full Detector Inst Work Package'!A1" xr:uid="{00000000-0004-0000-1100-00005D000000}"/>
    <hyperlink ref="P45" location="'Full Detector Inst Work Package'!A1" display="'Full Detector Inst Work Package'!A1" xr:uid="{00000000-0004-0000-1100-00005E000000}"/>
    <hyperlink ref="Q45" location="'Full Detector Inst Work Package'!A1" display="'Full Detector Inst Work Package'!A1" xr:uid="{00000000-0004-0000-1100-00005F000000}"/>
    <hyperlink ref="B46" location="'Full Detector Inst Work Package'!A1" display="'Full Detector Inst Work Package'!A1" xr:uid="{00000000-0004-0000-1100-000060000000}"/>
    <hyperlink ref="C46" location="'Full Detector Inst Work Package'!A1" display="'Full Detector Inst Work Package'!A1" xr:uid="{00000000-0004-0000-1100-000061000000}"/>
    <hyperlink ref="D46" location="'Full Detector Inst Work Package'!A1" display="'Full Detector Inst Work Package'!A1" xr:uid="{00000000-0004-0000-1100-000062000000}"/>
    <hyperlink ref="E46" location="'Full Detector Inst Work Package'!A1" display="'Full Detector Inst Work Package'!A1" xr:uid="{00000000-0004-0000-1100-000063000000}"/>
    <hyperlink ref="F46" location="'Full Detector Inst Work Package'!A1" display="'Full Detector Inst Work Package'!A1" xr:uid="{00000000-0004-0000-1100-000064000000}"/>
    <hyperlink ref="G46" location="'Full Detector Inst Work Package'!A1" display="'Full Detector Inst Work Package'!A1" xr:uid="{00000000-0004-0000-1100-000065000000}"/>
    <hyperlink ref="H46" location="'Full Detector Inst Work Package'!A1" display="'Full Detector Inst Work Package'!A1" xr:uid="{00000000-0004-0000-1100-000066000000}"/>
    <hyperlink ref="I46" location="'Full Detector Inst Work Package'!A1" display="'Full Detector Inst Work Package'!A1" xr:uid="{00000000-0004-0000-1100-000067000000}"/>
    <hyperlink ref="J46" location="'Full Detector Inst Work Package'!A1" display="'Full Detector Inst Work Package'!A1" xr:uid="{00000000-0004-0000-1100-000068000000}"/>
    <hyperlink ref="K46" location="'Full Detector Inst Work Package'!A1" display="'Full Detector Inst Work Package'!A1" xr:uid="{00000000-0004-0000-1100-000069000000}"/>
    <hyperlink ref="L46" location="'Full Detector Inst Work Package'!A1" display="'Full Detector Inst Work Package'!A1" xr:uid="{00000000-0004-0000-1100-00006A000000}"/>
    <hyperlink ref="M46" location="'Full Detector Inst Work Package'!A1" display="'Full Detector Inst Work Package'!A1" xr:uid="{00000000-0004-0000-1100-00006B000000}"/>
    <hyperlink ref="N46" location="'Full Detector Inst Work Package'!A1" display="'Full Detector Inst Work Package'!A1" xr:uid="{00000000-0004-0000-1100-00006C000000}"/>
    <hyperlink ref="O46" location="'Full Detector Inst Work Package'!A1" display="'Full Detector Inst Work Package'!A1" xr:uid="{00000000-0004-0000-1100-00006D000000}"/>
    <hyperlink ref="P46" location="'Full Detector Inst Work Package'!A1" display="'Full Detector Inst Work Package'!A1" xr:uid="{00000000-0004-0000-1100-00006E000000}"/>
    <hyperlink ref="Q46" location="'Full Detector Inst Work Package'!A1" display="'Full Detector Inst Work Package'!A1" xr:uid="{00000000-0004-0000-1100-00006F000000}"/>
    <hyperlink ref="B47" location="'Full Detector Inst Work Package'!A1" display="'Full Detector Inst Work Package'!A1" xr:uid="{00000000-0004-0000-1100-000070000000}"/>
    <hyperlink ref="C47" location="'Full Detector Inst Work Package'!A1" display="'Full Detector Inst Work Package'!A1" xr:uid="{00000000-0004-0000-1100-000071000000}"/>
    <hyperlink ref="D47" location="'Full Detector Inst Work Package'!A1" display="'Full Detector Inst Work Package'!A1" xr:uid="{00000000-0004-0000-1100-000072000000}"/>
    <hyperlink ref="E47" location="'Full Detector Inst Work Package'!A1" display="'Full Detector Inst Work Package'!A1" xr:uid="{00000000-0004-0000-1100-000073000000}"/>
    <hyperlink ref="F47" location="'Full Detector Inst Work Package'!A1" display="'Full Detector Inst Work Package'!A1" xr:uid="{00000000-0004-0000-1100-000074000000}"/>
    <hyperlink ref="G47" location="'Full Detector Inst Work Package'!A1" display="'Full Detector Inst Work Package'!A1" xr:uid="{00000000-0004-0000-1100-000075000000}"/>
    <hyperlink ref="H47" location="'Full Detector Inst Work Package'!A1" display="'Full Detector Inst Work Package'!A1" xr:uid="{00000000-0004-0000-1100-000076000000}"/>
    <hyperlink ref="I47" location="'Full Detector Inst Work Package'!A1" display="'Full Detector Inst Work Package'!A1" xr:uid="{00000000-0004-0000-1100-000077000000}"/>
    <hyperlink ref="J47" location="'Full Detector Inst Work Package'!A1" display="'Full Detector Inst Work Package'!A1" xr:uid="{00000000-0004-0000-1100-000078000000}"/>
    <hyperlink ref="K47" location="'Full Detector Inst Work Package'!A1" display="'Full Detector Inst Work Package'!A1" xr:uid="{00000000-0004-0000-1100-000079000000}"/>
    <hyperlink ref="L47" location="'Full Detector Inst Work Package'!A1" display="'Full Detector Inst Work Package'!A1" xr:uid="{00000000-0004-0000-1100-00007A000000}"/>
    <hyperlink ref="M47" location="'Full Detector Inst Work Package'!A1" display="'Full Detector Inst Work Package'!A1" xr:uid="{00000000-0004-0000-1100-00007B000000}"/>
    <hyperlink ref="N47" location="'Full Detector Inst Work Package'!A1" display="'Full Detector Inst Work Package'!A1" xr:uid="{00000000-0004-0000-1100-00007C000000}"/>
    <hyperlink ref="O47" location="'Full Detector Inst Work Package'!A1" display="'Full Detector Inst Work Package'!A1" xr:uid="{00000000-0004-0000-1100-00007D000000}"/>
    <hyperlink ref="P47" location="'Full Detector Inst Work Package'!A1" display="'Full Detector Inst Work Package'!A1" xr:uid="{00000000-0004-0000-1100-00007E000000}"/>
    <hyperlink ref="Q47" location="'Full Detector Inst Work Package'!A1" display="'Full Detector Inst Work Package'!A1" xr:uid="{00000000-0004-0000-1100-00007F000000}"/>
    <hyperlink ref="B48" location="'Full Detector Inst Work Package'!A1" display="'Full Detector Inst Work Package'!A1" xr:uid="{00000000-0004-0000-1100-000080000000}"/>
    <hyperlink ref="C48" location="'Full Detector Inst Work Package'!A1" display="'Full Detector Inst Work Package'!A1" xr:uid="{00000000-0004-0000-1100-000081000000}"/>
    <hyperlink ref="D48" location="'Full Detector Inst Work Package'!A1" display="'Full Detector Inst Work Package'!A1" xr:uid="{00000000-0004-0000-1100-000082000000}"/>
    <hyperlink ref="E48" location="'Full Detector Inst Work Package'!A1" display="'Full Detector Inst Work Package'!A1" xr:uid="{00000000-0004-0000-1100-000083000000}"/>
    <hyperlink ref="F48" location="'Full Detector Inst Work Package'!A1" display="'Full Detector Inst Work Package'!A1" xr:uid="{00000000-0004-0000-1100-000084000000}"/>
    <hyperlink ref="G48" location="'Full Detector Inst Work Package'!A1" display="'Full Detector Inst Work Package'!A1" xr:uid="{00000000-0004-0000-1100-000085000000}"/>
    <hyperlink ref="H48" location="'Full Detector Inst Work Package'!A1" display="'Full Detector Inst Work Package'!A1" xr:uid="{00000000-0004-0000-1100-000086000000}"/>
    <hyperlink ref="I48" location="'Full Detector Inst Work Package'!A1" display="'Full Detector Inst Work Package'!A1" xr:uid="{00000000-0004-0000-1100-000087000000}"/>
    <hyperlink ref="J48" location="'Full Detector Inst Work Package'!A1" display="'Full Detector Inst Work Package'!A1" xr:uid="{00000000-0004-0000-1100-000088000000}"/>
    <hyperlink ref="K48" location="'Full Detector Inst Work Package'!A1" display="'Full Detector Inst Work Package'!A1" xr:uid="{00000000-0004-0000-1100-000089000000}"/>
    <hyperlink ref="L48" location="'Full Detector Inst Work Package'!A1" display="'Full Detector Inst Work Package'!A1" xr:uid="{00000000-0004-0000-1100-00008A000000}"/>
    <hyperlink ref="M48" location="'Full Detector Inst Work Package'!A1" display="'Full Detector Inst Work Package'!A1" xr:uid="{00000000-0004-0000-1100-00008B000000}"/>
    <hyperlink ref="N48" location="'Full Detector Inst Work Package'!A1" display="'Full Detector Inst Work Package'!A1" xr:uid="{00000000-0004-0000-1100-00008C000000}"/>
    <hyperlink ref="O48" location="'Full Detector Inst Work Package'!A1" display="'Full Detector Inst Work Package'!A1" xr:uid="{00000000-0004-0000-1100-00008D000000}"/>
    <hyperlink ref="P48" location="'Full Detector Inst Work Package'!A1" display="'Full Detector Inst Work Package'!A1" xr:uid="{00000000-0004-0000-1100-00008E000000}"/>
    <hyperlink ref="Q48" location="'Full Detector Inst Work Package'!A1" display="'Full Detector Inst Work Package'!A1" xr:uid="{00000000-0004-0000-1100-00008F000000}"/>
    <hyperlink ref="B49" location="'Full Detector Inst Work Package'!A1" display="'Full Detector Inst Work Package'!A1" xr:uid="{00000000-0004-0000-1100-000090000000}"/>
    <hyperlink ref="C49" location="'Full Detector Inst Work Package'!A1" display="'Full Detector Inst Work Package'!A1" xr:uid="{00000000-0004-0000-1100-000091000000}"/>
    <hyperlink ref="D49" location="'Full Detector Inst Work Package'!A1" display="'Full Detector Inst Work Package'!A1" xr:uid="{00000000-0004-0000-1100-000092000000}"/>
    <hyperlink ref="E49" location="'Full Detector Inst Work Package'!A1" display="'Full Detector Inst Work Package'!A1" xr:uid="{00000000-0004-0000-1100-000093000000}"/>
    <hyperlink ref="F49" location="'Full Detector Inst Work Package'!A1" display="'Full Detector Inst Work Package'!A1" xr:uid="{00000000-0004-0000-1100-000094000000}"/>
    <hyperlink ref="G49" location="'Full Detector Inst Work Package'!A1" display="'Full Detector Inst Work Package'!A1" xr:uid="{00000000-0004-0000-1100-000095000000}"/>
    <hyperlink ref="H49" location="'Full Detector Inst Work Package'!A1" display="'Full Detector Inst Work Package'!A1" xr:uid="{00000000-0004-0000-1100-000096000000}"/>
    <hyperlink ref="I49" location="'Full Detector Inst Work Package'!A1" display="'Full Detector Inst Work Package'!A1" xr:uid="{00000000-0004-0000-1100-000097000000}"/>
    <hyperlink ref="J49" location="'Full Detector Inst Work Package'!A1" display="'Full Detector Inst Work Package'!A1" xr:uid="{00000000-0004-0000-1100-000098000000}"/>
    <hyperlink ref="K49" location="'Full Detector Inst Work Package'!A1" display="'Full Detector Inst Work Package'!A1" xr:uid="{00000000-0004-0000-1100-000099000000}"/>
    <hyperlink ref="L49" location="'Full Detector Inst Work Package'!A1" display="'Full Detector Inst Work Package'!A1" xr:uid="{00000000-0004-0000-1100-00009A000000}"/>
    <hyperlink ref="M49" location="'Full Detector Inst Work Package'!A1" display="'Full Detector Inst Work Package'!A1" xr:uid="{00000000-0004-0000-1100-00009B000000}"/>
    <hyperlink ref="N49" location="'Full Detector Inst Work Package'!A1" display="'Full Detector Inst Work Package'!A1" xr:uid="{00000000-0004-0000-1100-00009C000000}"/>
    <hyperlink ref="O49" location="'Full Detector Inst Work Package'!A1" display="'Full Detector Inst Work Package'!A1" xr:uid="{00000000-0004-0000-1100-00009D000000}"/>
    <hyperlink ref="P49" location="'Full Detector Inst Work Package'!A1" display="'Full Detector Inst Work Package'!A1" xr:uid="{00000000-0004-0000-1100-00009E000000}"/>
    <hyperlink ref="Q49" location="'Full Detector Inst Work Package'!A1" display="'Full Detector Inst Work Package'!A1" xr:uid="{00000000-0004-0000-1100-00009F000000}"/>
    <hyperlink ref="B50" location="'Full Detector Inst Work Package'!A1" display="'Full Detector Inst Work Package'!A1" xr:uid="{00000000-0004-0000-1100-0000A0000000}"/>
    <hyperlink ref="C50" location="'Full Detector Inst Work Package'!A1" display="'Full Detector Inst Work Package'!A1" xr:uid="{00000000-0004-0000-1100-0000A1000000}"/>
    <hyperlink ref="D50" location="'Full Detector Inst Work Package'!A1" display="'Full Detector Inst Work Package'!A1" xr:uid="{00000000-0004-0000-1100-0000A2000000}"/>
    <hyperlink ref="E50" location="'Full Detector Inst Work Package'!A1" display="'Full Detector Inst Work Package'!A1" xr:uid="{00000000-0004-0000-1100-0000A3000000}"/>
    <hyperlink ref="F50" location="'Full Detector Inst Work Package'!A1" display="'Full Detector Inst Work Package'!A1" xr:uid="{00000000-0004-0000-1100-0000A4000000}"/>
    <hyperlink ref="G50" location="'Full Detector Inst Work Package'!A1" display="'Full Detector Inst Work Package'!A1" xr:uid="{00000000-0004-0000-1100-0000A5000000}"/>
    <hyperlink ref="H50" location="'Full Detector Inst Work Package'!A1" display="'Full Detector Inst Work Package'!A1" xr:uid="{00000000-0004-0000-1100-0000A6000000}"/>
    <hyperlink ref="I50" location="'Full Detector Inst Work Package'!A1" display="'Full Detector Inst Work Package'!A1" xr:uid="{00000000-0004-0000-1100-0000A7000000}"/>
    <hyperlink ref="J50" location="'Full Detector Inst Work Package'!A1" display="'Full Detector Inst Work Package'!A1" xr:uid="{00000000-0004-0000-1100-0000A8000000}"/>
    <hyperlink ref="K50" location="'Full Detector Inst Work Package'!A1" display="'Full Detector Inst Work Package'!A1" xr:uid="{00000000-0004-0000-1100-0000A9000000}"/>
    <hyperlink ref="L50" location="'Full Detector Inst Work Package'!A1" display="'Full Detector Inst Work Package'!A1" xr:uid="{00000000-0004-0000-1100-0000AA000000}"/>
    <hyperlink ref="M50" location="'Full Detector Inst Work Package'!A1" display="'Full Detector Inst Work Package'!A1" xr:uid="{00000000-0004-0000-1100-0000AB000000}"/>
    <hyperlink ref="N50" location="'Full Detector Inst Work Package'!A1" display="'Full Detector Inst Work Package'!A1" xr:uid="{00000000-0004-0000-1100-0000AC000000}"/>
    <hyperlink ref="O50" location="'Full Detector Inst Work Package'!A1" display="'Full Detector Inst Work Package'!A1" xr:uid="{00000000-0004-0000-1100-0000AD000000}"/>
    <hyperlink ref="P50" location="'Full Detector Inst Work Package'!A1" display="'Full Detector Inst Work Package'!A1" xr:uid="{00000000-0004-0000-1100-0000AE000000}"/>
    <hyperlink ref="Q50" location="'Full Detector Inst Work Package'!A1" display="'Full Detector Inst Work Package'!A1" xr:uid="{00000000-0004-0000-1100-0000AF000000}"/>
    <hyperlink ref="B51" location="'Full Detector Inst Work Package'!A1" display="'Full Detector Inst Work Package'!A1" xr:uid="{00000000-0004-0000-1100-0000B0000000}"/>
    <hyperlink ref="C51" location="'Full Detector Inst Work Package'!A1" display="'Full Detector Inst Work Package'!A1" xr:uid="{00000000-0004-0000-1100-0000B1000000}"/>
    <hyperlink ref="D51" location="'Full Detector Inst Work Package'!A1" display="'Full Detector Inst Work Package'!A1" xr:uid="{00000000-0004-0000-1100-0000B2000000}"/>
    <hyperlink ref="E51" location="'Full Detector Inst Work Package'!A1" display="'Full Detector Inst Work Package'!A1" xr:uid="{00000000-0004-0000-1100-0000B3000000}"/>
    <hyperlink ref="F51" location="'Full Detector Inst Work Package'!A1" display="'Full Detector Inst Work Package'!A1" xr:uid="{00000000-0004-0000-1100-0000B4000000}"/>
    <hyperlink ref="G51" location="'Full Detector Inst Work Package'!A1" display="'Full Detector Inst Work Package'!A1" xr:uid="{00000000-0004-0000-1100-0000B5000000}"/>
    <hyperlink ref="H51" location="'Full Detector Inst Work Package'!A1" display="'Full Detector Inst Work Package'!A1" xr:uid="{00000000-0004-0000-1100-0000B6000000}"/>
    <hyperlink ref="I51" location="'Full Detector Inst Work Package'!A1" display="'Full Detector Inst Work Package'!A1" xr:uid="{00000000-0004-0000-1100-0000B7000000}"/>
    <hyperlink ref="J51" location="'Full Detector Inst Work Package'!A1" display="'Full Detector Inst Work Package'!A1" xr:uid="{00000000-0004-0000-1100-0000B8000000}"/>
    <hyperlink ref="K51" location="'Full Detector Inst Work Package'!A1" display="'Full Detector Inst Work Package'!A1" xr:uid="{00000000-0004-0000-1100-0000B9000000}"/>
    <hyperlink ref="L51" location="'Full Detector Inst Work Package'!A1" display="'Full Detector Inst Work Package'!A1" xr:uid="{00000000-0004-0000-1100-0000BA000000}"/>
    <hyperlink ref="M51" location="'Full Detector Inst Work Package'!A1" display="'Full Detector Inst Work Package'!A1" xr:uid="{00000000-0004-0000-1100-0000BB000000}"/>
    <hyperlink ref="N51" location="'Full Detector Inst Work Package'!A1" display="'Full Detector Inst Work Package'!A1" xr:uid="{00000000-0004-0000-1100-0000BC000000}"/>
    <hyperlink ref="O51" location="'Full Detector Inst Work Package'!A1" display="'Full Detector Inst Work Package'!A1" xr:uid="{00000000-0004-0000-1100-0000BD000000}"/>
    <hyperlink ref="P51" location="'Full Detector Inst Work Package'!A1" display="'Full Detector Inst Work Package'!A1" xr:uid="{00000000-0004-0000-1100-0000BE000000}"/>
    <hyperlink ref="Q51" location="'Full Detector Inst Work Package'!A1" display="'Full Detector Inst Work Package'!A1" xr:uid="{00000000-0004-0000-1100-0000BF000000}"/>
    <hyperlink ref="B25" location="Navigation!A1" display="Return to Naigation Page" xr:uid="{00000000-0004-0000-1100-0000C0000000}"/>
    <hyperlink ref="C25" location="Navigation!A1" display="Navigation!A1" xr:uid="{00000000-0004-0000-1100-0000C1000000}"/>
    <hyperlink ref="D25" location="Navigation!A1" display="Navigation!A1" xr:uid="{00000000-0004-0000-1100-0000C2000000}"/>
    <hyperlink ref="E25" location="Navigation!A1" display="Navigation!A1" xr:uid="{00000000-0004-0000-1100-0000C3000000}"/>
    <hyperlink ref="F25" location="Navigation!A1" display="Navigation!A1" xr:uid="{00000000-0004-0000-1100-0000C4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
  <dimension ref="B1:Q29"/>
  <sheetViews>
    <sheetView zoomScale="60" zoomScaleNormal="60" workbookViewId="0">
      <selection activeCell="B15" sqref="B15"/>
    </sheetView>
  </sheetViews>
  <sheetFormatPr defaultColWidth="10.796875" defaultRowHeight="21"/>
  <cols>
    <col min="1" max="1" width="1.796875" style="520" customWidth="1"/>
    <col min="2" max="2" width="26.296875" style="518" customWidth="1"/>
    <col min="3" max="3" width="98" style="518" customWidth="1"/>
    <col min="4" max="4" width="15.19921875" style="519" customWidth="1"/>
    <col min="5" max="5" width="103" style="519" customWidth="1"/>
    <col min="6" max="16384" width="10.796875" style="520"/>
  </cols>
  <sheetData>
    <row r="1" spans="2:17" ht="7.95" customHeight="1" thickBot="1"/>
    <row r="2" spans="2:17" s="525" customFormat="1" ht="43.05" customHeight="1" thickBot="1">
      <c r="B2" s="521" t="s">
        <v>19</v>
      </c>
      <c r="C2" s="522" t="s">
        <v>11</v>
      </c>
      <c r="D2" s="523" t="s">
        <v>12</v>
      </c>
      <c r="E2" s="524" t="s">
        <v>64</v>
      </c>
    </row>
    <row r="3" spans="2:17" s="530" customFormat="1" ht="33" customHeight="1" thickBot="1">
      <c r="B3" s="1212" t="s">
        <v>281</v>
      </c>
      <c r="C3" s="1213"/>
      <c r="D3" s="526"/>
      <c r="E3" s="526"/>
      <c r="F3" s="527"/>
      <c r="G3" s="528"/>
      <c r="H3" s="528"/>
      <c r="I3" s="528"/>
      <c r="J3" s="528"/>
      <c r="K3" s="528"/>
      <c r="L3" s="528"/>
      <c r="M3" s="528"/>
      <c r="N3" s="528"/>
      <c r="O3" s="528"/>
      <c r="P3" s="528"/>
      <c r="Q3" s="529"/>
    </row>
    <row r="4" spans="2:17">
      <c r="B4" s="531"/>
      <c r="C4" s="532"/>
      <c r="D4" s="533"/>
      <c r="E4" s="534"/>
    </row>
    <row r="5" spans="2:17" ht="27" customHeight="1">
      <c r="B5" s="535" t="str">
        <f>'Int &amp; Inst  Control Account'!B19</f>
        <v xml:space="preserve"> </v>
      </c>
      <c r="C5" s="536" t="str">
        <f>'Int &amp; Inst  Control Account'!C19</f>
        <v xml:space="preserve">Design/Safety Reviews Complete, Ready to Begin Installation </v>
      </c>
      <c r="D5" s="537"/>
      <c r="E5" s="538"/>
    </row>
    <row r="6" spans="2:17" ht="42">
      <c r="B6" s="535" t="str">
        <f>'Int &amp; Inst  Control Account'!B37</f>
        <v>S348500</v>
      </c>
      <c r="C6" s="536" t="str">
        <f>'Int &amp; Inst  Control Account'!C37</f>
        <v>Design/Safety Reviews Complete, Cradle Carriage Integration/Installation Tooling/Fixtures/Procedures Ready for service</v>
      </c>
      <c r="D6" s="537"/>
      <c r="E6" s="538"/>
    </row>
    <row r="7" spans="2:17" ht="24" customHeight="1">
      <c r="B7" s="535" t="str">
        <f>'Int &amp; Inst  Control Account'!B38</f>
        <v>S348600</v>
      </c>
      <c r="C7" s="536" t="str">
        <f>'Int &amp; Inst  Control Account'!C38</f>
        <v>Ready to Assemble Cradle Carriage in AH</v>
      </c>
      <c r="D7" s="537"/>
      <c r="E7" s="538"/>
    </row>
    <row r="8" spans="2:17" ht="42">
      <c r="B8" s="535" t="str">
        <f>'Int &amp; Inst  Control Account'!B50</f>
        <v>S350400</v>
      </c>
      <c r="C8" s="536" t="str">
        <f>'Int &amp; Inst  Control Account'!C50</f>
        <v>Design/Safety Reviews Complete, Outer HCal  Integration/Installation Tooling/Fixtures/Procedures Ready for Service</v>
      </c>
      <c r="D8" s="537"/>
      <c r="E8" s="538"/>
    </row>
    <row r="9" spans="2:17" ht="31.05" customHeight="1">
      <c r="B9" s="535" t="str">
        <f>'Int &amp; Inst  Control Account'!B51</f>
        <v>S350500</v>
      </c>
      <c r="C9" s="536" t="str">
        <f>'Int &amp; Inst  Control Account'!C51</f>
        <v>Outer HCal Sectors Ready for Installation</v>
      </c>
      <c r="D9" s="537"/>
      <c r="E9" s="538"/>
    </row>
    <row r="10" spans="2:17" ht="42">
      <c r="B10" s="535" t="str">
        <f>'Int &amp; Inst  Control Account'!B67</f>
        <v>S352900</v>
      </c>
      <c r="C10" s="536" t="str">
        <f>'Int &amp; Inst  Control Account'!C67</f>
        <v>Design/Safety Reviews Complete, sPHENIX SC Magnet  Integration/Installation Tooling/Fixtures/Procedures Ready for Service</v>
      </c>
      <c r="D10" s="537"/>
      <c r="E10" s="538"/>
    </row>
    <row r="11" spans="2:17" ht="31.95" customHeight="1">
      <c r="B11" s="535" t="str">
        <f>'Int &amp; Inst  Control Account'!B68</f>
        <v>S353000</v>
      </c>
      <c r="C11" s="536" t="str">
        <f>'Int &amp; Inst  Control Account'!C68</f>
        <v>Ready to Install SC Magnet</v>
      </c>
      <c r="D11" s="537"/>
      <c r="E11" s="538"/>
    </row>
    <row r="12" spans="2:17" ht="42">
      <c r="B12" s="535" t="str">
        <f>'Int &amp; Inst  Control Account'!B82</f>
        <v>S355000</v>
      </c>
      <c r="C12" s="536" t="str">
        <f>'Int &amp; Inst  Control Account'!C82</f>
        <v>Design/Safety Reviews Complete, Inner HCal  Integration/Installation Tooling/Fixtures/Procedures Ready for Service</v>
      </c>
      <c r="D12" s="537"/>
      <c r="E12" s="538"/>
    </row>
    <row r="13" spans="2:17">
      <c r="B13" s="535" t="str">
        <f>'Int &amp; Inst  Control Account'!B83</f>
        <v>S355100</v>
      </c>
      <c r="C13" s="536" t="str">
        <f>'Int &amp; Inst  Control Account'!C83</f>
        <v>Inner HCal Sectors Ready for Installation</v>
      </c>
      <c r="D13" s="537"/>
      <c r="E13" s="538"/>
    </row>
    <row r="14" spans="2:17" ht="42">
      <c r="B14" s="535" t="str">
        <f>'Int &amp; Inst  Control Account'!B101</f>
        <v>S358000</v>
      </c>
      <c r="C14" s="536" t="str">
        <f>'Int &amp; Inst  Control Account'!C101</f>
        <v>Design/Safety Reviews Complete, EMCal  Integration/Installation Tooling/Fixtures/Procedures Ready for Service</v>
      </c>
      <c r="D14" s="537"/>
      <c r="E14" s="538"/>
    </row>
    <row r="15" spans="2:17">
      <c r="B15" s="535" t="str">
        <f>'Int &amp; Inst  Control Account'!B102</f>
        <v>S358100</v>
      </c>
      <c r="C15" s="536" t="str">
        <f>'Int &amp; Inst  Control Account'!C102</f>
        <v>EMCal Sectors Ready for Installation</v>
      </c>
      <c r="D15" s="537"/>
      <c r="E15" s="538"/>
    </row>
    <row r="16" spans="2:17" ht="42">
      <c r="B16" s="535" t="str">
        <f>'Int &amp; Inst  Control Account'!B116</f>
        <v>S360200</v>
      </c>
      <c r="C16" s="536" t="str">
        <f>'Int &amp; Inst  Control Account'!C116</f>
        <v>Design/Safety Reviews Complete, TPC  Integration/Installation Tooling/Fixtures/Procedures Ready for Service</v>
      </c>
      <c r="D16" s="537"/>
      <c r="E16" s="538"/>
    </row>
    <row r="17" spans="2:5">
      <c r="B17" s="535" t="str">
        <f>'Int &amp; Inst  Control Account'!B117</f>
        <v>S360300</v>
      </c>
      <c r="C17" s="536" t="str">
        <f>'Int &amp; Inst  Control Account'!C117</f>
        <v>TPC Ready for Installation</v>
      </c>
      <c r="D17" s="537"/>
      <c r="E17" s="538"/>
    </row>
    <row r="18" spans="2:5" ht="42">
      <c r="B18" s="535" t="str">
        <f>'Int &amp; Inst  Control Account'!B132</f>
        <v>S362600</v>
      </c>
      <c r="C18" s="536" t="str">
        <f>'Int &amp; Inst  Control Account'!C132</f>
        <v>Design/Safety Reviews Complete, INTT  Integration/Installation Tooling/Fixtures/Procedures Ready for Service</v>
      </c>
      <c r="D18" s="537"/>
      <c r="E18" s="538"/>
    </row>
    <row r="19" spans="2:5">
      <c r="B19" s="535" t="str">
        <f>'Int &amp; Inst  Control Account'!B133</f>
        <v>S362700</v>
      </c>
      <c r="C19" s="536" t="str">
        <f>'Int &amp; Inst  Control Account'!C133</f>
        <v>INTT Ready for Installation</v>
      </c>
      <c r="D19" s="537"/>
      <c r="E19" s="538"/>
    </row>
    <row r="20" spans="2:5" ht="42">
      <c r="B20" s="535" t="str">
        <f>'Int &amp; Inst  Control Account'!B148</f>
        <v>S364900</v>
      </c>
      <c r="C20" s="536" t="str">
        <f>'Int &amp; Inst  Control Account'!C148</f>
        <v>Design/Safety Reviews Complete, MVTX  Integration/Installation Tooling/Fixtures/Procedures Ready for Service</v>
      </c>
      <c r="D20" s="537"/>
      <c r="E20" s="538"/>
    </row>
    <row r="21" spans="2:5">
      <c r="B21" s="535" t="str">
        <f>'Int &amp; Inst  Control Account'!B149</f>
        <v>S365000</v>
      </c>
      <c r="C21" s="536" t="str">
        <f>'Int &amp; Inst  Control Account'!C149</f>
        <v>MVTX Ready for Installation</v>
      </c>
      <c r="D21" s="537"/>
      <c r="E21" s="538"/>
    </row>
    <row r="22" spans="2:5" ht="42">
      <c r="B22" s="535" t="str">
        <f>'Int &amp; Inst  Control Account'!B164</f>
        <v>S368300</v>
      </c>
      <c r="C22" s="536" t="str">
        <f>'Int &amp; Inst  Control Account'!C164</f>
        <v>Design/Safety Reviews Complete, Min Bias  Integration/Installation Tooling/Fixtures/Procedures Ready for Service</v>
      </c>
      <c r="D22" s="537"/>
      <c r="E22" s="538"/>
    </row>
    <row r="23" spans="2:5">
      <c r="B23" s="535" t="str">
        <f>'Int &amp; Inst  Control Account'!B165</f>
        <v>S368400</v>
      </c>
      <c r="C23" s="536" t="str">
        <f>'Int &amp; Inst  Control Account'!C165</f>
        <v>Min Bias Ready for Installation</v>
      </c>
      <c r="D23" s="537"/>
      <c r="E23" s="538"/>
    </row>
    <row r="24" spans="2:5" ht="28.05" customHeight="1">
      <c r="B24" s="535" t="str">
        <f>'Int &amp; Inst  Control Account'!B177</f>
        <v>S370400</v>
      </c>
      <c r="C24" s="536" t="str">
        <f>'Int &amp; Inst  Control Account'!C177</f>
        <v>sPHENIX Installation Complete (MIE)</v>
      </c>
      <c r="D24" s="537"/>
      <c r="E24" s="538"/>
    </row>
    <row r="25" spans="2:5" ht="51" customHeight="1">
      <c r="B25" s="535" t="str">
        <f>'Int &amp; Inst  Control Account'!B181</f>
        <v>S370800</v>
      </c>
      <c r="C25" s="536" t="str">
        <f>'Int &amp; Inst  Control Account'!C181</f>
        <v>All Design/Safety/Readiness Reviews Complete, sPHENIX Ready for Operations</v>
      </c>
      <c r="D25" s="537"/>
      <c r="E25" s="538"/>
    </row>
    <row r="26" spans="2:5" ht="21.6" thickBot="1">
      <c r="B26" s="539"/>
      <c r="C26" s="540"/>
      <c r="D26" s="541"/>
      <c r="E26" s="542"/>
    </row>
    <row r="27" spans="2:5">
      <c r="D27" s="520"/>
      <c r="E27" s="520"/>
    </row>
    <row r="28" spans="2:5">
      <c r="D28" s="520"/>
      <c r="E28" s="520"/>
    </row>
    <row r="29" spans="2:5">
      <c r="D29" s="520"/>
      <c r="E29" s="520"/>
    </row>
  </sheetData>
  <mergeCells count="1">
    <mergeCell ref="B3:C3"/>
  </mergeCells>
  <hyperlinks>
    <hyperlink ref="B3" location="Navigation!A1" display="Return to Naigation Page" xr:uid="{00000000-0004-0000-12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
  <dimension ref="A1:Q37"/>
  <sheetViews>
    <sheetView topLeftCell="A15" zoomScale="60" zoomScaleNormal="60" workbookViewId="0">
      <selection activeCell="B35" sqref="B35"/>
    </sheetView>
  </sheetViews>
  <sheetFormatPr defaultColWidth="10.796875" defaultRowHeight="21"/>
  <cols>
    <col min="1" max="1" width="3.796875" style="544" customWidth="1"/>
    <col min="2" max="2" width="22.19921875" style="555" customWidth="1"/>
    <col min="3" max="3" width="37.19921875" style="556" customWidth="1"/>
    <col min="4" max="4" width="97.296875" style="556" customWidth="1"/>
    <col min="5" max="5" width="46.296875" style="543" customWidth="1"/>
    <col min="6" max="7" width="10.796875" style="543"/>
    <col min="8" max="8" width="12" style="543" customWidth="1"/>
    <col min="9" max="9" width="13.796875" style="543" customWidth="1"/>
    <col min="10" max="11" width="10.796875" style="543"/>
    <col min="12" max="12" width="35.69921875" style="544" customWidth="1"/>
    <col min="13" max="16384" width="10.796875" style="544"/>
  </cols>
  <sheetData>
    <row r="1" spans="1:17" ht="21.6" thickBot="1"/>
    <row r="2" spans="1:17" s="545" customFormat="1" ht="34.950000000000003" customHeight="1" thickBot="1">
      <c r="B2" s="521" t="s">
        <v>9</v>
      </c>
      <c r="C2" s="546" t="s">
        <v>111</v>
      </c>
      <c r="D2" s="546" t="s">
        <v>16</v>
      </c>
      <c r="E2" s="547" t="s">
        <v>63</v>
      </c>
      <c r="F2" s="557"/>
      <c r="G2" s="557"/>
      <c r="H2" s="557"/>
      <c r="I2" s="557"/>
      <c r="J2" s="557"/>
      <c r="K2" s="557"/>
    </row>
    <row r="3" spans="1:17" s="530" customFormat="1" ht="33" customHeight="1" thickBot="1">
      <c r="B3" s="1212" t="s">
        <v>281</v>
      </c>
      <c r="C3" s="1213"/>
      <c r="D3" s="583"/>
      <c r="E3" s="584"/>
      <c r="F3" s="527"/>
      <c r="G3" s="528"/>
      <c r="H3" s="528"/>
      <c r="I3" s="528"/>
      <c r="J3" s="528"/>
      <c r="K3" s="528"/>
      <c r="L3" s="528"/>
      <c r="M3" s="528"/>
      <c r="N3" s="528"/>
      <c r="O3" s="528"/>
      <c r="P3" s="528"/>
      <c r="Q3" s="529"/>
    </row>
    <row r="4" spans="1:17" ht="7.95" customHeight="1">
      <c r="B4" s="549"/>
      <c r="C4" s="581"/>
      <c r="D4" s="582"/>
      <c r="E4" s="1218"/>
    </row>
    <row r="5" spans="1:17" s="548" customFormat="1" ht="18" customHeight="1">
      <c r="B5" s="549" t="str">
        <f>'Int &amp; Inst  Control Account'!B8</f>
        <v>2.05.01</v>
      </c>
      <c r="C5" s="1215" t="str">
        <f>'Int &amp; Inst  Control Account'!C8</f>
        <v>Subsystem Interface &amp; Integration Plan</v>
      </c>
      <c r="D5" s="550"/>
      <c r="E5" s="1218"/>
      <c r="F5" s="543"/>
      <c r="G5" s="543"/>
      <c r="H5" s="543"/>
      <c r="I5" s="543"/>
      <c r="J5" s="543"/>
      <c r="K5" s="543"/>
      <c r="L5" s="544"/>
    </row>
    <row r="6" spans="1:17" s="548" customFormat="1" ht="25.05" customHeight="1">
      <c r="B6" s="558" t="str">
        <f>'Int &amp; Inst  Control Account'!B15</f>
        <v>S345000</v>
      </c>
      <c r="C6" s="1215"/>
      <c r="D6" s="550" t="str">
        <f>'Int &amp; Inst  Control Account'!C15</f>
        <v xml:space="preserve">Review Integration and Installation Plan Design/Safety </v>
      </c>
      <c r="E6" s="1218"/>
      <c r="F6" s="543"/>
      <c r="G6" s="543"/>
      <c r="H6" s="543"/>
      <c r="I6" s="543"/>
      <c r="J6" s="543"/>
      <c r="K6" s="543"/>
      <c r="L6" s="544"/>
    </row>
    <row r="7" spans="1:17" s="548" customFormat="1" ht="25.05" customHeight="1">
      <c r="B7" s="558" t="str">
        <f>'Int &amp; Inst  Control Account'!B16</f>
        <v>S345100</v>
      </c>
      <c r="C7" s="1215"/>
      <c r="D7" s="550" t="str">
        <f>'Int &amp; Inst  Control Account'!C16</f>
        <v>Review Cable Management Plan</v>
      </c>
      <c r="E7" s="1218"/>
      <c r="F7" s="543"/>
      <c r="G7" s="543"/>
      <c r="H7" s="543"/>
      <c r="I7" s="543"/>
      <c r="J7" s="543"/>
      <c r="K7" s="543"/>
      <c r="L7" s="544"/>
    </row>
    <row r="8" spans="1:17" s="548" customFormat="1" ht="25.05" customHeight="1" thickBot="1">
      <c r="B8" s="559" t="str">
        <f>'Int &amp; Inst  Control Account'!B17</f>
        <v>S345200</v>
      </c>
      <c r="C8" s="1216"/>
      <c r="D8" s="560" t="str">
        <f>'Int &amp; Inst  Control Account'!C17</f>
        <v>Review Survey Plan</v>
      </c>
      <c r="E8" s="1218"/>
      <c r="F8" s="543"/>
      <c r="G8" s="543"/>
      <c r="H8" s="543"/>
      <c r="I8" s="543"/>
      <c r="J8" s="543"/>
      <c r="K8" s="543"/>
      <c r="L8" s="544"/>
    </row>
    <row r="9" spans="1:17" ht="22.05" customHeight="1">
      <c r="B9" s="549" t="str">
        <f>'Int &amp; Inst  Control Account'!B31</f>
        <v>2.05.03</v>
      </c>
      <c r="C9" s="1214" t="str">
        <f>'Int &amp; Inst  Control Account'!C31</f>
        <v xml:space="preserve">Cradle Carriage Integration/Installation </v>
      </c>
      <c r="D9" s="550"/>
      <c r="E9" s="1217"/>
    </row>
    <row r="10" spans="1:17" ht="37.049999999999997" customHeight="1" thickBot="1">
      <c r="B10" s="559" t="str">
        <f>'Int &amp; Inst  Control Account'!B35</f>
        <v>S348300 / S348310</v>
      </c>
      <c r="C10" s="1216"/>
      <c r="D10" s="560" t="str">
        <f>'Int &amp; Inst  Control Account'!C35</f>
        <v>Review sPHENIX Cradle Carriage Integration/Installation Tooling/Fixtures/Procedures Safety/Certification</v>
      </c>
      <c r="E10" s="1218"/>
    </row>
    <row r="11" spans="1:17" ht="25.05" customHeight="1">
      <c r="B11" s="553" t="str">
        <f>'Int &amp; Inst  Control Account'!B44</f>
        <v>2.05.04</v>
      </c>
      <c r="C11" s="1214" t="str">
        <f>'Int &amp; Inst  Control Account'!C44</f>
        <v xml:space="preserve"> Outer HCal  Integration/Installation</v>
      </c>
      <c r="D11" s="554"/>
      <c r="E11" s="1217"/>
    </row>
    <row r="12" spans="1:17" ht="33" customHeight="1">
      <c r="B12" s="558" t="str">
        <f>'Int &amp; Inst  Control Account'!B48</f>
        <v>S350200</v>
      </c>
      <c r="C12" s="1215"/>
      <c r="D12" s="550" t="str">
        <f>'Int &amp; Inst  Control Account'!C48</f>
        <v>Review Outer HCal  Integration/Installation Tooling/Fixtures/Procedures Safety/Certification</v>
      </c>
      <c r="E12" s="1218"/>
    </row>
    <row r="13" spans="1:17" ht="25.05" customHeight="1" thickBot="1">
      <c r="B13" s="559" t="str">
        <f>'Int &amp; Inst  Control Account'!B58</f>
        <v>S351800</v>
      </c>
      <c r="C13" s="1216"/>
      <c r="D13" s="560" t="str">
        <f>'Int &amp; Inst  Control Account'!C58</f>
        <v>Review Outer HCal for Operational Readiness (ORR)</v>
      </c>
      <c r="E13" s="1219"/>
    </row>
    <row r="14" spans="1:17" ht="25.05" customHeight="1">
      <c r="A14" s="551"/>
      <c r="B14" s="549" t="str">
        <f>'Int &amp; Inst  Control Account'!B61</f>
        <v>2.05.05</v>
      </c>
      <c r="C14" s="1214" t="str">
        <f>'Int &amp; Inst  Control Account'!C61</f>
        <v xml:space="preserve"> sPHENIX SC Magnet Installation</v>
      </c>
      <c r="D14" s="550"/>
      <c r="E14" s="1217"/>
    </row>
    <row r="15" spans="1:17" ht="48" customHeight="1" thickBot="1">
      <c r="A15" s="561"/>
      <c r="B15" s="558" t="str">
        <f>'Int &amp; Inst  Control Account'!B65</f>
        <v>S352700</v>
      </c>
      <c r="C15" s="1216"/>
      <c r="D15" s="550" t="str">
        <f>'Int &amp; Inst  Control Account'!C65</f>
        <v>Review sPHENIX SC Magnet Integration/Installation Tooling/Fixtures/Procedures Safety/Certification</v>
      </c>
      <c r="E15" s="1219"/>
    </row>
    <row r="16" spans="1:17" ht="25.05" customHeight="1" thickBot="1">
      <c r="B16" s="562" t="str">
        <f>'Int &amp; Inst  Control Account'!B74</f>
        <v>S354100 / S354110</v>
      </c>
      <c r="C16" s="563"/>
      <c r="D16" s="564" t="str">
        <f>'Int &amp; Inst  Control Account'!C74</f>
        <v>Review SC Magnet for Operational Readiness (ORR)</v>
      </c>
      <c r="E16" s="552"/>
    </row>
    <row r="17" spans="2:5" ht="25.05" customHeight="1">
      <c r="B17" s="553" t="str">
        <f>'Int &amp; Inst  Control Account'!B76</f>
        <v>2.05.06</v>
      </c>
      <c r="C17" s="1214" t="str">
        <f>'Int &amp; Inst  Control Account'!C76</f>
        <v>Inner HCal Integration/Installation</v>
      </c>
      <c r="D17" s="554"/>
      <c r="E17" s="1217"/>
    </row>
    <row r="18" spans="2:5" ht="34.049999999999997" customHeight="1">
      <c r="B18" s="558" t="str">
        <f>'Int &amp; Inst  Control Account'!B80</f>
        <v>S354800</v>
      </c>
      <c r="C18" s="1215"/>
      <c r="D18" s="550" t="str">
        <f>'Int &amp; Inst  Control Account'!C80</f>
        <v>Review Inner HCal  Integration/Installation Tooling/Fixtures/Procedures Safety/Certification</v>
      </c>
      <c r="E18" s="1218"/>
    </row>
    <row r="19" spans="2:5" ht="25.05" customHeight="1" thickBot="1">
      <c r="B19" s="559" t="str">
        <f>'Int &amp; Inst  Control Account'!B92</f>
        <v>S356800</v>
      </c>
      <c r="C19" s="1216"/>
      <c r="D19" s="560" t="str">
        <f>'Int &amp; Inst  Control Account'!C92</f>
        <v>Review Inner HCal for Operational Readiness (ORR)</v>
      </c>
      <c r="E19" s="1219"/>
    </row>
    <row r="20" spans="2:5" ht="25.05" customHeight="1">
      <c r="B20" s="549" t="str">
        <f>'Int &amp; Inst  Control Account'!B95</f>
        <v>2.05.07</v>
      </c>
      <c r="C20" s="1214" t="str">
        <f>'Int &amp; Inst  Control Account'!C95</f>
        <v>EMCal Integration/Installation</v>
      </c>
      <c r="D20" s="550"/>
      <c r="E20" s="1217"/>
    </row>
    <row r="21" spans="2:5" ht="37.049999999999997" customHeight="1">
      <c r="B21" s="558" t="str">
        <f>'Int &amp; Inst  Control Account'!B99</f>
        <v>S357800</v>
      </c>
      <c r="C21" s="1215"/>
      <c r="D21" s="550" t="str">
        <f>'Int &amp; Inst  Control Account'!C99</f>
        <v>Review EMCal  Integration/Installation Tooling/Fixtures/Procedures Safety/Certification</v>
      </c>
      <c r="E21" s="1218"/>
    </row>
    <row r="22" spans="2:5" ht="25.05" customHeight="1" thickBot="1">
      <c r="B22" s="558" t="str">
        <f>'Int &amp; Inst  Control Account'!B107</f>
        <v>S359000</v>
      </c>
      <c r="C22" s="1216"/>
      <c r="D22" s="550" t="str">
        <f>'Int &amp; Inst  Control Account'!C107</f>
        <v>Review EMCal for Operational Readiness (ORR)</v>
      </c>
      <c r="E22" s="1219"/>
    </row>
    <row r="23" spans="2:5" ht="25.05" customHeight="1">
      <c r="B23" s="553" t="str">
        <f>'Int &amp; Inst  Control Account'!B110</f>
        <v>2.05.08</v>
      </c>
      <c r="C23" s="1214" t="str">
        <f>'Int &amp; Inst  Control Account'!C110</f>
        <v>TPC  Integration/Installation</v>
      </c>
      <c r="D23" s="554"/>
      <c r="E23" s="1217"/>
    </row>
    <row r="24" spans="2:5" ht="37.049999999999997" customHeight="1">
      <c r="B24" s="558" t="str">
        <f>'Int &amp; Inst  Control Account'!B114</f>
        <v>S360000</v>
      </c>
      <c r="C24" s="1215"/>
      <c r="D24" s="550" t="str">
        <f>'Int &amp; Inst  Control Account'!C114</f>
        <v>Review TPC  Integration/Installation Tooling/Fixtures/Procedures Safety/Certification</v>
      </c>
      <c r="E24" s="1218"/>
    </row>
    <row r="25" spans="2:5" ht="25.05" customHeight="1" thickBot="1">
      <c r="B25" s="559" t="str">
        <f>'Int &amp; Inst  Control Account'!B123</f>
        <v>S361500</v>
      </c>
      <c r="C25" s="1216"/>
      <c r="D25" s="560" t="str">
        <f>'Int &amp; Inst  Control Account'!C123</f>
        <v>Review TPC for Operational Readiness (ORR)</v>
      </c>
      <c r="E25" s="1219"/>
    </row>
    <row r="26" spans="2:5" ht="25.05" customHeight="1">
      <c r="B26" s="549" t="str">
        <f>'Int &amp; Inst  Control Account'!B126</f>
        <v>2.05.09</v>
      </c>
      <c r="C26" s="1214" t="str">
        <f>'Int &amp; Inst  Control Account'!C126</f>
        <v>INTT  Integration/Installation</v>
      </c>
      <c r="D26" s="550"/>
      <c r="E26" s="1217"/>
    </row>
    <row r="27" spans="2:5" ht="37.049999999999997" customHeight="1">
      <c r="B27" s="558" t="str">
        <f>'Int &amp; Inst  Control Account'!B130</f>
        <v>S362400</v>
      </c>
      <c r="C27" s="1215"/>
      <c r="D27" s="550" t="str">
        <f>'Int &amp; Inst  Control Account'!C130</f>
        <v>Review INTT  Integration/Installation Tooling/Fixtures/Procedures Safety/Certification</v>
      </c>
      <c r="E27" s="1218"/>
    </row>
    <row r="28" spans="2:5" ht="25.05" customHeight="1" thickBot="1">
      <c r="B28" s="558" t="str">
        <f>'Int &amp; Inst  Control Account'!B139</f>
        <v>S363800</v>
      </c>
      <c r="C28" s="1216"/>
      <c r="D28" s="550" t="str">
        <f>'Int &amp; Inst  Control Account'!C139</f>
        <v>Review INTT for Operational Readiness (ORR)</v>
      </c>
      <c r="E28" s="1219"/>
    </row>
    <row r="29" spans="2:5" ht="25.05" customHeight="1">
      <c r="B29" s="553" t="str">
        <f>'Int &amp; Inst  Control Account'!B142</f>
        <v>2.05.10</v>
      </c>
      <c r="C29" s="1214" t="str">
        <f>'Int &amp; Inst  Control Account'!C142</f>
        <v>MVTX  Integration/Installation</v>
      </c>
      <c r="D29" s="554"/>
      <c r="E29" s="1217"/>
    </row>
    <row r="30" spans="2:5" ht="36" customHeight="1">
      <c r="B30" s="558" t="str">
        <f>'Int &amp; Inst  Control Account'!B146</f>
        <v>S364700</v>
      </c>
      <c r="C30" s="1215"/>
      <c r="D30" s="550" t="str">
        <f>'Int &amp; Inst  Control Account'!C146</f>
        <v>Review MVTX  Integration/Installation Tooling/Fixtures/Procedures Safety/Certification</v>
      </c>
      <c r="E30" s="1218"/>
    </row>
    <row r="31" spans="2:5" ht="25.05" customHeight="1" thickBot="1">
      <c r="B31" s="559" t="str">
        <f>'Int &amp; Inst  Control Account'!B155</f>
        <v>S367100 / S367200</v>
      </c>
      <c r="C31" s="1216"/>
      <c r="D31" s="560" t="str">
        <f>'Int &amp; Inst  Control Account'!C155</f>
        <v>Review MVTX for Operational Readiness (ORR)</v>
      </c>
      <c r="E31" s="1219"/>
    </row>
    <row r="32" spans="2:5" ht="22.95" customHeight="1">
      <c r="B32" s="549" t="str">
        <f>'Int &amp; Inst  Control Account'!B158</f>
        <v>2.05.11</v>
      </c>
      <c r="C32" s="1214" t="str">
        <f>'Int &amp; Inst  Control Account'!C158</f>
        <v>Min Bias Integration/Installation</v>
      </c>
      <c r="D32" s="550"/>
      <c r="E32" s="1217"/>
    </row>
    <row r="33" spans="2:5" ht="42">
      <c r="B33" s="558" t="str">
        <f>'Int &amp; Inst  Control Account'!B162</f>
        <v>S368100</v>
      </c>
      <c r="C33" s="1215"/>
      <c r="D33" s="550" t="str">
        <f>'Int &amp; Inst  Control Account'!C162</f>
        <v>Review Min Bias  Integration/Installation Tooling/Fixtures/Procedures Safety/Certification</v>
      </c>
      <c r="E33" s="1218"/>
    </row>
    <row r="34" spans="2:5" ht="21.6" thickBot="1">
      <c r="B34" s="549" t="str">
        <f>'Int &amp; Inst  Control Account'!B171</f>
        <v>S269500</v>
      </c>
      <c r="C34" s="1216"/>
      <c r="D34" s="550" t="str">
        <f>'Int &amp; Inst  Control Account'!C171</f>
        <v>Review Min Bias for Operational Readiness (ORR)</v>
      </c>
      <c r="E34" s="1219"/>
    </row>
    <row r="35" spans="2:5" ht="27" customHeight="1">
      <c r="B35" s="553" t="str">
        <f>'Int &amp; Inst  Control Account'!B174</f>
        <v>2.05.12</v>
      </c>
      <c r="C35" s="1214" t="str">
        <f>'Int &amp; Inst  Control Account'!C174</f>
        <v>sPHENIX Full Detector Installation</v>
      </c>
      <c r="D35" s="554"/>
      <c r="E35" s="1217"/>
    </row>
    <row r="36" spans="2:5">
      <c r="B36" s="549" t="str">
        <f>'Int &amp; Inst  Control Account'!B179</f>
        <v>S370600</v>
      </c>
      <c r="C36" s="1215"/>
      <c r="D36" s="550" t="str">
        <f>'Int &amp; Inst  Control Account'!C179</f>
        <v>Full sPHENIX Detector Operational Readiness (ORR)</v>
      </c>
      <c r="E36" s="1218"/>
    </row>
    <row r="37" spans="2:5" ht="21.6" thickBot="1">
      <c r="B37" s="565"/>
      <c r="C37" s="1216"/>
      <c r="D37" s="560"/>
      <c r="E37" s="1219"/>
    </row>
  </sheetData>
  <mergeCells count="23">
    <mergeCell ref="B3:C3"/>
    <mergeCell ref="E17:E19"/>
    <mergeCell ref="E4:E8"/>
    <mergeCell ref="E9:E10"/>
    <mergeCell ref="E14:E15"/>
    <mergeCell ref="E11:E13"/>
    <mergeCell ref="C9:C10"/>
    <mergeCell ref="C5:C8"/>
    <mergeCell ref="C14:C15"/>
    <mergeCell ref="C11:C13"/>
    <mergeCell ref="C17:C19"/>
    <mergeCell ref="E35:E37"/>
    <mergeCell ref="E20:E22"/>
    <mergeCell ref="E23:E25"/>
    <mergeCell ref="E26:E28"/>
    <mergeCell ref="E29:E31"/>
    <mergeCell ref="E32:E34"/>
    <mergeCell ref="C35:C37"/>
    <mergeCell ref="C20:C22"/>
    <mergeCell ref="C23:C25"/>
    <mergeCell ref="C26:C28"/>
    <mergeCell ref="C29:C31"/>
    <mergeCell ref="C32:C34"/>
  </mergeCells>
  <hyperlinks>
    <hyperlink ref="B3" location="Navigation!A1" display="Return to Naigation Page" xr:uid="{00000000-0004-0000-13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4"/>
  <dimension ref="B1:Q64"/>
  <sheetViews>
    <sheetView zoomScale="60" zoomScaleNormal="60" workbookViewId="0">
      <selection activeCell="D9" sqref="D9"/>
    </sheetView>
  </sheetViews>
  <sheetFormatPr defaultColWidth="10.796875" defaultRowHeight="15.6"/>
  <cols>
    <col min="1" max="1" width="3.69921875" customWidth="1"/>
    <col min="2" max="2" width="23.19921875" style="167" customWidth="1"/>
    <col min="3" max="3" width="40.296875" style="4" customWidth="1"/>
    <col min="4" max="4" width="42.296875" style="1" customWidth="1"/>
    <col min="5" max="5" width="29.296875" style="221" customWidth="1"/>
    <col min="49" max="49" width="20.19921875" customWidth="1"/>
  </cols>
  <sheetData>
    <row r="1" spans="2:17" ht="16.2" thickBot="1"/>
    <row r="2" spans="2:17" ht="84" thickBot="1">
      <c r="B2" s="229" t="s">
        <v>108</v>
      </c>
      <c r="C2" s="230" t="s">
        <v>109</v>
      </c>
      <c r="D2" s="231" t="s">
        <v>110</v>
      </c>
      <c r="E2" s="232" t="s">
        <v>63</v>
      </c>
    </row>
    <row r="3" spans="2:17" s="530" customFormat="1" ht="33" customHeight="1" thickBot="1">
      <c r="B3" s="1212" t="s">
        <v>281</v>
      </c>
      <c r="C3" s="1213"/>
      <c r="D3" s="583"/>
      <c r="E3" s="584"/>
      <c r="F3" s="527"/>
      <c r="G3" s="528"/>
      <c r="H3" s="528"/>
      <c r="I3" s="528"/>
      <c r="J3" s="528"/>
      <c r="K3" s="528"/>
      <c r="L3" s="528"/>
      <c r="M3" s="528"/>
      <c r="N3" s="528"/>
      <c r="O3" s="528"/>
      <c r="P3" s="528"/>
      <c r="Q3" s="529"/>
    </row>
    <row r="4" spans="2:17">
      <c r="B4" s="223"/>
      <c r="C4" s="224"/>
      <c r="D4" s="237"/>
      <c r="E4" s="240"/>
    </row>
    <row r="5" spans="2:17" ht="36" customHeight="1">
      <c r="B5" s="225" t="str">
        <f>'Int &amp; Inst  Control Account'!B8</f>
        <v>2.05.01</v>
      </c>
      <c r="C5" s="226" t="str">
        <f>'Int &amp; Inst  Control Account'!C8</f>
        <v>Subsystem Interface &amp; Integration Plan</v>
      </c>
      <c r="D5" s="238">
        <f>'Int &amp; Inst  Control Account'!AZ8</f>
        <v>0</v>
      </c>
      <c r="E5" s="241"/>
      <c r="F5" s="222"/>
      <c r="G5" s="222"/>
      <c r="H5" s="222"/>
      <c r="I5" s="222"/>
      <c r="J5" s="222"/>
      <c r="K5" s="222"/>
      <c r="L5" s="222"/>
    </row>
    <row r="6" spans="2:17" ht="24" customHeight="1">
      <c r="B6" s="225" t="str">
        <f>'Int &amp; Inst  Control Account'!B20</f>
        <v>2.05.02</v>
      </c>
      <c r="C6" s="226" t="str">
        <f>'Int &amp; Inst  Control Account'!C20</f>
        <v>Infrastructure Installation</v>
      </c>
      <c r="D6" s="238">
        <f>'Int &amp; Inst  Control Account'!AZ20</f>
        <v>5000</v>
      </c>
      <c r="E6" s="241"/>
      <c r="F6" s="222"/>
      <c r="G6" s="222"/>
      <c r="H6" s="222"/>
      <c r="I6" s="222"/>
      <c r="J6" s="222"/>
      <c r="K6" s="222"/>
      <c r="L6" s="222"/>
    </row>
    <row r="7" spans="2:17" ht="34.049999999999997" customHeight="1">
      <c r="B7" s="225" t="str">
        <f>'Int &amp; Inst  Control Account'!B31</f>
        <v>2.05.03</v>
      </c>
      <c r="C7" s="226" t="str">
        <f>'Int &amp; Inst  Control Account'!C31</f>
        <v xml:space="preserve">Cradle Carriage Integration/Installation </v>
      </c>
      <c r="D7" s="238">
        <f>'Int &amp; Inst  Control Account'!AZ31</f>
        <v>52500</v>
      </c>
      <c r="E7" s="241"/>
      <c r="F7" s="222"/>
      <c r="G7" s="222"/>
      <c r="H7" s="222"/>
      <c r="I7" s="222"/>
      <c r="J7" s="222"/>
      <c r="K7" s="222"/>
      <c r="L7" s="222"/>
    </row>
    <row r="8" spans="2:17" ht="33" customHeight="1">
      <c r="B8" s="225" t="str">
        <f>'Int &amp; Inst  Control Account'!B44</f>
        <v>2.05.04</v>
      </c>
      <c r="C8" s="226" t="str">
        <f>'Int &amp; Inst  Control Account'!C44</f>
        <v xml:space="preserve"> Outer HCal  Integration/Installation</v>
      </c>
      <c r="D8" s="238">
        <f>'Int &amp; Inst  Control Account'!AZ44</f>
        <v>63500</v>
      </c>
      <c r="E8" s="241"/>
      <c r="F8" s="222"/>
      <c r="G8" s="222"/>
      <c r="H8" s="222"/>
      <c r="I8" s="222"/>
      <c r="J8" s="222"/>
      <c r="K8" s="222"/>
      <c r="L8" s="222"/>
    </row>
    <row r="9" spans="2:17" ht="24" customHeight="1">
      <c r="B9" s="225" t="str">
        <f>'Int &amp; Inst  Control Account'!B61</f>
        <v>2.05.05</v>
      </c>
      <c r="C9" s="226" t="str">
        <f>'Int &amp; Inst  Control Account'!C61</f>
        <v xml:space="preserve"> sPHENIX SC Magnet Installation</v>
      </c>
      <c r="D9" s="238">
        <f>'Int &amp; Inst  Control Account'!AZ61</f>
        <v>43500</v>
      </c>
      <c r="E9" s="241"/>
      <c r="F9" s="222"/>
      <c r="G9" s="222"/>
      <c r="H9" s="222"/>
      <c r="I9" s="222"/>
      <c r="J9" s="222"/>
      <c r="K9" s="222"/>
      <c r="L9" s="222"/>
    </row>
    <row r="10" spans="2:17" ht="24" customHeight="1">
      <c r="B10" s="225" t="str">
        <f>'Int &amp; Inst  Control Account'!B76</f>
        <v>2.05.06</v>
      </c>
      <c r="C10" s="226" t="str">
        <f>'Int &amp; Inst  Control Account'!C76</f>
        <v>Inner HCal Integration/Installation</v>
      </c>
      <c r="D10" s="238">
        <f>'Int &amp; Inst  Control Account'!AZ76</f>
        <v>84500</v>
      </c>
      <c r="E10" s="241"/>
      <c r="F10" s="222"/>
      <c r="G10" s="222"/>
      <c r="H10" s="222"/>
      <c r="I10" s="222"/>
      <c r="J10" s="222"/>
      <c r="K10" s="222"/>
      <c r="L10" s="222"/>
    </row>
    <row r="11" spans="2:17" ht="24" customHeight="1">
      <c r="B11" s="225" t="str">
        <f>'Int &amp; Inst  Control Account'!B95</f>
        <v>2.05.07</v>
      </c>
      <c r="C11" s="226" t="str">
        <f>'Int &amp; Inst  Control Account'!C95</f>
        <v>EMCal Integration/Installation</v>
      </c>
      <c r="D11" s="238">
        <f>'Int &amp; Inst  Control Account'!AZ95</f>
        <v>32500</v>
      </c>
      <c r="E11" s="241"/>
      <c r="F11" s="222"/>
      <c r="G11" s="222"/>
      <c r="H11" s="222"/>
      <c r="I11" s="222"/>
      <c r="J11" s="222"/>
      <c r="K11" s="222"/>
      <c r="L11" s="222"/>
    </row>
    <row r="12" spans="2:17" ht="24" customHeight="1">
      <c r="B12" s="225" t="str">
        <f>'Int &amp; Inst  Control Account'!B110</f>
        <v>2.05.08</v>
      </c>
      <c r="C12" s="226" t="str">
        <f>'Int &amp; Inst  Control Account'!C110</f>
        <v>TPC  Integration/Installation</v>
      </c>
      <c r="D12" s="238">
        <f>'Int &amp; Inst  Control Account'!AZ110</f>
        <v>33000</v>
      </c>
      <c r="E12" s="241"/>
      <c r="F12" s="222"/>
      <c r="G12" s="222"/>
      <c r="H12" s="222"/>
      <c r="I12" s="222"/>
      <c r="J12" s="222"/>
      <c r="K12" s="222"/>
      <c r="L12" s="222"/>
    </row>
    <row r="13" spans="2:17" ht="24" customHeight="1">
      <c r="B13" s="225" t="str">
        <f>'Int &amp; Inst  Control Account'!B126</f>
        <v>2.05.09</v>
      </c>
      <c r="C13" s="226" t="str">
        <f>'Int &amp; Inst  Control Account'!C126</f>
        <v>INTT  Integration/Installation</v>
      </c>
      <c r="D13" s="238">
        <f>'Int &amp; Inst  Control Account'!AZ126</f>
        <v>33000</v>
      </c>
      <c r="E13" s="241"/>
      <c r="F13" s="222"/>
      <c r="G13" s="222"/>
      <c r="H13" s="222"/>
      <c r="I13" s="222"/>
      <c r="J13" s="222"/>
      <c r="K13" s="222"/>
      <c r="L13" s="222"/>
    </row>
    <row r="14" spans="2:17" ht="24" customHeight="1">
      <c r="B14" s="225" t="str">
        <f>'Int &amp; Inst  Control Account'!B142</f>
        <v>2.05.10</v>
      </c>
      <c r="C14" s="226" t="str">
        <f>'Int &amp; Inst  Control Account'!C142</f>
        <v>MVTX  Integration/Installation</v>
      </c>
      <c r="D14" s="238">
        <f>'Int &amp; Inst  Control Account'!AZ142</f>
        <v>32500</v>
      </c>
      <c r="E14" s="241"/>
      <c r="F14" s="222"/>
      <c r="G14" s="222"/>
      <c r="H14" s="222"/>
      <c r="I14" s="222"/>
      <c r="J14" s="222"/>
      <c r="K14" s="222"/>
      <c r="L14" s="222"/>
    </row>
    <row r="15" spans="2:17" ht="24" customHeight="1">
      <c r="B15" s="225" t="str">
        <f>'Int &amp; Inst  Control Account'!B158</f>
        <v>2.05.11</v>
      </c>
      <c r="C15" s="226" t="str">
        <f>'Int &amp; Inst  Control Account'!C158</f>
        <v>Min Bias Integration/Installation</v>
      </c>
      <c r="D15" s="238">
        <f>'Int &amp; Inst  Control Account'!AZ158</f>
        <v>13000</v>
      </c>
      <c r="E15" s="241"/>
      <c r="F15" s="222"/>
      <c r="G15" s="222"/>
      <c r="H15" s="222"/>
      <c r="I15" s="222"/>
      <c r="J15" s="222"/>
      <c r="K15" s="222"/>
      <c r="L15" s="222"/>
    </row>
    <row r="16" spans="2:17" ht="24" customHeight="1">
      <c r="B16" s="225" t="str">
        <f>'Int &amp; Inst  Control Account'!B174</f>
        <v>2.05.12</v>
      </c>
      <c r="C16" s="226" t="str">
        <f>'Int &amp; Inst  Control Account'!C174</f>
        <v>sPHENIX Full Detector Installation</v>
      </c>
      <c r="D16" s="238">
        <f>'Int &amp; Inst  Control Account'!AZ174</f>
        <v>2000</v>
      </c>
      <c r="E16" s="241"/>
      <c r="F16" s="222"/>
      <c r="G16" s="222"/>
      <c r="H16" s="222"/>
      <c r="I16" s="222"/>
      <c r="J16" s="222"/>
      <c r="K16" s="222"/>
      <c r="L16" s="222"/>
    </row>
    <row r="17" spans="2:10" ht="16.2" thickBot="1">
      <c r="B17" s="227"/>
      <c r="C17" s="228"/>
      <c r="D17" s="239"/>
      <c r="E17" s="242"/>
      <c r="F17" s="222"/>
      <c r="G17" s="222"/>
      <c r="H17" s="222"/>
      <c r="I17" s="222"/>
      <c r="J17" s="222"/>
    </row>
    <row r="18" spans="2:10" ht="16.2" thickBot="1">
      <c r="B18" s="222"/>
      <c r="C18" s="222"/>
      <c r="D18" s="222"/>
      <c r="E18" s="222"/>
      <c r="F18" s="222"/>
      <c r="G18" s="222"/>
      <c r="H18" s="222"/>
      <c r="I18" s="222"/>
      <c r="J18" s="222"/>
    </row>
    <row r="19" spans="2:10" ht="139.05000000000001" customHeight="1" thickBot="1">
      <c r="B19" s="222"/>
      <c r="D19" s="472" t="str">
        <f>"Total Procurements Cost 2017 dollars, [no overhead or estimate uncertainty added] for the WBS #"  &amp;'Int &amp; Inst  Control Account'!C4 &amp; ": " &amp;'Int &amp; Inst  Control Account'!C5 &amp; " Control Account"</f>
        <v>Total Procurements Cost 2017 dollars, [no overhead or estimate uncertainty added] for the WBS #2.05.01: Integration Documentation, Technical Coordination, Installation Tooling and Fixtures and Subsystem Installation Control Account</v>
      </c>
      <c r="E19" s="473">
        <f>SUM(D5:D16)</f>
        <v>395000</v>
      </c>
      <c r="F19" s="222"/>
      <c r="G19" s="222"/>
      <c r="H19" s="222"/>
      <c r="I19" s="222"/>
      <c r="J19" s="222"/>
    </row>
    <row r="20" spans="2:10">
      <c r="B20" s="222"/>
      <c r="C20" s="222"/>
      <c r="D20" s="222"/>
      <c r="E20" s="222"/>
      <c r="F20" s="222"/>
      <c r="G20" s="222"/>
      <c r="H20" s="222"/>
      <c r="I20" s="222"/>
      <c r="J20" s="222"/>
    </row>
    <row r="21" spans="2:10">
      <c r="B21" s="222"/>
      <c r="C21" s="222"/>
      <c r="D21" s="222"/>
      <c r="E21" s="222"/>
      <c r="F21" s="222"/>
      <c r="G21" s="222"/>
      <c r="H21" s="222"/>
      <c r="I21" s="222"/>
      <c r="J21" s="222"/>
    </row>
    <row r="22" spans="2:10">
      <c r="B22" s="222"/>
      <c r="C22" s="222"/>
      <c r="D22" s="222"/>
      <c r="E22" s="222"/>
      <c r="F22" s="222"/>
      <c r="G22" s="222"/>
      <c r="H22" s="222"/>
      <c r="I22" s="222"/>
      <c r="J22" s="222"/>
    </row>
    <row r="23" spans="2:10">
      <c r="B23" s="222"/>
      <c r="C23" s="222"/>
      <c r="D23" s="222"/>
      <c r="E23" s="222"/>
      <c r="F23" s="222"/>
      <c r="G23" s="222"/>
      <c r="H23" s="222"/>
      <c r="I23" s="222"/>
      <c r="J23" s="222"/>
    </row>
    <row r="24" spans="2:10">
      <c r="B24" s="222"/>
      <c r="C24" s="222"/>
      <c r="D24" s="222"/>
      <c r="E24" s="222"/>
      <c r="F24" s="222"/>
      <c r="G24" s="222"/>
      <c r="H24" s="222"/>
      <c r="I24" s="222"/>
      <c r="J24" s="222"/>
    </row>
    <row r="25" spans="2:10">
      <c r="B25" s="222"/>
      <c r="C25" s="222"/>
      <c r="D25" s="222"/>
      <c r="E25" s="222"/>
      <c r="F25" s="222"/>
      <c r="G25" s="222"/>
      <c r="H25" s="222"/>
      <c r="I25" s="222"/>
      <c r="J25" s="222"/>
    </row>
    <row r="26" spans="2:10">
      <c r="B26" s="222"/>
      <c r="C26" s="222"/>
      <c r="D26" s="222"/>
      <c r="E26" s="222"/>
      <c r="F26" s="222"/>
      <c r="G26" s="222"/>
      <c r="H26" s="222"/>
      <c r="I26" s="222"/>
      <c r="J26" s="222"/>
    </row>
    <row r="27" spans="2:10">
      <c r="B27" s="222"/>
      <c r="C27" s="222"/>
      <c r="D27" s="222"/>
      <c r="E27" s="222"/>
      <c r="F27" s="222"/>
      <c r="G27" s="222"/>
      <c r="H27" s="222"/>
      <c r="I27" s="222"/>
      <c r="J27" s="222"/>
    </row>
    <row r="28" spans="2:10">
      <c r="B28" s="222"/>
      <c r="C28" s="222"/>
      <c r="D28" s="222"/>
      <c r="E28" s="222"/>
      <c r="F28" s="222"/>
      <c r="G28" s="222"/>
      <c r="H28" s="222"/>
      <c r="I28" s="222"/>
      <c r="J28" s="222"/>
    </row>
    <row r="29" spans="2:10">
      <c r="B29" s="222"/>
      <c r="C29" s="222"/>
      <c r="D29" s="222"/>
      <c r="E29" s="222"/>
      <c r="F29" s="222"/>
      <c r="G29" s="222"/>
      <c r="H29" s="222"/>
      <c r="I29" s="222"/>
      <c r="J29" s="222"/>
    </row>
    <row r="30" spans="2:10">
      <c r="B30" s="222"/>
      <c r="C30" s="222"/>
      <c r="D30" s="222"/>
      <c r="E30" s="222"/>
      <c r="F30" s="222"/>
      <c r="G30" s="222"/>
      <c r="H30" s="222"/>
      <c r="I30" s="222"/>
      <c r="J30" s="222"/>
    </row>
    <row r="31" spans="2:10">
      <c r="B31" s="222"/>
      <c r="C31" s="222"/>
      <c r="D31" s="222"/>
      <c r="E31" s="222"/>
      <c r="F31" s="222"/>
      <c r="G31" s="222"/>
      <c r="H31" s="222"/>
      <c r="I31" s="222"/>
      <c r="J31" s="222"/>
    </row>
    <row r="32" spans="2:10">
      <c r="B32" s="222"/>
      <c r="C32" s="222"/>
      <c r="D32" s="222"/>
      <c r="E32" s="222"/>
      <c r="F32" s="222"/>
      <c r="G32" s="222"/>
      <c r="H32" s="222"/>
      <c r="I32" s="222"/>
      <c r="J32" s="222"/>
    </row>
    <row r="33" spans="2:10">
      <c r="B33" s="222"/>
      <c r="C33" s="222"/>
      <c r="D33" s="222"/>
      <c r="E33" s="222"/>
      <c r="F33" s="222"/>
      <c r="G33" s="222"/>
      <c r="H33" s="222"/>
      <c r="I33" s="222"/>
      <c r="J33" s="222"/>
    </row>
    <row r="34" spans="2:10">
      <c r="B34" s="222"/>
      <c r="C34" s="222"/>
      <c r="D34" s="222"/>
      <c r="E34" s="222"/>
      <c r="F34" s="222"/>
      <c r="G34" s="222"/>
      <c r="H34" s="222"/>
      <c r="I34" s="222"/>
      <c r="J34" s="222"/>
    </row>
    <row r="35" spans="2:10">
      <c r="B35" s="222"/>
      <c r="C35" s="222"/>
      <c r="D35" s="222"/>
      <c r="E35" s="222"/>
      <c r="F35" s="222"/>
      <c r="G35" s="222"/>
      <c r="H35" s="222"/>
      <c r="I35" s="222"/>
      <c r="J35" s="222"/>
    </row>
    <row r="36" spans="2:10">
      <c r="B36" s="222"/>
      <c r="C36" s="222"/>
      <c r="D36" s="222"/>
      <c r="E36" s="222"/>
      <c r="F36" s="222"/>
      <c r="G36" s="222"/>
      <c r="H36" s="222"/>
      <c r="I36" s="222"/>
      <c r="J36" s="222"/>
    </row>
    <row r="37" spans="2:10">
      <c r="B37" s="222"/>
      <c r="C37" s="222"/>
      <c r="D37" s="222"/>
      <c r="E37" s="222"/>
      <c r="F37" s="222"/>
      <c r="G37" s="222"/>
      <c r="H37" s="222"/>
      <c r="I37" s="222"/>
      <c r="J37" s="222"/>
    </row>
    <row r="38" spans="2:10">
      <c r="B38" s="222"/>
      <c r="C38" s="222"/>
      <c r="D38" s="222"/>
      <c r="E38" s="222"/>
      <c r="F38" s="222"/>
      <c r="G38" s="222"/>
      <c r="H38" s="222"/>
      <c r="I38" s="222"/>
      <c r="J38" s="222"/>
    </row>
    <row r="39" spans="2:10">
      <c r="B39" s="222"/>
      <c r="C39" s="222"/>
      <c r="D39" s="222"/>
      <c r="E39" s="222"/>
      <c r="F39" s="222"/>
      <c r="G39" s="222"/>
      <c r="H39" s="222"/>
      <c r="I39" s="222"/>
      <c r="J39" s="222"/>
    </row>
    <row r="40" spans="2:10">
      <c r="B40" s="222"/>
      <c r="C40" s="222"/>
      <c r="D40" s="222"/>
      <c r="E40" s="222"/>
      <c r="F40" s="222"/>
      <c r="G40" s="222"/>
      <c r="H40" s="222"/>
      <c r="I40" s="222"/>
      <c r="J40" s="222"/>
    </row>
    <row r="41" spans="2:10">
      <c r="B41" s="222"/>
      <c r="C41" s="222"/>
      <c r="D41" s="222"/>
      <c r="E41" s="222"/>
      <c r="F41" s="222"/>
      <c r="G41" s="222"/>
      <c r="H41" s="222"/>
      <c r="I41" s="222"/>
      <c r="J41" s="222"/>
    </row>
    <row r="42" spans="2:10">
      <c r="B42" s="222"/>
      <c r="C42" s="222"/>
      <c r="D42" s="222"/>
      <c r="E42" s="222"/>
      <c r="F42" s="222"/>
      <c r="G42" s="222"/>
      <c r="H42" s="222"/>
      <c r="I42" s="222"/>
      <c r="J42" s="222"/>
    </row>
    <row r="43" spans="2:10">
      <c r="B43" s="222"/>
      <c r="C43" s="222"/>
      <c r="D43" s="222"/>
      <c r="E43" s="222"/>
      <c r="F43" s="222"/>
      <c r="G43" s="222"/>
      <c r="H43" s="222"/>
      <c r="I43" s="222"/>
      <c r="J43" s="222"/>
    </row>
    <row r="44" spans="2:10">
      <c r="B44" s="222"/>
      <c r="C44" s="222"/>
      <c r="D44" s="222"/>
      <c r="E44" s="222"/>
      <c r="F44" s="222"/>
      <c r="G44" s="222"/>
      <c r="H44" s="222"/>
      <c r="I44" s="222"/>
      <c r="J44" s="222"/>
    </row>
    <row r="45" spans="2:10">
      <c r="B45" s="222"/>
      <c r="C45" s="222"/>
      <c r="D45" s="222"/>
      <c r="E45" s="222"/>
      <c r="F45" s="222"/>
      <c r="G45" s="222"/>
      <c r="H45" s="222"/>
      <c r="I45" s="222"/>
      <c r="J45" s="222"/>
    </row>
    <row r="46" spans="2:10">
      <c r="B46" s="222"/>
      <c r="C46" s="222"/>
      <c r="D46" s="222"/>
      <c r="E46" s="222"/>
      <c r="F46" s="222"/>
      <c r="G46" s="222"/>
      <c r="H46" s="222"/>
      <c r="I46" s="222"/>
      <c r="J46" s="222"/>
    </row>
    <row r="47" spans="2:10">
      <c r="B47" s="222"/>
      <c r="C47" s="222"/>
      <c r="D47" s="222"/>
      <c r="E47" s="222"/>
      <c r="F47" s="222"/>
      <c r="G47" s="222"/>
      <c r="H47" s="222"/>
      <c r="I47" s="222"/>
      <c r="J47" s="222"/>
    </row>
    <row r="48" spans="2:10">
      <c r="B48" s="222"/>
      <c r="C48" s="222"/>
      <c r="D48" s="222"/>
      <c r="E48" s="222"/>
      <c r="F48" s="222"/>
      <c r="G48" s="222"/>
      <c r="H48" s="222"/>
      <c r="I48" s="222"/>
      <c r="J48" s="222"/>
    </row>
    <row r="49" spans="2:10">
      <c r="B49" s="222"/>
      <c r="C49" s="222"/>
      <c r="D49" s="222"/>
      <c r="E49" s="222"/>
      <c r="F49" s="222"/>
      <c r="G49" s="222"/>
      <c r="H49" s="222"/>
      <c r="I49" s="222"/>
      <c r="J49" s="222"/>
    </row>
    <row r="50" spans="2:10">
      <c r="B50" s="222"/>
      <c r="C50" s="222"/>
      <c r="D50" s="222"/>
      <c r="E50" s="222"/>
      <c r="F50" s="222"/>
      <c r="G50" s="222"/>
      <c r="H50" s="222"/>
      <c r="I50" s="222"/>
      <c r="J50" s="222"/>
    </row>
    <row r="51" spans="2:10">
      <c r="B51" s="222"/>
      <c r="C51" s="222"/>
      <c r="D51" s="222"/>
      <c r="E51" s="222"/>
      <c r="F51" s="222"/>
      <c r="G51" s="222"/>
      <c r="H51" s="222"/>
      <c r="I51" s="222"/>
      <c r="J51" s="222"/>
    </row>
    <row r="52" spans="2:10">
      <c r="B52" s="222"/>
      <c r="C52" s="222"/>
      <c r="D52" s="222"/>
      <c r="E52" s="222"/>
      <c r="F52" s="222"/>
      <c r="G52" s="222"/>
      <c r="H52" s="222"/>
      <c r="I52" s="222"/>
      <c r="J52" s="222"/>
    </row>
    <row r="53" spans="2:10">
      <c r="B53" s="222"/>
      <c r="C53" s="222"/>
      <c r="D53" s="222"/>
      <c r="E53" s="222"/>
      <c r="F53" s="222"/>
      <c r="G53" s="222"/>
      <c r="H53" s="222"/>
      <c r="I53" s="222"/>
      <c r="J53" s="222"/>
    </row>
    <row r="54" spans="2:10">
      <c r="B54" s="222"/>
      <c r="C54" s="222"/>
      <c r="D54" s="222"/>
      <c r="E54" s="222"/>
      <c r="F54" s="222"/>
      <c r="G54" s="222"/>
      <c r="H54" s="222"/>
      <c r="I54" s="222"/>
      <c r="J54" s="222"/>
    </row>
    <row r="55" spans="2:10">
      <c r="B55" s="222"/>
      <c r="C55" s="222"/>
      <c r="D55" s="222"/>
      <c r="E55" s="222"/>
      <c r="F55" s="222"/>
      <c r="G55" s="222"/>
      <c r="H55" s="222"/>
      <c r="I55" s="222"/>
      <c r="J55" s="222"/>
    </row>
    <row r="56" spans="2:10">
      <c r="B56" s="222"/>
      <c r="C56" s="222"/>
      <c r="D56" s="222"/>
      <c r="E56" s="222"/>
      <c r="F56" s="222"/>
      <c r="G56" s="222"/>
      <c r="H56" s="222"/>
      <c r="I56" s="222"/>
      <c r="J56" s="222"/>
    </row>
    <row r="57" spans="2:10">
      <c r="B57" s="222"/>
      <c r="C57" s="222"/>
      <c r="D57" s="222"/>
      <c r="E57" s="222"/>
      <c r="F57" s="222"/>
      <c r="G57" s="222"/>
      <c r="H57" s="222"/>
      <c r="I57" s="222"/>
      <c r="J57" s="222"/>
    </row>
    <row r="58" spans="2:10">
      <c r="B58" s="222"/>
      <c r="C58" s="222"/>
      <c r="D58" s="222"/>
      <c r="E58" s="222"/>
      <c r="F58" s="222"/>
      <c r="G58" s="222"/>
      <c r="H58" s="222"/>
      <c r="I58" s="222"/>
      <c r="J58" s="222"/>
    </row>
    <row r="59" spans="2:10">
      <c r="B59" s="222"/>
      <c r="C59" s="222"/>
      <c r="D59" s="222"/>
      <c r="E59" s="222"/>
      <c r="F59" s="222"/>
      <c r="G59" s="222"/>
      <c r="H59" s="222"/>
      <c r="I59" s="222"/>
      <c r="J59" s="222"/>
    </row>
    <row r="60" spans="2:10">
      <c r="B60" s="222"/>
      <c r="C60" s="222"/>
      <c r="D60" s="222"/>
      <c r="E60" s="222"/>
      <c r="F60" s="222"/>
      <c r="G60" s="222"/>
      <c r="H60" s="222"/>
      <c r="I60" s="222"/>
      <c r="J60" s="222"/>
    </row>
    <row r="61" spans="2:10">
      <c r="B61" s="222"/>
      <c r="C61" s="222"/>
      <c r="D61" s="222"/>
      <c r="E61" s="222"/>
      <c r="F61" s="222"/>
      <c r="G61" s="222"/>
      <c r="H61" s="222"/>
      <c r="I61" s="222"/>
      <c r="J61" s="222"/>
    </row>
    <row r="62" spans="2:10">
      <c r="D62"/>
      <c r="E62"/>
    </row>
    <row r="63" spans="2:10">
      <c r="D63"/>
      <c r="E63"/>
    </row>
    <row r="64" spans="2:10">
      <c r="D64"/>
      <c r="E64"/>
    </row>
  </sheetData>
  <mergeCells count="1">
    <mergeCell ref="B3:C3"/>
  </mergeCells>
  <hyperlinks>
    <hyperlink ref="B3" location="Navigation!A1" display="Return to Naigation Page" xr:uid="{00000000-0004-0000-14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5"/>
  <dimension ref="A1:CF272"/>
  <sheetViews>
    <sheetView topLeftCell="A44" zoomScale="60" zoomScaleNormal="60" workbookViewId="0">
      <selection activeCell="C44" sqref="C44"/>
    </sheetView>
  </sheetViews>
  <sheetFormatPr defaultColWidth="11" defaultRowHeight="15.6"/>
  <cols>
    <col min="1" max="1" width="1.5" style="8" customWidth="1"/>
    <col min="2" max="2" width="24.796875" style="585" customWidth="1"/>
    <col min="3" max="3" width="42.796875" style="51" customWidth="1"/>
    <col min="4" max="4" width="56" style="168" customWidth="1"/>
    <col min="5" max="5" width="10.796875" style="3" customWidth="1"/>
    <col min="6" max="6" width="15.796875" style="3" customWidth="1"/>
    <col min="7" max="7" width="1.796875" style="3" customWidth="1"/>
    <col min="8" max="8" width="10.796875" style="3" customWidth="1"/>
    <col min="9" max="9" width="1.796875" style="3" customWidth="1"/>
    <col min="10" max="12" width="12.796875" style="3" customWidth="1"/>
    <col min="13" max="13" width="1.796875" style="3" customWidth="1"/>
    <col min="14" max="14" width="10.796875" style="3" customWidth="1"/>
    <col min="15" max="15" width="1.796875" style="3" customWidth="1"/>
    <col min="16" max="19" width="12.796875" style="3" customWidth="1"/>
    <col min="20" max="20" width="1.796875" style="3" customWidth="1"/>
    <col min="21" max="21" width="10.796875" style="3" customWidth="1"/>
    <col min="22" max="22" width="1.796875" style="3" customWidth="1"/>
    <col min="23" max="23" width="12.796875" style="10" customWidth="1"/>
    <col min="24" max="28" width="12.796875" style="3" customWidth="1"/>
    <col min="29" max="29" width="1.796875" style="3" customWidth="1"/>
    <col min="30" max="30" width="10.796875" style="3" customWidth="1"/>
    <col min="31" max="31" width="1.796875" style="3" customWidth="1"/>
    <col min="32" max="32" width="12.796875" style="3" customWidth="1"/>
    <col min="33" max="33" width="10.796875" style="3" customWidth="1"/>
    <col min="34" max="34" width="14.796875" style="3" customWidth="1"/>
    <col min="35" max="38" width="10.796875" style="3" customWidth="1"/>
    <col min="39" max="39" width="13.796875" style="3" customWidth="1"/>
    <col min="40" max="40" width="16.796875" style="3" customWidth="1"/>
    <col min="41" max="41" width="1.796875" style="3" customWidth="1"/>
    <col min="42" max="42" width="10.796875" style="3" customWidth="1"/>
    <col min="43" max="43" width="1.796875" style="3" customWidth="1"/>
    <col min="44" max="48" width="10.796875" style="3" customWidth="1"/>
    <col min="49" max="49" width="1.796875" style="52" customWidth="1"/>
    <col min="50" max="50" width="10.796875" style="3" customWidth="1"/>
    <col min="51" max="51" width="1.796875" style="52" customWidth="1"/>
    <col min="52" max="52" width="19.796875" style="761" customWidth="1"/>
    <col min="53" max="53" width="1.796875" style="52" customWidth="1"/>
    <col min="54" max="55" width="10.796875" style="743" customWidth="1"/>
    <col min="56" max="56" width="1.796875" style="52" customWidth="1"/>
    <col min="57" max="57" width="60.796875" style="3" customWidth="1"/>
    <col min="58" max="58" width="1.796875" style="52" customWidth="1"/>
    <col min="59" max="60" width="50.796875" style="3" customWidth="1"/>
    <col min="61" max="61" width="1.796875" style="52" customWidth="1"/>
    <col min="62" max="62" width="13.296875" style="3" customWidth="1"/>
    <col min="63" max="65" width="10.796875" style="3" customWidth="1"/>
    <col min="66" max="66" width="13.796875" style="3" customWidth="1"/>
    <col min="67" max="67" width="10.796875" style="3" customWidth="1"/>
    <col min="68" max="68" width="14.69921875" style="3" customWidth="1"/>
    <col min="69" max="69" width="5.5" style="3" customWidth="1"/>
    <col min="70" max="70" width="14.296875" style="761" customWidth="1"/>
    <col min="71" max="73" width="11.796875" style="761" customWidth="1"/>
    <col min="74" max="74" width="13.796875" style="761" customWidth="1"/>
    <col min="75" max="76" width="11.796875" style="761" customWidth="1"/>
    <col min="77" max="77" width="11" style="8"/>
    <col min="78" max="78" width="17.19921875" style="761" customWidth="1"/>
    <col min="79" max="79" width="19.19921875" style="761" customWidth="1"/>
    <col min="80" max="80" width="13.296875" style="761" bestFit="1" customWidth="1"/>
    <col min="81" max="16384" width="11" style="8"/>
  </cols>
  <sheetData>
    <row r="1" spans="2:84" ht="16.2" thickBot="1">
      <c r="BR1" s="774"/>
      <c r="BS1" s="774"/>
      <c r="BT1" s="774"/>
      <c r="BU1" s="774"/>
      <c r="BV1" s="774"/>
      <c r="BW1" s="774"/>
      <c r="BX1" s="774"/>
      <c r="BY1" s="676"/>
      <c r="BZ1" s="774"/>
      <c r="CA1" s="774"/>
      <c r="CB1" s="774"/>
      <c r="CC1" s="677"/>
      <c r="CD1" s="677"/>
      <c r="CE1" s="677"/>
      <c r="CF1" s="677"/>
    </row>
    <row r="2" spans="2:84" ht="30" customHeight="1" thickBot="1">
      <c r="B2" s="1292" t="s">
        <v>281</v>
      </c>
      <c r="C2" s="1293"/>
      <c r="BR2" s="774"/>
      <c r="BS2" s="774"/>
      <c r="BT2" s="774"/>
      <c r="BU2" s="774"/>
      <c r="BV2" s="774"/>
      <c r="BW2" s="774"/>
      <c r="BX2" s="774"/>
      <c r="BY2" s="676"/>
      <c r="BZ2" s="774"/>
      <c r="CA2" s="774"/>
      <c r="CB2" s="774"/>
      <c r="CC2" s="677"/>
      <c r="CD2" s="677"/>
      <c r="CE2" s="677"/>
      <c r="CF2" s="677"/>
    </row>
    <row r="3" spans="2:84" ht="16.2" thickBot="1">
      <c r="W3" s="3"/>
      <c r="AB3" s="3" t="s">
        <v>18</v>
      </c>
      <c r="BM3" s="10"/>
      <c r="BR3" s="774"/>
      <c r="BS3" s="774"/>
      <c r="BT3" s="774"/>
      <c r="BU3" s="774"/>
      <c r="BV3" s="774"/>
      <c r="BW3" s="774"/>
      <c r="BX3" s="774"/>
      <c r="BY3" s="676"/>
      <c r="BZ3" s="774"/>
      <c r="CA3" s="774"/>
      <c r="CB3" s="774"/>
      <c r="CC3" s="677"/>
      <c r="CD3" s="677"/>
      <c r="CE3" s="677"/>
      <c r="CF3" s="677"/>
    </row>
    <row r="4" spans="2:84" s="58" customFormat="1" ht="21" customHeight="1" thickBot="1">
      <c r="B4" s="1304" t="s">
        <v>65</v>
      </c>
      <c r="C4" s="179" t="s">
        <v>606</v>
      </c>
      <c r="D4" s="1281" t="s">
        <v>5</v>
      </c>
      <c r="E4" s="1259"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Q4" s="43"/>
      <c r="BR4" s="1241" t="s">
        <v>526</v>
      </c>
      <c r="BS4" s="1242"/>
      <c r="BT4" s="1242"/>
      <c r="BU4" s="1242"/>
      <c r="BV4" s="1242"/>
      <c r="BW4" s="1242"/>
      <c r="BX4" s="1243"/>
      <c r="BY4" s="676"/>
      <c r="BZ4" s="774"/>
      <c r="CA4" s="774"/>
      <c r="CB4" s="774"/>
      <c r="CC4" s="678"/>
      <c r="CD4" s="678"/>
      <c r="CE4" s="678"/>
      <c r="CF4" s="678"/>
    </row>
    <row r="5" spans="2:84" s="15" customFormat="1" ht="55.05" customHeight="1" thickBot="1">
      <c r="B5" s="1305"/>
      <c r="C5" s="57" t="s">
        <v>539</v>
      </c>
      <c r="D5" s="1282"/>
      <c r="E5" s="1260"/>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Q5" s="40"/>
      <c r="BR5" s="315" t="s">
        <v>92</v>
      </c>
      <c r="BS5" s="169" t="s">
        <v>93</v>
      </c>
      <c r="BT5" s="169" t="s">
        <v>94</v>
      </c>
      <c r="BU5" s="169" t="s">
        <v>95</v>
      </c>
      <c r="BV5" s="169" t="s">
        <v>8</v>
      </c>
      <c r="BW5" s="169" t="s">
        <v>62</v>
      </c>
      <c r="BX5" s="313" t="s">
        <v>96</v>
      </c>
      <c r="BY5" s="739"/>
      <c r="BZ5" s="1239" t="s">
        <v>527</v>
      </c>
      <c r="CA5" s="1220" t="s">
        <v>586</v>
      </c>
      <c r="CB5" s="1222" t="s">
        <v>587</v>
      </c>
      <c r="CC5" s="679"/>
      <c r="CD5" s="1224" t="s">
        <v>632</v>
      </c>
      <c r="CE5" s="1225"/>
      <c r="CF5" s="679"/>
    </row>
    <row r="6" spans="2:84" s="15" customFormat="1" ht="19.05" customHeight="1" thickBot="1">
      <c r="B6" s="1305"/>
      <c r="C6" s="62"/>
      <c r="D6" s="1282"/>
      <c r="E6" s="1260"/>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240"/>
      <c r="CA6" s="1221"/>
      <c r="CB6" s="1223"/>
      <c r="CC6" s="679"/>
      <c r="CD6" s="1226"/>
      <c r="CE6" s="1227"/>
      <c r="CF6" s="679"/>
    </row>
    <row r="7" spans="2:84" ht="406.95" customHeight="1" thickBot="1">
      <c r="B7" s="586" t="str">
        <f>C4</f>
        <v>2.05.01</v>
      </c>
      <c r="C7" s="55" t="str">
        <f>C5</f>
        <v>Integration Documentation, Technical Coordination, Installation Tooling and Fixtures and Subsystem Installation</v>
      </c>
      <c r="D7" s="194" t="str">
        <f>'BoE for Int &amp; Inst Tasks'!B12</f>
        <v>Technical Scope:
WBS 2.05.01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encompasses the planning for and all of the actual installation and commissioning of these components will take place at the sPHENIX experiment complex at building 1008. There are 12 work packages included in this control account. Each work package has its own separate Basis of Estimate (BoE) document elsewhere in this workbook. These documents can be accessed from the Navigation page in this workbook.</v>
      </c>
      <c r="E7" s="53"/>
      <c r="F7" s="53"/>
      <c r="G7" s="207"/>
      <c r="H7" s="53"/>
      <c r="I7" s="207"/>
      <c r="J7" s="195"/>
      <c r="K7" s="196"/>
      <c r="L7" s="197"/>
      <c r="M7" s="207"/>
      <c r="N7" s="53"/>
      <c r="O7" s="207"/>
      <c r="P7" s="195"/>
      <c r="Q7" s="196"/>
      <c r="R7" s="196"/>
      <c r="S7" s="197"/>
      <c r="T7" s="207"/>
      <c r="U7" s="53"/>
      <c r="V7" s="207"/>
      <c r="W7" s="195"/>
      <c r="X7" s="196"/>
      <c r="Y7" s="196"/>
      <c r="Z7" s="196"/>
      <c r="AA7" s="196"/>
      <c r="AB7" s="197"/>
      <c r="AC7" s="207"/>
      <c r="AD7" s="53"/>
      <c r="AE7" s="207"/>
      <c r="AF7" s="195"/>
      <c r="AG7" s="196"/>
      <c r="AH7" s="196"/>
      <c r="AI7" s="196"/>
      <c r="AJ7" s="196"/>
      <c r="AK7" s="196"/>
      <c r="AL7" s="196"/>
      <c r="AM7" s="196"/>
      <c r="AN7" s="197"/>
      <c r="AO7" s="207"/>
      <c r="AP7" s="53"/>
      <c r="AQ7" s="207"/>
      <c r="AR7" s="195"/>
      <c r="AS7" s="196"/>
      <c r="AT7" s="196"/>
      <c r="AU7" s="196"/>
      <c r="AV7" s="197"/>
      <c r="AW7" s="54"/>
      <c r="AX7" s="53"/>
      <c r="AY7" s="54"/>
      <c r="AZ7" s="198">
        <f>SUM(AZ8+AZ20+AZ31+AZ61+AZ44+AZ76+AZ95+AZ110+AZ126+AZ142+AZ158+AZ174)</f>
        <v>395000</v>
      </c>
      <c r="BA7" s="199"/>
      <c r="BB7" s="744"/>
      <c r="BC7" s="745"/>
      <c r="BD7" s="54"/>
      <c r="BE7" s="53"/>
      <c r="BF7" s="54"/>
      <c r="BG7" s="195"/>
      <c r="BH7" s="197"/>
      <c r="BI7" s="457"/>
      <c r="BJ7" s="1251"/>
      <c r="BK7" s="1252"/>
      <c r="BL7" s="1252"/>
      <c r="BM7" s="1252"/>
      <c r="BN7" s="1252"/>
      <c r="BO7" s="1252"/>
      <c r="BP7" s="1253"/>
      <c r="BQ7" s="8"/>
      <c r="BR7" s="733">
        <f t="shared" ref="BR7:BX7" si="0">SUM(BR8+BR20+BR31+BR61+BR44+BR76+BR95+BR110+BR126+BR142+BR158+BR174)</f>
        <v>0</v>
      </c>
      <c r="BS7" s="734">
        <f t="shared" si="0"/>
        <v>359883</v>
      </c>
      <c r="BT7" s="734">
        <f t="shared" si="0"/>
        <v>670649</v>
      </c>
      <c r="BU7" s="734">
        <f t="shared" si="0"/>
        <v>244516.5</v>
      </c>
      <c r="BV7" s="734">
        <f t="shared" si="0"/>
        <v>1089740.7000000002</v>
      </c>
      <c r="BW7" s="734">
        <f t="shared" si="0"/>
        <v>484375.31999999995</v>
      </c>
      <c r="BX7" s="735">
        <f t="shared" si="0"/>
        <v>0</v>
      </c>
      <c r="BY7" s="676"/>
      <c r="BZ7" s="733">
        <f>SUM(BZ8+BZ20+BZ31+BZ61+BZ44+BZ76+BZ95+BZ110+BZ126+BZ142+BZ158+BZ174)</f>
        <v>2849164.52</v>
      </c>
      <c r="CA7" s="734">
        <f>SUM(CA8+CA20+CA31+CA61+CA44+CA76+CA95+CA110+CA126+CA142+CA158+CA174)</f>
        <v>3561455.6499999994</v>
      </c>
      <c r="CB7" s="735">
        <f>SUM(CB8+CB20+CB31+CB61+CB44+CB76+CB95+CB110+CB126+CB142+CB158+CB174)</f>
        <v>538875</v>
      </c>
      <c r="CC7" s="677"/>
      <c r="CD7" s="680">
        <f>(CA7-BZ7)/BZ7</f>
        <v>0.24999999999999981</v>
      </c>
      <c r="CE7" s="681">
        <f>(CB7-AZ7)/AZ7</f>
        <v>0.36424050632911392</v>
      </c>
      <c r="CF7" s="677"/>
    </row>
    <row r="8" spans="2:84" ht="409.6" thickBot="1">
      <c r="B8" s="869" t="str">
        <f>'Int &amp; Inst Plans Work Package'!C5</f>
        <v>2.05.01</v>
      </c>
      <c r="C8" s="55" t="str">
        <f>'Int &amp; Inst Plans Work Package'!C6</f>
        <v>Subsystem Interface &amp; Integration Plan</v>
      </c>
      <c r="D8" s="194" t="str">
        <f>'BoE for Int &amp; Inst Plans '!B12</f>
        <v>Technical Scope: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Work Statement: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intefaces, conduits and cable routing management, space allocation, cooling (water and air), detector cryogenic, inerting,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v>
      </c>
      <c r="E8" s="53"/>
      <c r="F8" s="53"/>
      <c r="G8" s="207"/>
      <c r="H8" s="53"/>
      <c r="I8" s="207"/>
      <c r="J8" s="195"/>
      <c r="K8" s="196"/>
      <c r="L8" s="197"/>
      <c r="M8" s="207"/>
      <c r="N8" s="53"/>
      <c r="O8" s="207"/>
      <c r="P8" s="195"/>
      <c r="Q8" s="196"/>
      <c r="R8" s="196"/>
      <c r="S8" s="197"/>
      <c r="T8" s="207"/>
      <c r="U8" s="53"/>
      <c r="V8" s="207"/>
      <c r="W8" s="195"/>
      <c r="X8" s="196"/>
      <c r="Y8" s="196"/>
      <c r="Z8" s="196"/>
      <c r="AA8" s="196"/>
      <c r="AB8" s="197"/>
      <c r="AC8" s="207"/>
      <c r="AD8" s="53"/>
      <c r="AE8" s="207"/>
      <c r="AF8" s="195"/>
      <c r="AG8" s="196"/>
      <c r="AH8" s="196"/>
      <c r="AI8" s="196"/>
      <c r="AJ8" s="196"/>
      <c r="AK8" s="196"/>
      <c r="AL8" s="196"/>
      <c r="AM8" s="196"/>
      <c r="AN8" s="197"/>
      <c r="AO8" s="207"/>
      <c r="AP8" s="53"/>
      <c r="AQ8" s="207"/>
      <c r="AR8" s="195"/>
      <c r="AS8" s="196"/>
      <c r="AT8" s="196"/>
      <c r="AU8" s="196"/>
      <c r="AV8" s="197"/>
      <c r="AW8" s="54"/>
      <c r="AX8" s="53"/>
      <c r="AY8" s="54"/>
      <c r="AZ8" s="198">
        <f>SUM(AZ9:AZ19)</f>
        <v>0</v>
      </c>
      <c r="BA8" s="199"/>
      <c r="BB8" s="744"/>
      <c r="BC8" s="745"/>
      <c r="BD8" s="54"/>
      <c r="BE8" s="53"/>
      <c r="BF8" s="54"/>
      <c r="BG8" s="195"/>
      <c r="BH8" s="197"/>
      <c r="BI8" s="457"/>
      <c r="BJ8" s="1251"/>
      <c r="BK8" s="1252"/>
      <c r="BL8" s="1252"/>
      <c r="BM8" s="1252"/>
      <c r="BN8" s="1252"/>
      <c r="BO8" s="1252"/>
      <c r="BP8" s="1253"/>
      <c r="BQ8" s="8"/>
      <c r="BR8" s="736">
        <f xml:space="preserve"> SUM(BR9:BR19)</f>
        <v>0</v>
      </c>
      <c r="BS8" s="737">
        <f t="shared" ref="BS8:BX8" si="1" xml:space="preserve"> SUM(BS9:BS19)</f>
        <v>2430</v>
      </c>
      <c r="BT8" s="737">
        <f t="shared" si="1"/>
        <v>40677</v>
      </c>
      <c r="BU8" s="737">
        <f t="shared" si="1"/>
        <v>26763</v>
      </c>
      <c r="BV8" s="737">
        <f t="shared" si="1"/>
        <v>6812.4</v>
      </c>
      <c r="BW8" s="737">
        <f t="shared" si="1"/>
        <v>0</v>
      </c>
      <c r="BX8" s="738">
        <f t="shared" si="1"/>
        <v>0</v>
      </c>
      <c r="BY8" s="676"/>
      <c r="BZ8" s="736">
        <f t="shared" ref="BZ8" si="2" xml:space="preserve"> SUM(BZ9:BZ19)</f>
        <v>76682.399999999994</v>
      </c>
      <c r="CA8" s="737">
        <f t="shared" ref="CA8" si="3" xml:space="preserve"> SUM(CA9:CA19)</f>
        <v>95853</v>
      </c>
      <c r="CB8" s="738">
        <f t="shared" ref="CB8" si="4" xml:space="preserve"> SUM(CB9:CB19)</f>
        <v>0</v>
      </c>
      <c r="CC8" s="677"/>
      <c r="CD8" s="677"/>
      <c r="CE8" s="677"/>
      <c r="CF8" s="677"/>
    </row>
    <row r="9" spans="2:84" ht="124.8">
      <c r="B9" s="587" t="str">
        <f>'Int &amp; Inst Plans Work Package'!B8</f>
        <v>S344300</v>
      </c>
      <c r="C9" s="269" t="str">
        <f>'Int &amp; Inst Plans Work Package'!C8</f>
        <v>Create Subsystem Interface &amp; Integration Plan</v>
      </c>
      <c r="D9" s="451" t="str">
        <f>'Int &amp; Inst Plans Work Package'!D8</f>
        <v xml:space="preserve">Technical Scope: Preparation of an Interface and Integration Plan. 
Work Statement: Gather information about all sPHENIX subsystems (dimensions, tolerances required services, environmental requirements, etc.) and create a unified plan to integrate all of the subsystems into the single sPHENIX experiment. </v>
      </c>
      <c r="E9" s="452">
        <f>'Int &amp; Inst Plans Work Package'!E8</f>
        <v>160</v>
      </c>
      <c r="F9" s="452">
        <f>'Int &amp; Inst Plans Work Package'!F8</f>
        <v>0</v>
      </c>
      <c r="G9" s="274"/>
      <c r="H9" s="452">
        <f>'Int &amp; Inst Plans Work Package'!H8</f>
        <v>0</v>
      </c>
      <c r="I9" s="274"/>
      <c r="J9" s="453">
        <f>'Int &amp; Inst Plans Work Package'!J8</f>
        <v>0</v>
      </c>
      <c r="K9" s="446">
        <f>'Int &amp; Inst Plans Work Package'!K8</f>
        <v>0</v>
      </c>
      <c r="L9" s="447">
        <f>'Int &amp; Inst Plans Work Package'!L8</f>
        <v>0</v>
      </c>
      <c r="M9" s="274"/>
      <c r="N9" s="452">
        <f>'Int &amp; Inst Plans Work Package'!N8</f>
        <v>80</v>
      </c>
      <c r="O9" s="274"/>
      <c r="P9" s="453">
        <f>'Int &amp; Inst Plans Work Package'!P8</f>
        <v>0</v>
      </c>
      <c r="Q9" s="446">
        <f>'Int &amp; Inst Plans Work Package'!Q8</f>
        <v>0</v>
      </c>
      <c r="R9" s="446">
        <f>'Int &amp; Inst Plans Work Package'!R8</f>
        <v>80</v>
      </c>
      <c r="S9" s="447">
        <f>'Int &amp; Inst Plans Work Package'!S8</f>
        <v>0</v>
      </c>
      <c r="T9" s="274"/>
      <c r="U9" s="452">
        <f>'Int &amp; Inst Plans Work Package'!U8</f>
        <v>160</v>
      </c>
      <c r="V9" s="274"/>
      <c r="W9" s="453">
        <f>'Int &amp; Inst Plans Work Package'!W8</f>
        <v>160</v>
      </c>
      <c r="X9" s="446">
        <f>'Int &amp; Inst Plans Work Package'!X8</f>
        <v>0</v>
      </c>
      <c r="Y9" s="446">
        <f>'Int &amp; Inst Plans Work Package'!Y8</f>
        <v>0</v>
      </c>
      <c r="Z9" s="446">
        <f>'Int &amp; Inst Plans Work Package'!Z8</f>
        <v>0</v>
      </c>
      <c r="AA9" s="446">
        <f>'Int &amp; Inst Plans Work Package'!AA8</f>
        <v>0</v>
      </c>
      <c r="AB9" s="447">
        <f>'Int &amp; Inst Plans Work Package'!AB8</f>
        <v>0</v>
      </c>
      <c r="AC9" s="274"/>
      <c r="AD9" s="452">
        <f>'Int &amp; Inst Plans Work Package'!AD8</f>
        <v>0</v>
      </c>
      <c r="AE9" s="274"/>
      <c r="AF9" s="453">
        <f>'Int &amp; Inst Plans Work Package'!AF8</f>
        <v>0</v>
      </c>
      <c r="AG9" s="446">
        <f>'Int &amp; Inst Plans Work Package'!AG8</f>
        <v>0</v>
      </c>
      <c r="AH9" s="446">
        <f>'Int &amp; Inst Plans Work Package'!AH8</f>
        <v>0</v>
      </c>
      <c r="AI9" s="446">
        <f>'Int &amp; Inst Plans Work Package'!AI8</f>
        <v>0</v>
      </c>
      <c r="AJ9" s="446">
        <f>'Int &amp; Inst Plans Work Package'!AJ8</f>
        <v>0</v>
      </c>
      <c r="AK9" s="446">
        <f>'Int &amp; Inst Plans Work Package'!AK8</f>
        <v>0</v>
      </c>
      <c r="AL9" s="446">
        <f>'Int &amp; Inst Plans Work Package'!AL8</f>
        <v>0</v>
      </c>
      <c r="AM9" s="446">
        <f>'Int &amp; Inst Plans Work Package'!AM8</f>
        <v>0</v>
      </c>
      <c r="AN9" s="447">
        <f>'Int &amp; Inst Plans Work Package'!AN8</f>
        <v>0</v>
      </c>
      <c r="AO9" s="274"/>
      <c r="AP9" s="452">
        <f>'Int &amp; Inst Plans Work Package'!AP8</f>
        <v>0</v>
      </c>
      <c r="AQ9" s="274"/>
      <c r="AR9" s="453">
        <f>'Int &amp; Inst Plans Work Package'!AR8</f>
        <v>0</v>
      </c>
      <c r="AS9" s="446">
        <f>'Int &amp; Inst Plans Work Package'!AS8</f>
        <v>0</v>
      </c>
      <c r="AT9" s="446">
        <f>'Int &amp; Inst Plans Work Package'!AT8</f>
        <v>0</v>
      </c>
      <c r="AU9" s="446">
        <f>'Int &amp; Inst Plans Work Package'!AU8</f>
        <v>0</v>
      </c>
      <c r="AV9" s="447">
        <f>'Int &amp; Inst Plans Work Package'!AV8</f>
        <v>0</v>
      </c>
      <c r="AW9" s="454"/>
      <c r="AX9" s="452">
        <f>'Int &amp; Inst Plans Work Package'!AX8</f>
        <v>0</v>
      </c>
      <c r="AY9" s="454"/>
      <c r="AZ9" s="762">
        <f>'Int &amp; Inst Plans Work Package'!AZ8</f>
        <v>0</v>
      </c>
      <c r="BA9" s="454"/>
      <c r="BB9" s="746">
        <f>'Int &amp; Inst Plans Work Package'!BB8</f>
        <v>0.25</v>
      </c>
      <c r="BC9" s="747">
        <f>'Int &amp; Inst Plans Work Package'!BC8</f>
        <v>0</v>
      </c>
      <c r="BD9" s="454"/>
      <c r="BE9" s="452" t="str">
        <f>'Int &amp; Inst Plans Work Package'!BE8</f>
        <v/>
      </c>
      <c r="BF9" s="454"/>
      <c r="BG9" s="453" t="str">
        <f>'Int &amp; Inst Plans Work Package'!BG8</f>
        <v>sPHENIX Engineers, Technicians, Designers and Scientists; effort is well defined/ L4</v>
      </c>
      <c r="BH9" s="447" t="str">
        <f>'Int &amp; Inst Plans Work Package'!BH8</f>
        <v>No Materials required for this task/M1</v>
      </c>
      <c r="BI9" s="458"/>
      <c r="BJ9" s="453">
        <f>'Int &amp; Inst Plans Work Package'!BJ8</f>
        <v>0</v>
      </c>
      <c r="BK9" s="446">
        <f>'Int &amp; Inst Plans Work Package'!BK8</f>
        <v>0</v>
      </c>
      <c r="BL9" s="446">
        <f>'Int &amp; Inst Plans Work Package'!BL8</f>
        <v>80</v>
      </c>
      <c r="BM9" s="446">
        <f>'Int &amp; Inst Plans Work Package'!BM8</f>
        <v>160</v>
      </c>
      <c r="BN9" s="446">
        <f>'Int &amp; Inst Plans Work Package'!BN8</f>
        <v>0</v>
      </c>
      <c r="BO9" s="446">
        <f>'Int &amp; Inst Plans Work Package'!BO8</f>
        <v>0</v>
      </c>
      <c r="BP9" s="447">
        <f>'Int &amp; Inst Plans Work Package'!BP8</f>
        <v>0</v>
      </c>
      <c r="BQ9" s="8"/>
      <c r="BR9" s="775">
        <f>'Int &amp; Inst Plans Work Package'!BR8</f>
        <v>0</v>
      </c>
      <c r="BS9" s="776">
        <f>'Int &amp; Inst Plans Work Package'!BS8</f>
        <v>0</v>
      </c>
      <c r="BT9" s="776">
        <f>'Int &amp; Inst Plans Work Package'!BT8</f>
        <v>8344</v>
      </c>
      <c r="BU9" s="776">
        <f>'Int &amp; Inst Plans Work Package'!BU8</f>
        <v>12976</v>
      </c>
      <c r="BV9" s="776">
        <f>'Int &amp; Inst Plans Work Package'!BV8</f>
        <v>0</v>
      </c>
      <c r="BW9" s="776">
        <f>'Int &amp; Inst Plans Work Package'!BW8</f>
        <v>0</v>
      </c>
      <c r="BX9" s="777">
        <f>'Int &amp; Inst Plans Work Package'!BX8</f>
        <v>0</v>
      </c>
      <c r="BY9" s="741"/>
      <c r="BZ9" s="771">
        <f>'Int &amp; Inst Plans Work Package'!BZ8</f>
        <v>21320</v>
      </c>
      <c r="CA9" s="772">
        <f>'Int &amp; Inst Plans Work Package'!CA8</f>
        <v>26650</v>
      </c>
      <c r="CB9" s="773">
        <f>'Int &amp; Inst Plans Work Package'!CB8</f>
        <v>0</v>
      </c>
      <c r="CC9" s="677"/>
      <c r="CD9" s="677"/>
      <c r="CE9" s="677"/>
      <c r="CF9" s="677"/>
    </row>
    <row r="10" spans="2:84" ht="124.8">
      <c r="B10" s="588" t="str">
        <f>'Int &amp; Inst Plans Work Package'!B9</f>
        <v>S344400</v>
      </c>
      <c r="C10" s="171" t="str">
        <f>'Int &amp; Inst Plans Work Package'!C9</f>
        <v>Create Subsystem Initial  Envelope Drawings</v>
      </c>
      <c r="D10" s="180" t="str">
        <f>'Int &amp; Inst Plans Work Package'!D9</f>
        <v>Technical Scope: Creation of  initial envelope drawings for all subsystems. 
Work Statement: prepare drawings to globally define space allocation for all detector subsystems, infrastructure, support services and potential future additions, and individual outline/interface drawings for each detector subsystem. Iterate drawings to reolve conflicts between subsystems.</v>
      </c>
      <c r="E10" s="46">
        <f>'Int &amp; Inst Plans Work Package'!E9</f>
        <v>40</v>
      </c>
      <c r="F10" s="46">
        <f>'Int &amp; Inst Plans Work Package'!F9</f>
        <v>0</v>
      </c>
      <c r="G10" s="184"/>
      <c r="H10" s="46">
        <f>'Int &amp; Inst Plans Work Package'!H9</f>
        <v>0</v>
      </c>
      <c r="I10" s="184"/>
      <c r="J10" s="186">
        <f>'Int &amp; Inst Plans Work Package'!J9</f>
        <v>0</v>
      </c>
      <c r="K10" s="47">
        <f>'Int &amp; Inst Plans Work Package'!K9</f>
        <v>0</v>
      </c>
      <c r="L10" s="48">
        <f>'Int &amp; Inst Plans Work Package'!L9</f>
        <v>0</v>
      </c>
      <c r="M10" s="184"/>
      <c r="N10" s="46">
        <f>'Int &amp; Inst Plans Work Package'!N9</f>
        <v>0</v>
      </c>
      <c r="O10" s="184"/>
      <c r="P10" s="186">
        <f>'Int &amp; Inst Plans Work Package'!P9</f>
        <v>0</v>
      </c>
      <c r="Q10" s="47">
        <f>'Int &amp; Inst Plans Work Package'!Q9</f>
        <v>0</v>
      </c>
      <c r="R10" s="47">
        <f>'Int &amp; Inst Plans Work Package'!R9</f>
        <v>0</v>
      </c>
      <c r="S10" s="48">
        <f>'Int &amp; Inst Plans Work Package'!S9</f>
        <v>0</v>
      </c>
      <c r="T10" s="184"/>
      <c r="U10" s="46">
        <f>'Int &amp; Inst Plans Work Package'!U9</f>
        <v>0</v>
      </c>
      <c r="V10" s="184"/>
      <c r="W10" s="186">
        <f>'Int &amp; Inst Plans Work Package'!W9</f>
        <v>0</v>
      </c>
      <c r="X10" s="47">
        <f>'Int &amp; Inst Plans Work Package'!X9</f>
        <v>0</v>
      </c>
      <c r="Y10" s="47">
        <f>'Int &amp; Inst Plans Work Package'!Y9</f>
        <v>0</v>
      </c>
      <c r="Z10" s="47">
        <f>'Int &amp; Inst Plans Work Package'!Z9</f>
        <v>0</v>
      </c>
      <c r="AA10" s="47">
        <f>'Int &amp; Inst Plans Work Package'!AA9</f>
        <v>0</v>
      </c>
      <c r="AB10" s="48">
        <f>'Int &amp; Inst Plans Work Package'!AB9</f>
        <v>0</v>
      </c>
      <c r="AC10" s="184"/>
      <c r="AD10" s="46">
        <f>'Int &amp; Inst Plans Work Package'!AD9</f>
        <v>0</v>
      </c>
      <c r="AE10" s="184"/>
      <c r="AF10" s="186">
        <f>'Int &amp; Inst Plans Work Package'!AF9</f>
        <v>0</v>
      </c>
      <c r="AG10" s="47">
        <f>'Int &amp; Inst Plans Work Package'!AG9</f>
        <v>0</v>
      </c>
      <c r="AH10" s="47">
        <f>'Int &amp; Inst Plans Work Package'!AH9</f>
        <v>0</v>
      </c>
      <c r="AI10" s="47">
        <f>'Int &amp; Inst Plans Work Package'!AI9</f>
        <v>0</v>
      </c>
      <c r="AJ10" s="47">
        <f>'Int &amp; Inst Plans Work Package'!AJ9</f>
        <v>0</v>
      </c>
      <c r="AK10" s="47">
        <f>'Int &amp; Inst Plans Work Package'!AK9</f>
        <v>0</v>
      </c>
      <c r="AL10" s="47">
        <f>'Int &amp; Inst Plans Work Package'!AL9</f>
        <v>0</v>
      </c>
      <c r="AM10" s="47">
        <f>'Int &amp; Inst Plans Work Package'!AM9</f>
        <v>0</v>
      </c>
      <c r="AN10" s="48">
        <f>'Int &amp; Inst Plans Work Package'!AN9</f>
        <v>0</v>
      </c>
      <c r="AO10" s="184"/>
      <c r="AP10" s="46">
        <f>'Int &amp; Inst Plans Work Package'!AP9</f>
        <v>0</v>
      </c>
      <c r="AQ10" s="184"/>
      <c r="AR10" s="186">
        <f>'Int &amp; Inst Plans Work Package'!AR9</f>
        <v>0</v>
      </c>
      <c r="AS10" s="47">
        <f>'Int &amp; Inst Plans Work Package'!AS9</f>
        <v>0</v>
      </c>
      <c r="AT10" s="47">
        <f>'Int &amp; Inst Plans Work Package'!AT9</f>
        <v>0</v>
      </c>
      <c r="AU10" s="47">
        <f>'Int &amp; Inst Plans Work Package'!AU9</f>
        <v>0</v>
      </c>
      <c r="AV10" s="48">
        <f>'Int &amp; Inst Plans Work Package'!AV9</f>
        <v>0</v>
      </c>
      <c r="AW10" s="192"/>
      <c r="AX10" s="46">
        <f>'Int &amp; Inst Plans Work Package'!AX9</f>
        <v>0</v>
      </c>
      <c r="AY10" s="192"/>
      <c r="AZ10" s="763">
        <f>'Int &amp; Inst Plans Work Package'!AZ9</f>
        <v>0</v>
      </c>
      <c r="BA10" s="192"/>
      <c r="BB10" s="748">
        <f>'Int &amp; Inst Plans Work Package'!BB9</f>
        <v>0.25</v>
      </c>
      <c r="BC10" s="749">
        <f>'Int &amp; Inst Plans Work Package'!BC9</f>
        <v>0</v>
      </c>
      <c r="BD10" s="192"/>
      <c r="BE10" s="46" t="str">
        <f>'Int &amp; Inst Plans Work Package'!BE9</f>
        <v/>
      </c>
      <c r="BF10" s="192"/>
      <c r="BG10" s="186" t="str">
        <f>'Int &amp; Inst Plans Work Package'!BG9</f>
        <v>sPHENIX Engineers and Designers; effort is well defined/ L4</v>
      </c>
      <c r="BH10" s="48" t="str">
        <f>'Int &amp; Inst Plans Work Package'!BH9</f>
        <v>No Materials required for this task/M1</v>
      </c>
      <c r="BI10" s="459"/>
      <c r="BJ10" s="186">
        <f>'Int &amp; Inst Plans Work Package'!BJ9</f>
        <v>0</v>
      </c>
      <c r="BK10" s="47">
        <f>'Int &amp; Inst Plans Work Package'!BK9</f>
        <v>0</v>
      </c>
      <c r="BL10" s="47">
        <f>'Int &amp; Inst Plans Work Package'!BL9</f>
        <v>0</v>
      </c>
      <c r="BM10" s="47">
        <f>'Int &amp; Inst Plans Work Package'!BM9</f>
        <v>0</v>
      </c>
      <c r="BN10" s="47">
        <f>'Int &amp; Inst Plans Work Package'!BN9</f>
        <v>0</v>
      </c>
      <c r="BO10" s="47">
        <f>'Int &amp; Inst Plans Work Package'!BO9</f>
        <v>0</v>
      </c>
      <c r="BP10" s="48">
        <f>'Int &amp; Inst Plans Work Package'!BP9</f>
        <v>0</v>
      </c>
      <c r="BQ10" s="8"/>
      <c r="BR10" s="775">
        <f>'Int &amp; Inst Plans Work Package'!BR9</f>
        <v>0</v>
      </c>
      <c r="BS10" s="776">
        <f>'Int &amp; Inst Plans Work Package'!BS9</f>
        <v>0</v>
      </c>
      <c r="BT10" s="776">
        <f>'Int &amp; Inst Plans Work Package'!BT9</f>
        <v>0</v>
      </c>
      <c r="BU10" s="776">
        <f>'Int &amp; Inst Plans Work Package'!BU9</f>
        <v>0</v>
      </c>
      <c r="BV10" s="776">
        <f>'Int &amp; Inst Plans Work Package'!BV9</f>
        <v>0</v>
      </c>
      <c r="BW10" s="776">
        <f>'Int &amp; Inst Plans Work Package'!BW9</f>
        <v>0</v>
      </c>
      <c r="BX10" s="777">
        <f>'Int &amp; Inst Plans Work Package'!BX9</f>
        <v>0</v>
      </c>
      <c r="BY10" s="741"/>
      <c r="BZ10" s="771">
        <f>'Int &amp; Inst Plans Work Package'!BZ9</f>
        <v>0</v>
      </c>
      <c r="CA10" s="772">
        <f>'Int &amp; Inst Plans Work Package'!CA9</f>
        <v>0</v>
      </c>
      <c r="CB10" s="773">
        <f>'Int &amp; Inst Plans Work Package'!CB9</f>
        <v>0</v>
      </c>
      <c r="CC10" s="677"/>
      <c r="CD10" s="677"/>
      <c r="CE10" s="677"/>
      <c r="CF10" s="677"/>
    </row>
    <row r="11" spans="2:84" ht="124.8">
      <c r="B11" s="588" t="str">
        <f>'Int &amp; Inst Plans Work Package'!B10</f>
        <v>S344500</v>
      </c>
      <c r="C11" s="171" t="str">
        <f>'Int &amp; Inst Plans Work Package'!C10</f>
        <v>Create Subsystem Outline/Interface Drawings</v>
      </c>
      <c r="D11" s="180" t="str">
        <f>'Int &amp; Inst Plans Work Package'!D10</f>
        <v>Technical Scope: Creation of  final envelope drawings for all subsystems. 
Work Statement: Finalize drawings to globally define space allocation for all detector subsystems, infrastructure, support services and potential future additions, and individual outline/interface drawings for each detector subsystem. Freeze envelopes and interfaces at final design.</v>
      </c>
      <c r="E11" s="46">
        <f>'Int &amp; Inst Plans Work Package'!E10</f>
        <v>20</v>
      </c>
      <c r="F11" s="46">
        <f>'Int &amp; Inst Plans Work Package'!F10</f>
        <v>0</v>
      </c>
      <c r="G11" s="184"/>
      <c r="H11" s="46">
        <f>'Int &amp; Inst Plans Work Package'!H10</f>
        <v>0</v>
      </c>
      <c r="I11" s="184"/>
      <c r="J11" s="186">
        <f>'Int &amp; Inst Plans Work Package'!J10</f>
        <v>0</v>
      </c>
      <c r="K11" s="47">
        <f>'Int &amp; Inst Plans Work Package'!K10</f>
        <v>0</v>
      </c>
      <c r="L11" s="48">
        <f>'Int &amp; Inst Plans Work Package'!L10</f>
        <v>0</v>
      </c>
      <c r="M11" s="184"/>
      <c r="N11" s="46">
        <f>'Int &amp; Inst Plans Work Package'!N10</f>
        <v>0</v>
      </c>
      <c r="O11" s="184"/>
      <c r="P11" s="186">
        <f>'Int &amp; Inst Plans Work Package'!P10</f>
        <v>0</v>
      </c>
      <c r="Q11" s="47">
        <f>'Int &amp; Inst Plans Work Package'!Q10</f>
        <v>0</v>
      </c>
      <c r="R11" s="47">
        <f>'Int &amp; Inst Plans Work Package'!R10</f>
        <v>0</v>
      </c>
      <c r="S11" s="48">
        <f>'Int &amp; Inst Plans Work Package'!S10</f>
        <v>0</v>
      </c>
      <c r="T11" s="184"/>
      <c r="U11" s="46">
        <f>'Int &amp; Inst Plans Work Package'!U10</f>
        <v>0</v>
      </c>
      <c r="V11" s="184"/>
      <c r="W11" s="186">
        <f>'Int &amp; Inst Plans Work Package'!W10</f>
        <v>0</v>
      </c>
      <c r="X11" s="47">
        <f>'Int &amp; Inst Plans Work Package'!X10</f>
        <v>0</v>
      </c>
      <c r="Y11" s="47">
        <f>'Int &amp; Inst Plans Work Package'!Y10</f>
        <v>0</v>
      </c>
      <c r="Z11" s="47">
        <f>'Int &amp; Inst Plans Work Package'!Z10</f>
        <v>0</v>
      </c>
      <c r="AA11" s="47">
        <f>'Int &amp; Inst Plans Work Package'!AA10</f>
        <v>0</v>
      </c>
      <c r="AB11" s="48">
        <f>'Int &amp; Inst Plans Work Package'!AB10</f>
        <v>0</v>
      </c>
      <c r="AC11" s="184"/>
      <c r="AD11" s="46">
        <f>'Int &amp; Inst Plans Work Package'!AD10</f>
        <v>0</v>
      </c>
      <c r="AE11" s="184"/>
      <c r="AF11" s="186">
        <f>'Int &amp; Inst Plans Work Package'!AF10</f>
        <v>0</v>
      </c>
      <c r="AG11" s="47">
        <f>'Int &amp; Inst Plans Work Package'!AG10</f>
        <v>0</v>
      </c>
      <c r="AH11" s="47">
        <f>'Int &amp; Inst Plans Work Package'!AH10</f>
        <v>0</v>
      </c>
      <c r="AI11" s="47">
        <f>'Int &amp; Inst Plans Work Package'!AI10</f>
        <v>0</v>
      </c>
      <c r="AJ11" s="47">
        <f>'Int &amp; Inst Plans Work Package'!AJ10</f>
        <v>0</v>
      </c>
      <c r="AK11" s="47">
        <f>'Int &amp; Inst Plans Work Package'!AK10</f>
        <v>0</v>
      </c>
      <c r="AL11" s="47">
        <f>'Int &amp; Inst Plans Work Package'!AL10</f>
        <v>0</v>
      </c>
      <c r="AM11" s="47">
        <f>'Int &amp; Inst Plans Work Package'!AM10</f>
        <v>0</v>
      </c>
      <c r="AN11" s="48">
        <f>'Int &amp; Inst Plans Work Package'!AN10</f>
        <v>0</v>
      </c>
      <c r="AO11" s="184"/>
      <c r="AP11" s="46">
        <f>'Int &amp; Inst Plans Work Package'!AP10</f>
        <v>0</v>
      </c>
      <c r="AQ11" s="184"/>
      <c r="AR11" s="186">
        <f>'Int &amp; Inst Plans Work Package'!AR10</f>
        <v>0</v>
      </c>
      <c r="AS11" s="47">
        <f>'Int &amp; Inst Plans Work Package'!AS10</f>
        <v>0</v>
      </c>
      <c r="AT11" s="47">
        <f>'Int &amp; Inst Plans Work Package'!AT10</f>
        <v>0</v>
      </c>
      <c r="AU11" s="47">
        <f>'Int &amp; Inst Plans Work Package'!AU10</f>
        <v>0</v>
      </c>
      <c r="AV11" s="48">
        <f>'Int &amp; Inst Plans Work Package'!AV10</f>
        <v>0</v>
      </c>
      <c r="AW11" s="192"/>
      <c r="AX11" s="46">
        <f>'Int &amp; Inst Plans Work Package'!AX10</f>
        <v>0</v>
      </c>
      <c r="AY11" s="192"/>
      <c r="AZ11" s="763">
        <f>'Int &amp; Inst Plans Work Package'!AZ10</f>
        <v>0</v>
      </c>
      <c r="BA11" s="192"/>
      <c r="BB11" s="748">
        <f>'Int &amp; Inst Plans Work Package'!BB10</f>
        <v>0.25</v>
      </c>
      <c r="BC11" s="749">
        <f>'Int &amp; Inst Plans Work Package'!BC10</f>
        <v>0</v>
      </c>
      <c r="BD11" s="192"/>
      <c r="BE11" s="46" t="str">
        <f>'Int &amp; Inst Plans Work Package'!BE10</f>
        <v/>
      </c>
      <c r="BF11" s="192"/>
      <c r="BG11" s="186" t="str">
        <f>'Int &amp; Inst Plans Work Package'!BG10</f>
        <v>sPHENIX Engineers and Designers; effort is well defined/ L4</v>
      </c>
      <c r="BH11" s="48" t="str">
        <f>'Int &amp; Inst Plans Work Package'!BH10</f>
        <v>No Materials required for this task/M1</v>
      </c>
      <c r="BI11" s="459"/>
      <c r="BJ11" s="186">
        <f>'Int &amp; Inst Plans Work Package'!BJ10</f>
        <v>0</v>
      </c>
      <c r="BK11" s="47">
        <f>'Int &amp; Inst Plans Work Package'!BK10</f>
        <v>0</v>
      </c>
      <c r="BL11" s="47">
        <f>'Int &amp; Inst Plans Work Package'!BL10</f>
        <v>0</v>
      </c>
      <c r="BM11" s="47">
        <f>'Int &amp; Inst Plans Work Package'!BM10</f>
        <v>0</v>
      </c>
      <c r="BN11" s="47">
        <f>'Int &amp; Inst Plans Work Package'!BN10</f>
        <v>0</v>
      </c>
      <c r="BO11" s="47">
        <f>'Int &amp; Inst Plans Work Package'!BO10</f>
        <v>0</v>
      </c>
      <c r="BP11" s="48">
        <f>'Int &amp; Inst Plans Work Package'!BP10</f>
        <v>0</v>
      </c>
      <c r="BQ11" s="8"/>
      <c r="BR11" s="775">
        <f>'Int &amp; Inst Plans Work Package'!BR10</f>
        <v>0</v>
      </c>
      <c r="BS11" s="776">
        <f>'Int &amp; Inst Plans Work Package'!BS10</f>
        <v>0</v>
      </c>
      <c r="BT11" s="776">
        <f>'Int &amp; Inst Plans Work Package'!BT10</f>
        <v>0</v>
      </c>
      <c r="BU11" s="776">
        <f>'Int &amp; Inst Plans Work Package'!BU10</f>
        <v>0</v>
      </c>
      <c r="BV11" s="776">
        <f>'Int &amp; Inst Plans Work Package'!BV10</f>
        <v>0</v>
      </c>
      <c r="BW11" s="776">
        <f>'Int &amp; Inst Plans Work Package'!BW10</f>
        <v>0</v>
      </c>
      <c r="BX11" s="777">
        <f>'Int &amp; Inst Plans Work Package'!BX10</f>
        <v>0</v>
      </c>
      <c r="BY11" s="741"/>
      <c r="BZ11" s="771">
        <f>'Int &amp; Inst Plans Work Package'!BZ10</f>
        <v>0</v>
      </c>
      <c r="CA11" s="772">
        <f>'Int &amp; Inst Plans Work Package'!CA10</f>
        <v>0</v>
      </c>
      <c r="CB11" s="773">
        <f>'Int &amp; Inst Plans Work Package'!CB10</f>
        <v>0</v>
      </c>
      <c r="CC11" s="677"/>
      <c r="CD11" s="677"/>
      <c r="CE11" s="677"/>
      <c r="CF11" s="677"/>
    </row>
    <row r="12" spans="2:84" ht="93.6">
      <c r="B12" s="588" t="str">
        <f>'Int &amp; Inst Plans Work Package'!B11</f>
        <v>S344600</v>
      </c>
      <c r="C12" s="171" t="str">
        <f>'Int &amp; Inst Plans Work Package'!C11</f>
        <v>Create Cable Management Plan</v>
      </c>
      <c r="D12" s="180" t="str">
        <f>'Int &amp; Inst Plans Work Package'!D11</f>
        <v>Technical Scope: Create Cable Management plan for all detector subsystems. 
Work Statement: Prepare an overall plan for routing and supporting canl;es/fibers and related services for all sPHENI detectors.</v>
      </c>
      <c r="E12" s="46">
        <f>'Int &amp; Inst Plans Work Package'!E11</f>
        <v>20</v>
      </c>
      <c r="F12" s="46">
        <f>'Int &amp; Inst Plans Work Package'!F11</f>
        <v>0</v>
      </c>
      <c r="G12" s="184"/>
      <c r="H12" s="46">
        <f>'Int &amp; Inst Plans Work Package'!H11</f>
        <v>0</v>
      </c>
      <c r="I12" s="184"/>
      <c r="J12" s="186">
        <f>'Int &amp; Inst Plans Work Package'!J11</f>
        <v>0</v>
      </c>
      <c r="K12" s="47">
        <f>'Int &amp; Inst Plans Work Package'!K11</f>
        <v>0</v>
      </c>
      <c r="L12" s="48">
        <f>'Int &amp; Inst Plans Work Package'!L11</f>
        <v>0</v>
      </c>
      <c r="M12" s="184"/>
      <c r="N12" s="46">
        <f>'Int &amp; Inst Plans Work Package'!N11</f>
        <v>120</v>
      </c>
      <c r="O12" s="184"/>
      <c r="P12" s="186">
        <f>'Int &amp; Inst Plans Work Package'!P11</f>
        <v>0</v>
      </c>
      <c r="Q12" s="47">
        <f>'Int &amp; Inst Plans Work Package'!Q11</f>
        <v>0</v>
      </c>
      <c r="R12" s="47">
        <f>'Int &amp; Inst Plans Work Package'!R11</f>
        <v>40</v>
      </c>
      <c r="S12" s="48">
        <f>'Int &amp; Inst Plans Work Package'!S11</f>
        <v>80</v>
      </c>
      <c r="T12" s="184"/>
      <c r="U12" s="46">
        <f>'Int &amp; Inst Plans Work Package'!U11</f>
        <v>40</v>
      </c>
      <c r="V12" s="184"/>
      <c r="W12" s="186">
        <f>'Int &amp; Inst Plans Work Package'!W11</f>
        <v>40</v>
      </c>
      <c r="X12" s="47">
        <f>'Int &amp; Inst Plans Work Package'!X11</f>
        <v>0</v>
      </c>
      <c r="Y12" s="47">
        <f>'Int &amp; Inst Plans Work Package'!Y11</f>
        <v>0</v>
      </c>
      <c r="Z12" s="47">
        <f>'Int &amp; Inst Plans Work Package'!Z11</f>
        <v>0</v>
      </c>
      <c r="AA12" s="47">
        <f>'Int &amp; Inst Plans Work Package'!AA11</f>
        <v>0</v>
      </c>
      <c r="AB12" s="48">
        <f>'Int &amp; Inst Plans Work Package'!AB11</f>
        <v>0</v>
      </c>
      <c r="AC12" s="184"/>
      <c r="AD12" s="46">
        <f>'Int &amp; Inst Plans Work Package'!AD11</f>
        <v>0</v>
      </c>
      <c r="AE12" s="184"/>
      <c r="AF12" s="186">
        <f>'Int &amp; Inst Plans Work Package'!AF11</f>
        <v>0</v>
      </c>
      <c r="AG12" s="47">
        <f>'Int &amp; Inst Plans Work Package'!AG11</f>
        <v>0</v>
      </c>
      <c r="AH12" s="47">
        <f>'Int &amp; Inst Plans Work Package'!AH11</f>
        <v>0</v>
      </c>
      <c r="AI12" s="47">
        <f>'Int &amp; Inst Plans Work Package'!AI11</f>
        <v>0</v>
      </c>
      <c r="AJ12" s="47">
        <f>'Int &amp; Inst Plans Work Package'!AJ11</f>
        <v>0</v>
      </c>
      <c r="AK12" s="47">
        <f>'Int &amp; Inst Plans Work Package'!AK11</f>
        <v>0</v>
      </c>
      <c r="AL12" s="47">
        <f>'Int &amp; Inst Plans Work Package'!AL11</f>
        <v>0</v>
      </c>
      <c r="AM12" s="47">
        <f>'Int &amp; Inst Plans Work Package'!AM11</f>
        <v>0</v>
      </c>
      <c r="AN12" s="48">
        <f>'Int &amp; Inst Plans Work Package'!AN11</f>
        <v>0</v>
      </c>
      <c r="AO12" s="184"/>
      <c r="AP12" s="46">
        <f>'Int &amp; Inst Plans Work Package'!AP11</f>
        <v>0</v>
      </c>
      <c r="AQ12" s="184"/>
      <c r="AR12" s="186">
        <f>'Int &amp; Inst Plans Work Package'!AR11</f>
        <v>0</v>
      </c>
      <c r="AS12" s="47">
        <f>'Int &amp; Inst Plans Work Package'!AS11</f>
        <v>0</v>
      </c>
      <c r="AT12" s="47">
        <f>'Int &amp; Inst Plans Work Package'!AT11</f>
        <v>0</v>
      </c>
      <c r="AU12" s="47">
        <f>'Int &amp; Inst Plans Work Package'!AU11</f>
        <v>0</v>
      </c>
      <c r="AV12" s="48">
        <f>'Int &amp; Inst Plans Work Package'!AV11</f>
        <v>0</v>
      </c>
      <c r="AW12" s="192"/>
      <c r="AX12" s="46">
        <f>'Int &amp; Inst Plans Work Package'!AX11</f>
        <v>0</v>
      </c>
      <c r="AY12" s="192"/>
      <c r="AZ12" s="763">
        <f>'Int &amp; Inst Plans Work Package'!AZ11</f>
        <v>0</v>
      </c>
      <c r="BA12" s="192"/>
      <c r="BB12" s="748">
        <f>'Int &amp; Inst Plans Work Package'!BB11</f>
        <v>0.25</v>
      </c>
      <c r="BC12" s="749">
        <f>'Int &amp; Inst Plans Work Package'!BC11</f>
        <v>0</v>
      </c>
      <c r="BD12" s="192"/>
      <c r="BE12" s="46" t="str">
        <f>'Int &amp; Inst Plans Work Package'!BE11</f>
        <v/>
      </c>
      <c r="BF12" s="192"/>
      <c r="BG12" s="186" t="str">
        <f>'Int &amp; Inst Plans Work Package'!BG11</f>
        <v>sPHENIX Engineers and Designers; effort is well defined/ L4</v>
      </c>
      <c r="BH12" s="48" t="str">
        <f>'Int &amp; Inst Plans Work Package'!BH11</f>
        <v>No Materials required for this task/M1</v>
      </c>
      <c r="BI12" s="459"/>
      <c r="BJ12" s="186">
        <f>'Int &amp; Inst Plans Work Package'!BJ11</f>
        <v>0</v>
      </c>
      <c r="BK12" s="47">
        <f>'Int &amp; Inst Plans Work Package'!BK11</f>
        <v>0</v>
      </c>
      <c r="BL12" s="47">
        <f>'Int &amp; Inst Plans Work Package'!BL11</f>
        <v>120</v>
      </c>
      <c r="BM12" s="47">
        <f>'Int &amp; Inst Plans Work Package'!BM11</f>
        <v>40</v>
      </c>
      <c r="BN12" s="47">
        <f>'Int &amp; Inst Plans Work Package'!BN11</f>
        <v>0</v>
      </c>
      <c r="BO12" s="47">
        <f>'Int &amp; Inst Plans Work Package'!BO11</f>
        <v>0</v>
      </c>
      <c r="BP12" s="48">
        <f>'Int &amp; Inst Plans Work Package'!BP11</f>
        <v>0</v>
      </c>
      <c r="BQ12" s="8"/>
      <c r="BR12" s="775">
        <f>'Int &amp; Inst Plans Work Package'!BR11</f>
        <v>0</v>
      </c>
      <c r="BS12" s="776">
        <f>'Int &amp; Inst Plans Work Package'!BS11</f>
        <v>0</v>
      </c>
      <c r="BT12" s="776">
        <f>'Int &amp; Inst Plans Work Package'!BT11</f>
        <v>12516</v>
      </c>
      <c r="BU12" s="776">
        <f>'Int &amp; Inst Plans Work Package'!BU11</f>
        <v>3244</v>
      </c>
      <c r="BV12" s="776">
        <f>'Int &amp; Inst Plans Work Package'!BV11</f>
        <v>0</v>
      </c>
      <c r="BW12" s="776">
        <f>'Int &amp; Inst Plans Work Package'!BW11</f>
        <v>0</v>
      </c>
      <c r="BX12" s="777">
        <f>'Int &amp; Inst Plans Work Package'!BX11</f>
        <v>0</v>
      </c>
      <c r="BY12" s="741"/>
      <c r="BZ12" s="771">
        <f>'Int &amp; Inst Plans Work Package'!BZ11</f>
        <v>15760</v>
      </c>
      <c r="CA12" s="772">
        <f>'Int &amp; Inst Plans Work Package'!CA11</f>
        <v>19700</v>
      </c>
      <c r="CB12" s="773">
        <f>'Int &amp; Inst Plans Work Package'!CB11</f>
        <v>0</v>
      </c>
      <c r="CC12" s="677"/>
      <c r="CD12" s="677"/>
      <c r="CE12" s="677"/>
      <c r="CF12" s="677"/>
    </row>
    <row r="13" spans="2:84" ht="124.8">
      <c r="B13" s="588" t="str">
        <f>'Int &amp; Inst Plans Work Package'!B12</f>
        <v>S344700</v>
      </c>
      <c r="C13" s="171" t="str">
        <f>'Int &amp; Inst Plans Work Package'!C12</f>
        <v>Create Services Management Plan</v>
      </c>
      <c r="D13" s="180" t="str">
        <f>'Int &amp; Inst Plans Work Package'!D12</f>
        <v>Technical Scope: Create Servces Management plan for all detector subsystems. 
Work Statement: Prepare an overall plan for routing  cooling, gas, etc between  source and distribution panels and from there to detector electronics, control racks, front end modules,  etc. (does not include cryogenics - see magnet for Cryo services)</v>
      </c>
      <c r="E13" s="46">
        <f>'Int &amp; Inst Plans Work Package'!E12</f>
        <v>20</v>
      </c>
      <c r="F13" s="46">
        <f>'Int &amp; Inst Plans Work Package'!F12</f>
        <v>0</v>
      </c>
      <c r="G13" s="184"/>
      <c r="H13" s="46">
        <f>'Int &amp; Inst Plans Work Package'!H12</f>
        <v>0</v>
      </c>
      <c r="I13" s="184"/>
      <c r="J13" s="186">
        <f>'Int &amp; Inst Plans Work Package'!J12</f>
        <v>0</v>
      </c>
      <c r="K13" s="47">
        <f>'Int &amp; Inst Plans Work Package'!K12</f>
        <v>0</v>
      </c>
      <c r="L13" s="48">
        <f>'Int &amp; Inst Plans Work Package'!L12</f>
        <v>0</v>
      </c>
      <c r="M13" s="184"/>
      <c r="N13" s="46">
        <f>'Int &amp; Inst Plans Work Package'!N12</f>
        <v>80</v>
      </c>
      <c r="O13" s="184"/>
      <c r="P13" s="186">
        <f>'Int &amp; Inst Plans Work Package'!P12</f>
        <v>0</v>
      </c>
      <c r="Q13" s="47">
        <f>'Int &amp; Inst Plans Work Package'!Q12</f>
        <v>0</v>
      </c>
      <c r="R13" s="47">
        <f>'Int &amp; Inst Plans Work Package'!R12</f>
        <v>80</v>
      </c>
      <c r="S13" s="48">
        <f>'Int &amp; Inst Plans Work Package'!S12</f>
        <v>0</v>
      </c>
      <c r="T13" s="184"/>
      <c r="U13" s="46">
        <f>'Int &amp; Inst Plans Work Package'!U12</f>
        <v>40</v>
      </c>
      <c r="V13" s="184"/>
      <c r="W13" s="186">
        <f>'Int &amp; Inst Plans Work Package'!W12</f>
        <v>40</v>
      </c>
      <c r="X13" s="47">
        <f>'Int &amp; Inst Plans Work Package'!X12</f>
        <v>0</v>
      </c>
      <c r="Y13" s="47">
        <f>'Int &amp; Inst Plans Work Package'!Y12</f>
        <v>0</v>
      </c>
      <c r="Z13" s="47">
        <f>'Int &amp; Inst Plans Work Package'!Z12</f>
        <v>0</v>
      </c>
      <c r="AA13" s="47">
        <f>'Int &amp; Inst Plans Work Package'!AA12</f>
        <v>0</v>
      </c>
      <c r="AB13" s="48">
        <f>'Int &amp; Inst Plans Work Package'!AB12</f>
        <v>0</v>
      </c>
      <c r="AC13" s="184"/>
      <c r="AD13" s="46">
        <f>'Int &amp; Inst Plans Work Package'!AD12</f>
        <v>32</v>
      </c>
      <c r="AE13" s="184"/>
      <c r="AF13" s="186">
        <f>'Int &amp; Inst Plans Work Package'!AF12</f>
        <v>32</v>
      </c>
      <c r="AG13" s="47">
        <f>'Int &amp; Inst Plans Work Package'!AG12</f>
        <v>0</v>
      </c>
      <c r="AH13" s="47">
        <f>'Int &amp; Inst Plans Work Package'!AH12</f>
        <v>0</v>
      </c>
      <c r="AI13" s="47">
        <f>'Int &amp; Inst Plans Work Package'!AI12</f>
        <v>0</v>
      </c>
      <c r="AJ13" s="47">
        <f>'Int &amp; Inst Plans Work Package'!AJ12</f>
        <v>0</v>
      </c>
      <c r="AK13" s="47">
        <f>'Int &amp; Inst Plans Work Package'!AK12</f>
        <v>0</v>
      </c>
      <c r="AL13" s="47">
        <f>'Int &amp; Inst Plans Work Package'!AL12</f>
        <v>0</v>
      </c>
      <c r="AM13" s="47">
        <f>'Int &amp; Inst Plans Work Package'!AM12</f>
        <v>0</v>
      </c>
      <c r="AN13" s="48">
        <f>'Int &amp; Inst Plans Work Package'!AN12</f>
        <v>0</v>
      </c>
      <c r="AO13" s="184"/>
      <c r="AP13" s="46">
        <f>'Int &amp; Inst Plans Work Package'!AP12</f>
        <v>0</v>
      </c>
      <c r="AQ13" s="184"/>
      <c r="AR13" s="186">
        <f>'Int &amp; Inst Plans Work Package'!AR12</f>
        <v>0</v>
      </c>
      <c r="AS13" s="47">
        <f>'Int &amp; Inst Plans Work Package'!AS12</f>
        <v>0</v>
      </c>
      <c r="AT13" s="47">
        <f>'Int &amp; Inst Plans Work Package'!AT12</f>
        <v>0</v>
      </c>
      <c r="AU13" s="47">
        <f>'Int &amp; Inst Plans Work Package'!AU12</f>
        <v>0</v>
      </c>
      <c r="AV13" s="48">
        <f>'Int &amp; Inst Plans Work Package'!AV12</f>
        <v>0</v>
      </c>
      <c r="AW13" s="192"/>
      <c r="AX13" s="46">
        <f>'Int &amp; Inst Plans Work Package'!AX12</f>
        <v>0</v>
      </c>
      <c r="AY13" s="192"/>
      <c r="AZ13" s="763">
        <f>'Int &amp; Inst Plans Work Package'!AZ12</f>
        <v>0</v>
      </c>
      <c r="BA13" s="192"/>
      <c r="BB13" s="748">
        <f>'Int &amp; Inst Plans Work Package'!BB12</f>
        <v>0.25</v>
      </c>
      <c r="BC13" s="749">
        <f>'Int &amp; Inst Plans Work Package'!BC12</f>
        <v>0</v>
      </c>
      <c r="BD13" s="192"/>
      <c r="BE13" s="46" t="str">
        <f>'Int &amp; Inst Plans Work Package'!BE12</f>
        <v/>
      </c>
      <c r="BF13" s="192"/>
      <c r="BG13" s="186" t="str">
        <f>'Int &amp; Inst Plans Work Package'!BG12</f>
        <v>sPHENIX Engineers, Technicians and Designers; effort is well defined/ L4</v>
      </c>
      <c r="BH13" s="48" t="str">
        <f>'Int &amp; Inst Plans Work Package'!BH12</f>
        <v>No Materials required for this task/M1</v>
      </c>
      <c r="BI13" s="459"/>
      <c r="BJ13" s="186">
        <f>'Int &amp; Inst Plans Work Package'!BJ12</f>
        <v>0</v>
      </c>
      <c r="BK13" s="47">
        <f>'Int &amp; Inst Plans Work Package'!BK12</f>
        <v>0</v>
      </c>
      <c r="BL13" s="47">
        <f>'Int &amp; Inst Plans Work Package'!BL12</f>
        <v>80</v>
      </c>
      <c r="BM13" s="47">
        <f>'Int &amp; Inst Plans Work Package'!BM12</f>
        <v>40</v>
      </c>
      <c r="BN13" s="47">
        <f>'Int &amp; Inst Plans Work Package'!BN12</f>
        <v>32</v>
      </c>
      <c r="BO13" s="47">
        <f>'Int &amp; Inst Plans Work Package'!BO12</f>
        <v>0</v>
      </c>
      <c r="BP13" s="48">
        <f>'Int &amp; Inst Plans Work Package'!BP12</f>
        <v>0</v>
      </c>
      <c r="BQ13" s="8"/>
      <c r="BR13" s="775">
        <f>'Int &amp; Inst Plans Work Package'!BR12</f>
        <v>0</v>
      </c>
      <c r="BS13" s="776">
        <f>'Int &amp; Inst Plans Work Package'!BS12</f>
        <v>0</v>
      </c>
      <c r="BT13" s="776">
        <f>'Int &amp; Inst Plans Work Package'!BT12</f>
        <v>8344</v>
      </c>
      <c r="BU13" s="776">
        <f>'Int &amp; Inst Plans Work Package'!BU12</f>
        <v>3244</v>
      </c>
      <c r="BV13" s="776">
        <f>'Int &amp; Inst Plans Work Package'!BV12</f>
        <v>2595.1999999999998</v>
      </c>
      <c r="BW13" s="776">
        <f>'Int &amp; Inst Plans Work Package'!BW12</f>
        <v>0</v>
      </c>
      <c r="BX13" s="777">
        <f>'Int &amp; Inst Plans Work Package'!BX12</f>
        <v>0</v>
      </c>
      <c r="BY13" s="741"/>
      <c r="BZ13" s="771">
        <f>'Int &amp; Inst Plans Work Package'!BZ12</f>
        <v>14183.2</v>
      </c>
      <c r="CA13" s="772">
        <f>'Int &amp; Inst Plans Work Package'!CA12</f>
        <v>17729</v>
      </c>
      <c r="CB13" s="773">
        <f>'Int &amp; Inst Plans Work Package'!CB12</f>
        <v>0</v>
      </c>
      <c r="CC13" s="677"/>
      <c r="CD13" s="677"/>
      <c r="CE13" s="677"/>
      <c r="CF13" s="677"/>
    </row>
    <row r="14" spans="2:84" ht="140.4">
      <c r="B14" s="588" t="str">
        <f>'Int &amp; Inst Plans Work Package'!B13</f>
        <v>S344800</v>
      </c>
      <c r="C14" s="171" t="str">
        <f>'Int &amp; Inst Plans Work Package'!C13</f>
        <v>Create Survey Plan</v>
      </c>
      <c r="D14" s="180" t="str">
        <f>'Int &amp; Inst Plans Work Package'!D13</f>
        <v xml:space="preserve">Technical Scope: Create Survey plan for all detector subsystems. 
Work Statement: Prepare an overall plan for aligning each of the sPHENIX subsystems into the total experiment, preserving the dimensional alignments and performance requirements . Plan will determine how achieving this alignment will be implemented in the subsystems design and how this alignment will be erified and documented by RHIC surveyors. </v>
      </c>
      <c r="E14" s="46">
        <f>'Int &amp; Inst Plans Work Package'!E13</f>
        <v>20</v>
      </c>
      <c r="F14" s="46">
        <f>'Int &amp; Inst Plans Work Package'!F13</f>
        <v>0</v>
      </c>
      <c r="G14" s="184"/>
      <c r="H14" s="46">
        <f>'Int &amp; Inst Plans Work Package'!H13</f>
        <v>0</v>
      </c>
      <c r="I14" s="184"/>
      <c r="J14" s="186">
        <f>'Int &amp; Inst Plans Work Package'!J13</f>
        <v>0</v>
      </c>
      <c r="K14" s="47">
        <f>'Int &amp; Inst Plans Work Package'!K13</f>
        <v>0</v>
      </c>
      <c r="L14" s="48">
        <f>'Int &amp; Inst Plans Work Package'!L13</f>
        <v>0</v>
      </c>
      <c r="M14" s="184"/>
      <c r="N14" s="46">
        <f>'Int &amp; Inst Plans Work Package'!N13</f>
        <v>40</v>
      </c>
      <c r="O14" s="184"/>
      <c r="P14" s="186">
        <f>'Int &amp; Inst Plans Work Package'!P13</f>
        <v>0</v>
      </c>
      <c r="Q14" s="47">
        <f>'Int &amp; Inst Plans Work Package'!Q13</f>
        <v>0</v>
      </c>
      <c r="R14" s="47">
        <f>'Int &amp; Inst Plans Work Package'!R13</f>
        <v>40</v>
      </c>
      <c r="S14" s="48">
        <f>'Int &amp; Inst Plans Work Package'!S13</f>
        <v>0</v>
      </c>
      <c r="T14" s="184"/>
      <c r="U14" s="46">
        <f>'Int &amp; Inst Plans Work Package'!U13</f>
        <v>40</v>
      </c>
      <c r="V14" s="184"/>
      <c r="W14" s="186">
        <f>'Int &amp; Inst Plans Work Package'!W13</f>
        <v>40</v>
      </c>
      <c r="X14" s="47">
        <f>'Int &amp; Inst Plans Work Package'!X13</f>
        <v>0</v>
      </c>
      <c r="Y14" s="47">
        <f>'Int &amp; Inst Plans Work Package'!Y13</f>
        <v>0</v>
      </c>
      <c r="Z14" s="47">
        <f>'Int &amp; Inst Plans Work Package'!Z13</f>
        <v>0</v>
      </c>
      <c r="AA14" s="47">
        <f>'Int &amp; Inst Plans Work Package'!AA13</f>
        <v>0</v>
      </c>
      <c r="AB14" s="48">
        <f>'Int &amp; Inst Plans Work Package'!AB13</f>
        <v>0</v>
      </c>
      <c r="AC14" s="184"/>
      <c r="AD14" s="46">
        <f>'Int &amp; Inst Plans Work Package'!AD13</f>
        <v>32</v>
      </c>
      <c r="AE14" s="184"/>
      <c r="AF14" s="186">
        <f>'Int &amp; Inst Plans Work Package'!AF13</f>
        <v>32</v>
      </c>
      <c r="AG14" s="47">
        <f>'Int &amp; Inst Plans Work Package'!AG13</f>
        <v>0</v>
      </c>
      <c r="AH14" s="47">
        <f>'Int &amp; Inst Plans Work Package'!AH13</f>
        <v>0</v>
      </c>
      <c r="AI14" s="47">
        <f>'Int &amp; Inst Plans Work Package'!AI13</f>
        <v>0</v>
      </c>
      <c r="AJ14" s="47">
        <f>'Int &amp; Inst Plans Work Package'!AJ13</f>
        <v>0</v>
      </c>
      <c r="AK14" s="47">
        <f>'Int &amp; Inst Plans Work Package'!AK13</f>
        <v>0</v>
      </c>
      <c r="AL14" s="47">
        <f>'Int &amp; Inst Plans Work Package'!AL13</f>
        <v>0</v>
      </c>
      <c r="AM14" s="47">
        <f>'Int &amp; Inst Plans Work Package'!AM13</f>
        <v>0</v>
      </c>
      <c r="AN14" s="48">
        <f>'Int &amp; Inst Plans Work Package'!AN13</f>
        <v>0</v>
      </c>
      <c r="AO14" s="184"/>
      <c r="AP14" s="46">
        <f>'Int &amp; Inst Plans Work Package'!AP13</f>
        <v>0</v>
      </c>
      <c r="AQ14" s="184"/>
      <c r="AR14" s="186">
        <f>'Int &amp; Inst Plans Work Package'!AR13</f>
        <v>0</v>
      </c>
      <c r="AS14" s="47">
        <f>'Int &amp; Inst Plans Work Package'!AS13</f>
        <v>0</v>
      </c>
      <c r="AT14" s="47">
        <f>'Int &amp; Inst Plans Work Package'!AT13</f>
        <v>0</v>
      </c>
      <c r="AU14" s="47">
        <f>'Int &amp; Inst Plans Work Package'!AU13</f>
        <v>0</v>
      </c>
      <c r="AV14" s="48">
        <f>'Int &amp; Inst Plans Work Package'!AV13</f>
        <v>0</v>
      </c>
      <c r="AW14" s="192"/>
      <c r="AX14" s="46">
        <f>'Int &amp; Inst Plans Work Package'!AX13</f>
        <v>0</v>
      </c>
      <c r="AY14" s="192"/>
      <c r="AZ14" s="763">
        <f>'Int &amp; Inst Plans Work Package'!AZ13</f>
        <v>0</v>
      </c>
      <c r="BA14" s="192"/>
      <c r="BB14" s="748">
        <f>'Int &amp; Inst Plans Work Package'!BB13</f>
        <v>0.25</v>
      </c>
      <c r="BC14" s="749">
        <f>'Int &amp; Inst Plans Work Package'!BC13</f>
        <v>0</v>
      </c>
      <c r="BD14" s="192"/>
      <c r="BE14" s="46" t="str">
        <f>'Int &amp; Inst Plans Work Package'!BE13</f>
        <v/>
      </c>
      <c r="BF14" s="192"/>
      <c r="BG14" s="186" t="str">
        <f>'Int &amp; Inst Plans Work Package'!BG13</f>
        <v>sPHENIX Engineers, Technicians and Designers; effort is well defined/ L4</v>
      </c>
      <c r="BH14" s="48" t="str">
        <f>'Int &amp; Inst Plans Work Package'!BH13</f>
        <v>No Materials required for this task/M1</v>
      </c>
      <c r="BI14" s="459"/>
      <c r="BJ14" s="186">
        <f>'Int &amp; Inst Plans Work Package'!BJ13</f>
        <v>0</v>
      </c>
      <c r="BK14" s="47">
        <f>'Int &amp; Inst Plans Work Package'!BK13</f>
        <v>0</v>
      </c>
      <c r="BL14" s="47">
        <f>'Int &amp; Inst Plans Work Package'!BL13</f>
        <v>40</v>
      </c>
      <c r="BM14" s="47">
        <f>'Int &amp; Inst Plans Work Package'!BM13</f>
        <v>40</v>
      </c>
      <c r="BN14" s="47">
        <f>'Int &amp; Inst Plans Work Package'!BN13</f>
        <v>32</v>
      </c>
      <c r="BO14" s="47">
        <f>'Int &amp; Inst Plans Work Package'!BO13</f>
        <v>0</v>
      </c>
      <c r="BP14" s="48">
        <f>'Int &amp; Inst Plans Work Package'!BP13</f>
        <v>0</v>
      </c>
      <c r="BQ14" s="8"/>
      <c r="BR14" s="775">
        <f>'Int &amp; Inst Plans Work Package'!BR13</f>
        <v>0</v>
      </c>
      <c r="BS14" s="776">
        <f>'Int &amp; Inst Plans Work Package'!BS13</f>
        <v>0</v>
      </c>
      <c r="BT14" s="776">
        <f>'Int &amp; Inst Plans Work Package'!BT13</f>
        <v>4172</v>
      </c>
      <c r="BU14" s="776">
        <f>'Int &amp; Inst Plans Work Package'!BU13</f>
        <v>3244</v>
      </c>
      <c r="BV14" s="776">
        <f>'Int &amp; Inst Plans Work Package'!BV13</f>
        <v>2595.1999999999998</v>
      </c>
      <c r="BW14" s="776">
        <f>'Int &amp; Inst Plans Work Package'!BW13</f>
        <v>0</v>
      </c>
      <c r="BX14" s="777">
        <f>'Int &amp; Inst Plans Work Package'!BX13</f>
        <v>0</v>
      </c>
      <c r="BY14" s="741"/>
      <c r="BZ14" s="771">
        <f>'Int &amp; Inst Plans Work Package'!BZ13</f>
        <v>10011.200000000001</v>
      </c>
      <c r="CA14" s="772">
        <f>'Int &amp; Inst Plans Work Package'!CA13</f>
        <v>12514</v>
      </c>
      <c r="CB14" s="773">
        <f>'Int &amp; Inst Plans Work Package'!CB13</f>
        <v>0</v>
      </c>
      <c r="CC14" s="677"/>
      <c r="CD14" s="677"/>
      <c r="CE14" s="677"/>
      <c r="CF14" s="677"/>
    </row>
    <row r="15" spans="2:84" ht="140.4">
      <c r="B15" s="588" t="str">
        <f>'Int &amp; Inst Plans Work Package'!B15</f>
        <v>S345000</v>
      </c>
      <c r="C15" s="171" t="str">
        <f>'Int &amp; Inst Plans Work Package'!C15</f>
        <v xml:space="preserve">Review Integration and Installation Plan Design/Safety </v>
      </c>
      <c r="D15" s="180" t="str">
        <f>'Int &amp; Inst Plans Work Package'!D15</f>
        <v>Technical scope: Preparation for and  execution of review for Engineering and safety review of Integration and Installation Plan. 
Work Statement: gather documentation describing the design and analyses of the integration and installation of all sPHENIX subsystems. Prepare a presentation describing these plans. Present to a panel determined by sPHENIX engineering and management.</v>
      </c>
      <c r="E15" s="46">
        <f>'Int &amp; Inst Plans Work Package'!E15</f>
        <v>20</v>
      </c>
      <c r="F15" s="46">
        <f>'Int &amp; Inst Plans Work Package'!F15</f>
        <v>0</v>
      </c>
      <c r="G15" s="184"/>
      <c r="H15" s="46">
        <f>'Int &amp; Inst Plans Work Package'!H15</f>
        <v>20</v>
      </c>
      <c r="I15" s="184"/>
      <c r="J15" s="186">
        <f>'Int &amp; Inst Plans Work Package'!J15</f>
        <v>0</v>
      </c>
      <c r="K15" s="47">
        <f>'Int &amp; Inst Plans Work Package'!K15</f>
        <v>20</v>
      </c>
      <c r="L15" s="48">
        <f>'Int &amp; Inst Plans Work Package'!L15</f>
        <v>0</v>
      </c>
      <c r="M15" s="184"/>
      <c r="N15" s="46">
        <f>'Int &amp; Inst Plans Work Package'!N15</f>
        <v>20</v>
      </c>
      <c r="O15" s="184"/>
      <c r="P15" s="186">
        <f>'Int &amp; Inst Plans Work Package'!P15</f>
        <v>0</v>
      </c>
      <c r="Q15" s="47">
        <f>'Int &amp; Inst Plans Work Package'!Q15</f>
        <v>0</v>
      </c>
      <c r="R15" s="47">
        <f>'Int &amp; Inst Plans Work Package'!R15</f>
        <v>20</v>
      </c>
      <c r="S15" s="48">
        <f>'Int &amp; Inst Plans Work Package'!S15</f>
        <v>0</v>
      </c>
      <c r="T15" s="184"/>
      <c r="U15" s="46">
        <f>'Int &amp; Inst Plans Work Package'!U15</f>
        <v>20</v>
      </c>
      <c r="V15" s="184"/>
      <c r="W15" s="186">
        <f>'Int &amp; Inst Plans Work Package'!W15</f>
        <v>20</v>
      </c>
      <c r="X15" s="47">
        <f>'Int &amp; Inst Plans Work Package'!X15</f>
        <v>0</v>
      </c>
      <c r="Y15" s="47">
        <f>'Int &amp; Inst Plans Work Package'!Y15</f>
        <v>0</v>
      </c>
      <c r="Z15" s="47">
        <f>'Int &amp; Inst Plans Work Package'!Z15</f>
        <v>0</v>
      </c>
      <c r="AA15" s="47">
        <f>'Int &amp; Inst Plans Work Package'!AA15</f>
        <v>0</v>
      </c>
      <c r="AB15" s="48">
        <f>'Int &amp; Inst Plans Work Package'!AB15</f>
        <v>0</v>
      </c>
      <c r="AC15" s="184"/>
      <c r="AD15" s="46">
        <f>'Int &amp; Inst Plans Work Package'!AD15</f>
        <v>0</v>
      </c>
      <c r="AE15" s="184"/>
      <c r="AF15" s="186">
        <f>'Int &amp; Inst Plans Work Package'!AF15</f>
        <v>0</v>
      </c>
      <c r="AG15" s="47">
        <f>'Int &amp; Inst Plans Work Package'!AG15</f>
        <v>0</v>
      </c>
      <c r="AH15" s="47">
        <f>'Int &amp; Inst Plans Work Package'!AH15</f>
        <v>0</v>
      </c>
      <c r="AI15" s="47">
        <f>'Int &amp; Inst Plans Work Package'!AI15</f>
        <v>0</v>
      </c>
      <c r="AJ15" s="47">
        <f>'Int &amp; Inst Plans Work Package'!AJ15</f>
        <v>0</v>
      </c>
      <c r="AK15" s="47">
        <f>'Int &amp; Inst Plans Work Package'!AK15</f>
        <v>0</v>
      </c>
      <c r="AL15" s="47">
        <f>'Int &amp; Inst Plans Work Package'!AL15</f>
        <v>0</v>
      </c>
      <c r="AM15" s="47">
        <f>'Int &amp; Inst Plans Work Package'!AM15</f>
        <v>0</v>
      </c>
      <c r="AN15" s="48">
        <f>'Int &amp; Inst Plans Work Package'!AN15</f>
        <v>0</v>
      </c>
      <c r="AO15" s="184"/>
      <c r="AP15" s="46">
        <f>'Int &amp; Inst Plans Work Package'!AP15</f>
        <v>0</v>
      </c>
      <c r="AQ15" s="184"/>
      <c r="AR15" s="186">
        <f>'Int &amp; Inst Plans Work Package'!AR15</f>
        <v>0</v>
      </c>
      <c r="AS15" s="47">
        <f>'Int &amp; Inst Plans Work Package'!AS15</f>
        <v>0</v>
      </c>
      <c r="AT15" s="47">
        <f>'Int &amp; Inst Plans Work Package'!AT15</f>
        <v>0</v>
      </c>
      <c r="AU15" s="47">
        <f>'Int &amp; Inst Plans Work Package'!AU15</f>
        <v>0</v>
      </c>
      <c r="AV15" s="48">
        <f>'Int &amp; Inst Plans Work Package'!AV15</f>
        <v>0</v>
      </c>
      <c r="AW15" s="192"/>
      <c r="AX15" s="46">
        <f>'Int &amp; Inst Plans Work Package'!AX15</f>
        <v>0</v>
      </c>
      <c r="AY15" s="192"/>
      <c r="AZ15" s="763">
        <f>'Int &amp; Inst Plans Work Package'!AZ15</f>
        <v>0</v>
      </c>
      <c r="BA15" s="192"/>
      <c r="BB15" s="748">
        <f>'Int &amp; Inst Plans Work Package'!BB15</f>
        <v>0.25</v>
      </c>
      <c r="BC15" s="749">
        <f>'Int &amp; Inst Plans Work Package'!BC15</f>
        <v>0</v>
      </c>
      <c r="BD15" s="192"/>
      <c r="BE15" s="46">
        <f>'Int &amp; Inst Plans Work Package'!BE15</f>
        <v>0</v>
      </c>
      <c r="BF15" s="192"/>
      <c r="BG15" s="186" t="str">
        <f>'Int &amp; Inst Plans Work Package'!BG15</f>
        <v>sPHENIX Engineers, Technicians, Designers and Scientists; effort is well defined/ L4</v>
      </c>
      <c r="BH15" s="48" t="str">
        <f>'Int &amp; Inst Plans Work Package'!BH15</f>
        <v>No Materials required for this task/M1</v>
      </c>
      <c r="BI15" s="459"/>
      <c r="BJ15" s="186">
        <f>'Int &amp; Inst Plans Work Package'!BJ15</f>
        <v>0</v>
      </c>
      <c r="BK15" s="47">
        <f>'Int &amp; Inst Plans Work Package'!BK15</f>
        <v>20</v>
      </c>
      <c r="BL15" s="47">
        <f>'Int &amp; Inst Plans Work Package'!BL15</f>
        <v>20</v>
      </c>
      <c r="BM15" s="47">
        <f>'Int &amp; Inst Plans Work Package'!BM15</f>
        <v>20</v>
      </c>
      <c r="BN15" s="47">
        <f>'Int &amp; Inst Plans Work Package'!BN15</f>
        <v>0</v>
      </c>
      <c r="BO15" s="47">
        <f>'Int &amp; Inst Plans Work Package'!BO15</f>
        <v>0</v>
      </c>
      <c r="BP15" s="48">
        <f>'Int &amp; Inst Plans Work Package'!BP15</f>
        <v>0</v>
      </c>
      <c r="BQ15" s="8"/>
      <c r="BR15" s="775">
        <f>'Int &amp; Inst Plans Work Package'!BR15</f>
        <v>0</v>
      </c>
      <c r="BS15" s="776">
        <f>'Int &amp; Inst Plans Work Package'!BS15</f>
        <v>2430</v>
      </c>
      <c r="BT15" s="776">
        <f>'Int &amp; Inst Plans Work Package'!BT15</f>
        <v>2086</v>
      </c>
      <c r="BU15" s="776">
        <f>'Int &amp; Inst Plans Work Package'!BU15</f>
        <v>1622</v>
      </c>
      <c r="BV15" s="776">
        <f>'Int &amp; Inst Plans Work Package'!BV15</f>
        <v>0</v>
      </c>
      <c r="BW15" s="776">
        <f>'Int &amp; Inst Plans Work Package'!BW15</f>
        <v>0</v>
      </c>
      <c r="BX15" s="777">
        <f>'Int &amp; Inst Plans Work Package'!BX15</f>
        <v>0</v>
      </c>
      <c r="BY15" s="741"/>
      <c r="BZ15" s="771">
        <f>'Int &amp; Inst Plans Work Package'!BZ15</f>
        <v>6138</v>
      </c>
      <c r="CA15" s="772">
        <f>'Int &amp; Inst Plans Work Package'!CA15</f>
        <v>7672.5</v>
      </c>
      <c r="CB15" s="773">
        <f>'Int &amp; Inst Plans Work Package'!CB15</f>
        <v>0</v>
      </c>
      <c r="CC15" s="677"/>
      <c r="CD15" s="677"/>
      <c r="CE15" s="677"/>
      <c r="CF15" s="677"/>
    </row>
    <row r="16" spans="2:84" ht="140.4">
      <c r="B16" s="588" t="str">
        <f>'Int &amp; Inst Plans Work Package'!B16</f>
        <v>S345100</v>
      </c>
      <c r="C16" s="171" t="str">
        <f>'Int &amp; Inst Plans Work Package'!C16</f>
        <v>Review Cable Management Plan</v>
      </c>
      <c r="D16" s="180" t="str">
        <f>'Int &amp; Inst Plans Work Package'!D16</f>
        <v>Technical scope: preparation for and  execution of review for Engineering and safety review of sPHENIX Cable management Plan Plan. 
Work Statement: gather documentation describing the design and analyses of the cable management plan for all sPHENIX subsystems. Prepare a presentation describing this plan. Present to a panel determined by sPHENIX engineering and management.</v>
      </c>
      <c r="E16" s="46">
        <f>'Int &amp; Inst Plans Work Package'!E16</f>
        <v>10</v>
      </c>
      <c r="F16" s="46">
        <f>'Int &amp; Inst Plans Work Package'!F16</f>
        <v>0</v>
      </c>
      <c r="G16" s="184"/>
      <c r="H16" s="46">
        <f>'Int &amp; Inst Plans Work Package'!H16</f>
        <v>0</v>
      </c>
      <c r="I16" s="184"/>
      <c r="J16" s="186">
        <f>'Int &amp; Inst Plans Work Package'!J16</f>
        <v>0</v>
      </c>
      <c r="K16" s="47">
        <f>'Int &amp; Inst Plans Work Package'!K16</f>
        <v>0</v>
      </c>
      <c r="L16" s="48">
        <f>'Int &amp; Inst Plans Work Package'!L16</f>
        <v>0</v>
      </c>
      <c r="M16" s="184"/>
      <c r="N16" s="46">
        <f>'Int &amp; Inst Plans Work Package'!N16</f>
        <v>30</v>
      </c>
      <c r="O16" s="184"/>
      <c r="P16" s="186">
        <f>'Int &amp; Inst Plans Work Package'!P16</f>
        <v>0</v>
      </c>
      <c r="Q16" s="47">
        <f>'Int &amp; Inst Plans Work Package'!Q16</f>
        <v>0</v>
      </c>
      <c r="R16" s="47">
        <f>'Int &amp; Inst Plans Work Package'!R16</f>
        <v>20</v>
      </c>
      <c r="S16" s="48">
        <f>'Int &amp; Inst Plans Work Package'!S16</f>
        <v>10</v>
      </c>
      <c r="T16" s="184"/>
      <c r="U16" s="46">
        <f>'Int &amp; Inst Plans Work Package'!U16</f>
        <v>10</v>
      </c>
      <c r="V16" s="184"/>
      <c r="W16" s="186">
        <f>'Int &amp; Inst Plans Work Package'!W16</f>
        <v>10</v>
      </c>
      <c r="X16" s="47">
        <f>'Int &amp; Inst Plans Work Package'!X16</f>
        <v>0</v>
      </c>
      <c r="Y16" s="47">
        <f>'Int &amp; Inst Plans Work Package'!Y16</f>
        <v>0</v>
      </c>
      <c r="Z16" s="47">
        <f>'Int &amp; Inst Plans Work Package'!Z16</f>
        <v>0</v>
      </c>
      <c r="AA16" s="47">
        <f>'Int &amp; Inst Plans Work Package'!AA16</f>
        <v>0</v>
      </c>
      <c r="AB16" s="48">
        <f>'Int &amp; Inst Plans Work Package'!AB16</f>
        <v>0</v>
      </c>
      <c r="AC16" s="184"/>
      <c r="AD16" s="46">
        <f>'Int &amp; Inst Plans Work Package'!AD16</f>
        <v>0</v>
      </c>
      <c r="AE16" s="184"/>
      <c r="AF16" s="186">
        <f>'Int &amp; Inst Plans Work Package'!AF16</f>
        <v>0</v>
      </c>
      <c r="AG16" s="47">
        <f>'Int &amp; Inst Plans Work Package'!AG16</f>
        <v>0</v>
      </c>
      <c r="AH16" s="47">
        <f>'Int &amp; Inst Plans Work Package'!AH16</f>
        <v>0</v>
      </c>
      <c r="AI16" s="47">
        <f>'Int &amp; Inst Plans Work Package'!AI16</f>
        <v>0</v>
      </c>
      <c r="AJ16" s="47">
        <f>'Int &amp; Inst Plans Work Package'!AJ16</f>
        <v>0</v>
      </c>
      <c r="AK16" s="47">
        <f>'Int &amp; Inst Plans Work Package'!AK16</f>
        <v>0</v>
      </c>
      <c r="AL16" s="47">
        <f>'Int &amp; Inst Plans Work Package'!AL16</f>
        <v>0</v>
      </c>
      <c r="AM16" s="47">
        <f>'Int &amp; Inst Plans Work Package'!AM16</f>
        <v>0</v>
      </c>
      <c r="AN16" s="48">
        <f>'Int &amp; Inst Plans Work Package'!AN16</f>
        <v>0</v>
      </c>
      <c r="AO16" s="184"/>
      <c r="AP16" s="46">
        <f>'Int &amp; Inst Plans Work Package'!AP16</f>
        <v>0</v>
      </c>
      <c r="AQ16" s="184"/>
      <c r="AR16" s="186">
        <f>'Int &amp; Inst Plans Work Package'!AR16</f>
        <v>0</v>
      </c>
      <c r="AS16" s="47">
        <f>'Int &amp; Inst Plans Work Package'!AS16</f>
        <v>0</v>
      </c>
      <c r="AT16" s="47">
        <f>'Int &amp; Inst Plans Work Package'!AT16</f>
        <v>0</v>
      </c>
      <c r="AU16" s="47">
        <f>'Int &amp; Inst Plans Work Package'!AU16</f>
        <v>0</v>
      </c>
      <c r="AV16" s="48">
        <f>'Int &amp; Inst Plans Work Package'!AV16</f>
        <v>0</v>
      </c>
      <c r="AW16" s="192"/>
      <c r="AX16" s="46">
        <f>'Int &amp; Inst Plans Work Package'!AX16</f>
        <v>0</v>
      </c>
      <c r="AY16" s="192"/>
      <c r="AZ16" s="763">
        <f>'Int &amp; Inst Plans Work Package'!AZ16</f>
        <v>0</v>
      </c>
      <c r="BA16" s="192"/>
      <c r="BB16" s="748">
        <f>'Int &amp; Inst Plans Work Package'!BB16</f>
        <v>0.25</v>
      </c>
      <c r="BC16" s="749">
        <f>'Int &amp; Inst Plans Work Package'!BC16</f>
        <v>0</v>
      </c>
      <c r="BD16" s="192"/>
      <c r="BE16" s="46">
        <f>'Int &amp; Inst Plans Work Package'!BE16</f>
        <v>0</v>
      </c>
      <c r="BF16" s="192"/>
      <c r="BG16" s="186" t="str">
        <f>'Int &amp; Inst Plans Work Package'!BG16</f>
        <v>sPHENIX Engineers, Technicians and Designers; effort is well defined/ L4</v>
      </c>
      <c r="BH16" s="48" t="str">
        <f>'Int &amp; Inst Plans Work Package'!BH16</f>
        <v>No Materials required for this task/M1</v>
      </c>
      <c r="BI16" s="459"/>
      <c r="BJ16" s="186">
        <f>'Int &amp; Inst Plans Work Package'!BJ16</f>
        <v>0</v>
      </c>
      <c r="BK16" s="47">
        <f>'Int &amp; Inst Plans Work Package'!BK16</f>
        <v>0</v>
      </c>
      <c r="BL16" s="47">
        <f>'Int &amp; Inst Plans Work Package'!BL16</f>
        <v>30</v>
      </c>
      <c r="BM16" s="47">
        <f>'Int &amp; Inst Plans Work Package'!BM16</f>
        <v>10</v>
      </c>
      <c r="BN16" s="47">
        <f>'Int &amp; Inst Plans Work Package'!BN16</f>
        <v>0</v>
      </c>
      <c r="BO16" s="47">
        <f>'Int &amp; Inst Plans Work Package'!BO16</f>
        <v>0</v>
      </c>
      <c r="BP16" s="48">
        <f>'Int &amp; Inst Plans Work Package'!BP16</f>
        <v>0</v>
      </c>
      <c r="BQ16" s="8"/>
      <c r="BR16" s="775">
        <f>'Int &amp; Inst Plans Work Package'!BR16</f>
        <v>0</v>
      </c>
      <c r="BS16" s="776">
        <f>'Int &amp; Inst Plans Work Package'!BS16</f>
        <v>0</v>
      </c>
      <c r="BT16" s="776">
        <f>'Int &amp; Inst Plans Work Package'!BT16</f>
        <v>3129</v>
      </c>
      <c r="BU16" s="776">
        <f>'Int &amp; Inst Plans Work Package'!BU16</f>
        <v>811</v>
      </c>
      <c r="BV16" s="776">
        <f>'Int &amp; Inst Plans Work Package'!BV16</f>
        <v>0</v>
      </c>
      <c r="BW16" s="776">
        <f>'Int &amp; Inst Plans Work Package'!BW16</f>
        <v>0</v>
      </c>
      <c r="BX16" s="777">
        <f>'Int &amp; Inst Plans Work Package'!BX16</f>
        <v>0</v>
      </c>
      <c r="BY16" s="741"/>
      <c r="BZ16" s="771">
        <f>'Int &amp; Inst Plans Work Package'!BZ16</f>
        <v>3940</v>
      </c>
      <c r="CA16" s="772">
        <f>'Int &amp; Inst Plans Work Package'!CA16</f>
        <v>4925</v>
      </c>
      <c r="CB16" s="773">
        <f>'Int &amp; Inst Plans Work Package'!CB16</f>
        <v>0</v>
      </c>
      <c r="CC16" s="677"/>
      <c r="CD16" s="677"/>
      <c r="CE16" s="677"/>
      <c r="CF16" s="677"/>
    </row>
    <row r="17" spans="2:84" ht="109.2">
      <c r="B17" s="588" t="str">
        <f>'Int &amp; Inst Plans Work Package'!B17</f>
        <v>S345200</v>
      </c>
      <c r="C17" s="171" t="str">
        <f>'Int &amp; Inst Plans Work Package'!C17</f>
        <v>Review Survey Plan</v>
      </c>
      <c r="D17" s="180" t="str">
        <f>'Int &amp; Inst Plans Work Package'!D17</f>
        <v>Technical scope: preparation for and  execution of review for Engineering and safety review of sPHENIX Surey Plan Plan. 
Work Statement: gather documentation describing the design and analyses of thesurvey plan for all sPHENIX subsystems. Prepare a presentation describing this plan. Present to a panel determined by sPHENIX engineering and management.</v>
      </c>
      <c r="E17" s="46">
        <f>'Int &amp; Inst Plans Work Package'!E17</f>
        <v>10</v>
      </c>
      <c r="F17" s="46">
        <f>'Int &amp; Inst Plans Work Package'!F17</f>
        <v>0</v>
      </c>
      <c r="G17" s="184"/>
      <c r="H17" s="46">
        <f>'Int &amp; Inst Plans Work Package'!H17</f>
        <v>0</v>
      </c>
      <c r="I17" s="184"/>
      <c r="J17" s="186">
        <f>'Int &amp; Inst Plans Work Package'!J17</f>
        <v>0</v>
      </c>
      <c r="K17" s="47">
        <f>'Int &amp; Inst Plans Work Package'!K17</f>
        <v>0</v>
      </c>
      <c r="L17" s="48">
        <f>'Int &amp; Inst Plans Work Package'!L17</f>
        <v>0</v>
      </c>
      <c r="M17" s="184"/>
      <c r="N17" s="46">
        <f>'Int &amp; Inst Plans Work Package'!N17</f>
        <v>10</v>
      </c>
      <c r="O17" s="184"/>
      <c r="P17" s="186">
        <f>'Int &amp; Inst Plans Work Package'!P17</f>
        <v>0</v>
      </c>
      <c r="Q17" s="47">
        <f>'Int &amp; Inst Plans Work Package'!Q17</f>
        <v>0</v>
      </c>
      <c r="R17" s="47">
        <f>'Int &amp; Inst Plans Work Package'!R17</f>
        <v>10</v>
      </c>
      <c r="S17" s="48">
        <f>'Int &amp; Inst Plans Work Package'!S17</f>
        <v>0</v>
      </c>
      <c r="T17" s="184"/>
      <c r="U17" s="46">
        <f>'Int &amp; Inst Plans Work Package'!U17</f>
        <v>10</v>
      </c>
      <c r="V17" s="184"/>
      <c r="W17" s="186">
        <f>'Int &amp; Inst Plans Work Package'!W17</f>
        <v>10</v>
      </c>
      <c r="X17" s="47">
        <f>'Int &amp; Inst Plans Work Package'!X17</f>
        <v>0</v>
      </c>
      <c r="Y17" s="47">
        <f>'Int &amp; Inst Plans Work Package'!Y17</f>
        <v>0</v>
      </c>
      <c r="Z17" s="47">
        <f>'Int &amp; Inst Plans Work Package'!Z17</f>
        <v>0</v>
      </c>
      <c r="AA17" s="47">
        <f>'Int &amp; Inst Plans Work Package'!AA17</f>
        <v>0</v>
      </c>
      <c r="AB17" s="48">
        <f>'Int &amp; Inst Plans Work Package'!AB17</f>
        <v>0</v>
      </c>
      <c r="AC17" s="184"/>
      <c r="AD17" s="46">
        <f>'Int &amp; Inst Plans Work Package'!AD17</f>
        <v>10</v>
      </c>
      <c r="AE17" s="184"/>
      <c r="AF17" s="186">
        <f>'Int &amp; Inst Plans Work Package'!AF17</f>
        <v>10</v>
      </c>
      <c r="AG17" s="47">
        <f>'Int &amp; Inst Plans Work Package'!AG17</f>
        <v>0</v>
      </c>
      <c r="AH17" s="47">
        <f>'Int &amp; Inst Plans Work Package'!AH17</f>
        <v>0</v>
      </c>
      <c r="AI17" s="47">
        <f>'Int &amp; Inst Plans Work Package'!AI17</f>
        <v>0</v>
      </c>
      <c r="AJ17" s="47">
        <f>'Int &amp; Inst Plans Work Package'!AJ17</f>
        <v>0</v>
      </c>
      <c r="AK17" s="47">
        <f>'Int &amp; Inst Plans Work Package'!AK17</f>
        <v>0</v>
      </c>
      <c r="AL17" s="47">
        <f>'Int &amp; Inst Plans Work Package'!AL17</f>
        <v>0</v>
      </c>
      <c r="AM17" s="47">
        <f>'Int &amp; Inst Plans Work Package'!AM17</f>
        <v>0</v>
      </c>
      <c r="AN17" s="48">
        <f>'Int &amp; Inst Plans Work Package'!AN17</f>
        <v>0</v>
      </c>
      <c r="AO17" s="184"/>
      <c r="AP17" s="46">
        <f>'Int &amp; Inst Plans Work Package'!AP17</f>
        <v>0</v>
      </c>
      <c r="AQ17" s="184"/>
      <c r="AR17" s="186">
        <f>'Int &amp; Inst Plans Work Package'!AR17</f>
        <v>0</v>
      </c>
      <c r="AS17" s="47">
        <f>'Int &amp; Inst Plans Work Package'!AS17</f>
        <v>0</v>
      </c>
      <c r="AT17" s="47">
        <f>'Int &amp; Inst Plans Work Package'!AT17</f>
        <v>0</v>
      </c>
      <c r="AU17" s="47">
        <f>'Int &amp; Inst Plans Work Package'!AU17</f>
        <v>0</v>
      </c>
      <c r="AV17" s="48">
        <f>'Int &amp; Inst Plans Work Package'!AV17</f>
        <v>0</v>
      </c>
      <c r="AW17" s="192"/>
      <c r="AX17" s="46">
        <f>'Int &amp; Inst Plans Work Package'!AX17</f>
        <v>0</v>
      </c>
      <c r="AY17" s="192"/>
      <c r="AZ17" s="763">
        <f>'Int &amp; Inst Plans Work Package'!AZ17</f>
        <v>0</v>
      </c>
      <c r="BA17" s="192"/>
      <c r="BB17" s="748">
        <f>'Int &amp; Inst Plans Work Package'!BB17</f>
        <v>0.25</v>
      </c>
      <c r="BC17" s="749">
        <f>'Int &amp; Inst Plans Work Package'!BC17</f>
        <v>0</v>
      </c>
      <c r="BD17" s="192"/>
      <c r="BE17" s="46">
        <f>'Int &amp; Inst Plans Work Package'!BE17</f>
        <v>0</v>
      </c>
      <c r="BF17" s="192"/>
      <c r="BG17" s="186" t="str">
        <f>'Int &amp; Inst Plans Work Package'!BG17</f>
        <v>sPHENIX Engineers, Technicians and Designers; effort is well defined/ L4</v>
      </c>
      <c r="BH17" s="48" t="str">
        <f>'Int &amp; Inst Plans Work Package'!BH17</f>
        <v>No Materials required for this task/M1</v>
      </c>
      <c r="BI17" s="459"/>
      <c r="BJ17" s="186">
        <f>'Int &amp; Inst Plans Work Package'!BJ17</f>
        <v>0</v>
      </c>
      <c r="BK17" s="47">
        <f>'Int &amp; Inst Plans Work Package'!BK17</f>
        <v>0</v>
      </c>
      <c r="BL17" s="47">
        <f>'Int &amp; Inst Plans Work Package'!BL17</f>
        <v>10</v>
      </c>
      <c r="BM17" s="47">
        <f>'Int &amp; Inst Plans Work Package'!BM17</f>
        <v>10</v>
      </c>
      <c r="BN17" s="47">
        <f>'Int &amp; Inst Plans Work Package'!BN17</f>
        <v>10</v>
      </c>
      <c r="BO17" s="47">
        <f>'Int &amp; Inst Plans Work Package'!BO17</f>
        <v>0</v>
      </c>
      <c r="BP17" s="48">
        <f>'Int &amp; Inst Plans Work Package'!BP17</f>
        <v>0</v>
      </c>
      <c r="BQ17" s="8"/>
      <c r="BR17" s="775">
        <f>'Int &amp; Inst Plans Work Package'!BR17</f>
        <v>0</v>
      </c>
      <c r="BS17" s="776">
        <f>'Int &amp; Inst Plans Work Package'!BS17</f>
        <v>0</v>
      </c>
      <c r="BT17" s="776">
        <f>'Int &amp; Inst Plans Work Package'!BT17</f>
        <v>1043</v>
      </c>
      <c r="BU17" s="776">
        <f>'Int &amp; Inst Plans Work Package'!BU17</f>
        <v>811</v>
      </c>
      <c r="BV17" s="776">
        <f>'Int &amp; Inst Plans Work Package'!BV17</f>
        <v>811</v>
      </c>
      <c r="BW17" s="776">
        <f>'Int &amp; Inst Plans Work Package'!BW17</f>
        <v>0</v>
      </c>
      <c r="BX17" s="777">
        <f>'Int &amp; Inst Plans Work Package'!BX17</f>
        <v>0</v>
      </c>
      <c r="BY17" s="741"/>
      <c r="BZ17" s="771">
        <f>'Int &amp; Inst Plans Work Package'!BZ17</f>
        <v>2665</v>
      </c>
      <c r="CA17" s="772">
        <f>'Int &amp; Inst Plans Work Package'!CA17</f>
        <v>3331.25</v>
      </c>
      <c r="CB17" s="773">
        <f>'Int &amp; Inst Plans Work Package'!CB17</f>
        <v>0</v>
      </c>
      <c r="CC17" s="677"/>
      <c r="CD17" s="677"/>
      <c r="CE17" s="677"/>
      <c r="CF17" s="677"/>
    </row>
    <row r="18" spans="2:84" ht="124.8">
      <c r="B18" s="588" t="str">
        <f>'Int &amp; Inst Plans Work Package'!B18</f>
        <v>S345300</v>
      </c>
      <c r="C18" s="171" t="str">
        <f>'Int &amp; Inst Plans Work Package'!C18</f>
        <v xml:space="preserve">Address Action Items from Subsystem Interface &amp; Integration Plans (Interface, Integration, Cable Management and Survey Plans)  Design &amp; Safety Reviews </v>
      </c>
      <c r="D18" s="180" t="str">
        <f>'Int &amp; Inst Plans Work Package'!D18</f>
        <v>Technical scope: evaluation and implementation of recommendations from subsystem Interface Integrationand Installation, cable management and survey plans engineering and safety reviews. 
Work Statement: receive action items from reviewers, evaluate action items implement changes, modifications to plans to appropriately satisfy each action item.</v>
      </c>
      <c r="E18" s="46">
        <f>'Int &amp; Inst Plans Work Package'!E18</f>
        <v>10</v>
      </c>
      <c r="F18" s="46">
        <f>'Int &amp; Inst Plans Work Package'!F18</f>
        <v>0</v>
      </c>
      <c r="G18" s="184"/>
      <c r="H18" s="46">
        <f>'Int &amp; Inst Plans Work Package'!H18</f>
        <v>0</v>
      </c>
      <c r="I18" s="184"/>
      <c r="J18" s="186">
        <f>'Int &amp; Inst Plans Work Package'!J18</f>
        <v>0</v>
      </c>
      <c r="K18" s="47">
        <f>'Int &amp; Inst Plans Work Package'!K18</f>
        <v>0</v>
      </c>
      <c r="L18" s="48">
        <f>'Int &amp; Inst Plans Work Package'!L18</f>
        <v>0</v>
      </c>
      <c r="M18" s="184"/>
      <c r="N18" s="46">
        <f>'Int &amp; Inst Plans Work Package'!N18</f>
        <v>10</v>
      </c>
      <c r="O18" s="184"/>
      <c r="P18" s="186">
        <f>'Int &amp; Inst Plans Work Package'!P18</f>
        <v>0</v>
      </c>
      <c r="Q18" s="47">
        <f>'Int &amp; Inst Plans Work Package'!Q18</f>
        <v>0</v>
      </c>
      <c r="R18" s="47">
        <f>'Int &amp; Inst Plans Work Package'!R18</f>
        <v>10</v>
      </c>
      <c r="S18" s="48">
        <f>'Int &amp; Inst Plans Work Package'!S18</f>
        <v>0</v>
      </c>
      <c r="T18" s="184"/>
      <c r="U18" s="46">
        <f>'Int &amp; Inst Plans Work Package'!U18</f>
        <v>10</v>
      </c>
      <c r="V18" s="184"/>
      <c r="W18" s="186">
        <f>'Int &amp; Inst Plans Work Package'!W18</f>
        <v>10</v>
      </c>
      <c r="X18" s="47">
        <f>'Int &amp; Inst Plans Work Package'!X18</f>
        <v>0</v>
      </c>
      <c r="Y18" s="47">
        <f>'Int &amp; Inst Plans Work Package'!Y18</f>
        <v>0</v>
      </c>
      <c r="Z18" s="47">
        <f>'Int &amp; Inst Plans Work Package'!Z18</f>
        <v>0</v>
      </c>
      <c r="AA18" s="47">
        <f>'Int &amp; Inst Plans Work Package'!AA18</f>
        <v>0</v>
      </c>
      <c r="AB18" s="48">
        <f>'Int &amp; Inst Plans Work Package'!AB18</f>
        <v>0</v>
      </c>
      <c r="AC18" s="184"/>
      <c r="AD18" s="46">
        <f>'Int &amp; Inst Plans Work Package'!AD18</f>
        <v>10</v>
      </c>
      <c r="AE18" s="184"/>
      <c r="AF18" s="186">
        <f>'Int &amp; Inst Plans Work Package'!AF18</f>
        <v>10</v>
      </c>
      <c r="AG18" s="47">
        <f>'Int &amp; Inst Plans Work Package'!AG18</f>
        <v>0</v>
      </c>
      <c r="AH18" s="47">
        <f>'Int &amp; Inst Plans Work Package'!AH18</f>
        <v>0</v>
      </c>
      <c r="AI18" s="47">
        <f>'Int &amp; Inst Plans Work Package'!AI18</f>
        <v>0</v>
      </c>
      <c r="AJ18" s="47">
        <f>'Int &amp; Inst Plans Work Package'!AJ18</f>
        <v>0</v>
      </c>
      <c r="AK18" s="47">
        <f>'Int &amp; Inst Plans Work Package'!AK18</f>
        <v>0</v>
      </c>
      <c r="AL18" s="47">
        <f>'Int &amp; Inst Plans Work Package'!AL18</f>
        <v>0</v>
      </c>
      <c r="AM18" s="47">
        <f>'Int &amp; Inst Plans Work Package'!AM18</f>
        <v>0</v>
      </c>
      <c r="AN18" s="48">
        <f>'Int &amp; Inst Plans Work Package'!AN18</f>
        <v>0</v>
      </c>
      <c r="AO18" s="184"/>
      <c r="AP18" s="46">
        <f>'Int &amp; Inst Plans Work Package'!AP18</f>
        <v>0</v>
      </c>
      <c r="AQ18" s="184"/>
      <c r="AR18" s="186">
        <f>'Int &amp; Inst Plans Work Package'!AR18</f>
        <v>0</v>
      </c>
      <c r="AS18" s="47">
        <f>'Int &amp; Inst Plans Work Package'!AS18</f>
        <v>0</v>
      </c>
      <c r="AT18" s="47">
        <f>'Int &amp; Inst Plans Work Package'!AT18</f>
        <v>0</v>
      </c>
      <c r="AU18" s="47">
        <f>'Int &amp; Inst Plans Work Package'!AU18</f>
        <v>0</v>
      </c>
      <c r="AV18" s="48">
        <f>'Int &amp; Inst Plans Work Package'!AV18</f>
        <v>0</v>
      </c>
      <c r="AW18" s="192"/>
      <c r="AX18" s="46">
        <f>'Int &amp; Inst Plans Work Package'!AX18</f>
        <v>0</v>
      </c>
      <c r="AY18" s="192"/>
      <c r="AZ18" s="763">
        <f>'Int &amp; Inst Plans Work Package'!AZ18</f>
        <v>0</v>
      </c>
      <c r="BA18" s="192"/>
      <c r="BB18" s="748">
        <f>'Int &amp; Inst Plans Work Package'!BB18</f>
        <v>0.25</v>
      </c>
      <c r="BC18" s="749">
        <f>'Int &amp; Inst Plans Work Package'!BC18</f>
        <v>0</v>
      </c>
      <c r="BD18" s="192"/>
      <c r="BE18" s="46">
        <f>'Int &amp; Inst Plans Work Package'!BE18</f>
        <v>0</v>
      </c>
      <c r="BF18" s="192"/>
      <c r="BG18" s="186" t="str">
        <f>'Int &amp; Inst Plans Work Package'!BG18</f>
        <v>sPHENIX Engineers, Technicians and Designers; effort is well defined/ L4</v>
      </c>
      <c r="BH18" s="48" t="str">
        <f>'Int &amp; Inst Plans Work Package'!BH18</f>
        <v>No Materials required for this task/M1</v>
      </c>
      <c r="BI18" s="459"/>
      <c r="BJ18" s="186">
        <f>'Int &amp; Inst Plans Work Package'!BJ18</f>
        <v>0</v>
      </c>
      <c r="BK18" s="47">
        <f>'Int &amp; Inst Plans Work Package'!BK18</f>
        <v>0</v>
      </c>
      <c r="BL18" s="47">
        <f>'Int &amp; Inst Plans Work Package'!BL18</f>
        <v>10</v>
      </c>
      <c r="BM18" s="47">
        <f>'Int &amp; Inst Plans Work Package'!BM18</f>
        <v>10</v>
      </c>
      <c r="BN18" s="47">
        <f>'Int &amp; Inst Plans Work Package'!BN18</f>
        <v>10</v>
      </c>
      <c r="BO18" s="47">
        <f>'Int &amp; Inst Plans Work Package'!BO18</f>
        <v>0</v>
      </c>
      <c r="BP18" s="48">
        <f>'Int &amp; Inst Plans Work Package'!BP18</f>
        <v>0</v>
      </c>
      <c r="BQ18" s="8"/>
      <c r="BR18" s="775">
        <f>'Int &amp; Inst Plans Work Package'!BR18</f>
        <v>0</v>
      </c>
      <c r="BS18" s="776">
        <f>'Int &amp; Inst Plans Work Package'!BS18</f>
        <v>0</v>
      </c>
      <c r="BT18" s="776">
        <f>'Int &amp; Inst Plans Work Package'!BT18</f>
        <v>1043</v>
      </c>
      <c r="BU18" s="776">
        <f>'Int &amp; Inst Plans Work Package'!BU18</f>
        <v>811</v>
      </c>
      <c r="BV18" s="776">
        <f>'Int &amp; Inst Plans Work Package'!BV18</f>
        <v>811</v>
      </c>
      <c r="BW18" s="776">
        <f>'Int &amp; Inst Plans Work Package'!BW18</f>
        <v>0</v>
      </c>
      <c r="BX18" s="777">
        <f>'Int &amp; Inst Plans Work Package'!BX18</f>
        <v>0</v>
      </c>
      <c r="BY18" s="741"/>
      <c r="BZ18" s="771">
        <f>'Int &amp; Inst Plans Work Package'!BZ18</f>
        <v>2665</v>
      </c>
      <c r="CA18" s="772">
        <f>'Int &amp; Inst Plans Work Package'!CA18</f>
        <v>3331.25</v>
      </c>
      <c r="CB18" s="773">
        <f>'Int &amp; Inst Plans Work Package'!CB18</f>
        <v>0</v>
      </c>
      <c r="CC18" s="677"/>
      <c r="CD18" s="677"/>
      <c r="CE18" s="677"/>
      <c r="CF18" s="677"/>
    </row>
    <row r="19" spans="2:84" ht="31.8" thickBot="1">
      <c r="B19" s="589" t="str">
        <f>'Int &amp; Inst Plans Work Package'!B19</f>
        <v xml:space="preserve"> </v>
      </c>
      <c r="C19" s="297" t="str">
        <f>'Int &amp; Inst Plans Work Package'!C19</f>
        <v xml:space="preserve">Design/Safety Reviews Complete, Ready to Begin Installation </v>
      </c>
      <c r="D19" s="297" t="str">
        <f>'Int &amp; Inst Plans Work Package'!D19</f>
        <v>milestone</v>
      </c>
      <c r="E19" s="298">
        <f>'Int &amp; Inst Plans Work Package'!E19</f>
        <v>0</v>
      </c>
      <c r="F19" s="298">
        <f>'Int &amp; Inst Plans Work Package'!F19</f>
        <v>0</v>
      </c>
      <c r="G19" s="340"/>
      <c r="H19" s="298">
        <f>'Int &amp; Inst Plans Work Package'!H19</f>
        <v>0</v>
      </c>
      <c r="I19" s="340"/>
      <c r="J19" s="308">
        <f>'Int &amp; Inst Plans Work Package'!J19</f>
        <v>0</v>
      </c>
      <c r="K19" s="309">
        <f>'Int &amp; Inst Plans Work Package'!K19</f>
        <v>0</v>
      </c>
      <c r="L19" s="310">
        <f>'Int &amp; Inst Plans Work Package'!L19</f>
        <v>0</v>
      </c>
      <c r="M19" s="340"/>
      <c r="N19" s="298">
        <f>'Int &amp; Inst Plans Work Package'!N19</f>
        <v>0</v>
      </c>
      <c r="O19" s="340"/>
      <c r="P19" s="308">
        <f>'Int &amp; Inst Plans Work Package'!P19</f>
        <v>0</v>
      </c>
      <c r="Q19" s="309">
        <f>'Int &amp; Inst Plans Work Package'!Q19</f>
        <v>0</v>
      </c>
      <c r="R19" s="309">
        <f>'Int &amp; Inst Plans Work Package'!R19</f>
        <v>0</v>
      </c>
      <c r="S19" s="310">
        <f>'Int &amp; Inst Plans Work Package'!S19</f>
        <v>0</v>
      </c>
      <c r="T19" s="340"/>
      <c r="U19" s="298">
        <f>'Int &amp; Inst Plans Work Package'!U19</f>
        <v>0</v>
      </c>
      <c r="V19" s="340"/>
      <c r="W19" s="308">
        <f>'Int &amp; Inst Plans Work Package'!W19</f>
        <v>0</v>
      </c>
      <c r="X19" s="309">
        <f>'Int &amp; Inst Plans Work Package'!X19</f>
        <v>0</v>
      </c>
      <c r="Y19" s="309">
        <f>'Int &amp; Inst Plans Work Package'!Y19</f>
        <v>0</v>
      </c>
      <c r="Z19" s="309">
        <f>'Int &amp; Inst Plans Work Package'!Z19</f>
        <v>0</v>
      </c>
      <c r="AA19" s="309">
        <f>'Int &amp; Inst Plans Work Package'!AA19</f>
        <v>0</v>
      </c>
      <c r="AB19" s="310">
        <f>'Int &amp; Inst Plans Work Package'!AB19</f>
        <v>0</v>
      </c>
      <c r="AC19" s="340"/>
      <c r="AD19" s="298">
        <f>'Int &amp; Inst Plans Work Package'!AD19</f>
        <v>0</v>
      </c>
      <c r="AE19" s="340"/>
      <c r="AF19" s="308">
        <f>'Int &amp; Inst Plans Work Package'!AF19</f>
        <v>0</v>
      </c>
      <c r="AG19" s="309">
        <f>'Int &amp; Inst Plans Work Package'!AG19</f>
        <v>0</v>
      </c>
      <c r="AH19" s="309">
        <f>'Int &amp; Inst Plans Work Package'!AH19</f>
        <v>0</v>
      </c>
      <c r="AI19" s="309">
        <f>'Int &amp; Inst Plans Work Package'!AI19</f>
        <v>0</v>
      </c>
      <c r="AJ19" s="309">
        <f>'Int &amp; Inst Plans Work Package'!AJ19</f>
        <v>0</v>
      </c>
      <c r="AK19" s="309">
        <f>'Int &amp; Inst Plans Work Package'!AK19</f>
        <v>0</v>
      </c>
      <c r="AL19" s="309">
        <f>'Int &amp; Inst Plans Work Package'!AL19</f>
        <v>0</v>
      </c>
      <c r="AM19" s="309">
        <f>'Int &amp; Inst Plans Work Package'!AM19</f>
        <v>0</v>
      </c>
      <c r="AN19" s="310">
        <f>'Int &amp; Inst Plans Work Package'!AN19</f>
        <v>0</v>
      </c>
      <c r="AO19" s="340"/>
      <c r="AP19" s="298">
        <f>'Int &amp; Inst Plans Work Package'!AP19</f>
        <v>0</v>
      </c>
      <c r="AQ19" s="340"/>
      <c r="AR19" s="308">
        <f>'Int &amp; Inst Plans Work Package'!AR19</f>
        <v>0</v>
      </c>
      <c r="AS19" s="309">
        <f>'Int &amp; Inst Plans Work Package'!AS19</f>
        <v>0</v>
      </c>
      <c r="AT19" s="309">
        <f>'Int &amp; Inst Plans Work Package'!AT19</f>
        <v>0</v>
      </c>
      <c r="AU19" s="309">
        <f>'Int &amp; Inst Plans Work Package'!AU19</f>
        <v>0</v>
      </c>
      <c r="AV19" s="310">
        <f>'Int &amp; Inst Plans Work Package'!AV19</f>
        <v>0</v>
      </c>
      <c r="AW19" s="461"/>
      <c r="AX19" s="298">
        <f>'Int &amp; Inst Plans Work Package'!AX19</f>
        <v>0</v>
      </c>
      <c r="AY19" s="461"/>
      <c r="AZ19" s="794">
        <f>'Int &amp; Inst Plans Work Package'!AZ19</f>
        <v>0</v>
      </c>
      <c r="BA19" s="461"/>
      <c r="BB19" s="795">
        <f>'Int &amp; Inst Plans Work Package'!BB19</f>
        <v>0</v>
      </c>
      <c r="BC19" s="796">
        <f>'Int &amp; Inst Plans Work Package'!BC19</f>
        <v>0</v>
      </c>
      <c r="BD19" s="461"/>
      <c r="BE19" s="298">
        <f>'Int &amp; Inst Plans Work Package'!BE19</f>
        <v>0</v>
      </c>
      <c r="BF19" s="461"/>
      <c r="BG19" s="308" t="str">
        <f>'Int &amp; Inst Plans Work Package'!BG19</f>
        <v>n/a</v>
      </c>
      <c r="BH19" s="310" t="str">
        <f>'Int &amp; Inst Plans Work Package'!BH19</f>
        <v>n/a</v>
      </c>
      <c r="BI19" s="460"/>
      <c r="BJ19" s="308">
        <f>'Int &amp; Inst Plans Work Package'!BJ19</f>
        <v>0</v>
      </c>
      <c r="BK19" s="309">
        <f>'Int &amp; Inst Plans Work Package'!BK19</f>
        <v>0</v>
      </c>
      <c r="BL19" s="309">
        <f>'Int &amp; Inst Plans Work Package'!BL19</f>
        <v>0</v>
      </c>
      <c r="BM19" s="309">
        <f>'Int &amp; Inst Plans Work Package'!BM19</f>
        <v>0</v>
      </c>
      <c r="BN19" s="309">
        <f>'Int &amp; Inst Plans Work Package'!BN19</f>
        <v>0</v>
      </c>
      <c r="BO19" s="309">
        <f>'Int &amp; Inst Plans Work Package'!BO19</f>
        <v>0</v>
      </c>
      <c r="BP19" s="310">
        <f>'Int &amp; Inst Plans Work Package'!BP19</f>
        <v>0</v>
      </c>
      <c r="BQ19" s="8"/>
      <c r="BR19" s="687">
        <f>'Int &amp; Inst Plans Work Package'!BR19</f>
        <v>0</v>
      </c>
      <c r="BS19" s="688">
        <f>'Int &amp; Inst Plans Work Package'!BS19</f>
        <v>0</v>
      </c>
      <c r="BT19" s="688">
        <f>'Int &amp; Inst Plans Work Package'!BT19</f>
        <v>0</v>
      </c>
      <c r="BU19" s="688">
        <f>'Int &amp; Inst Plans Work Package'!BU19</f>
        <v>0</v>
      </c>
      <c r="BV19" s="688">
        <f>'Int &amp; Inst Plans Work Package'!BV19</f>
        <v>0</v>
      </c>
      <c r="BW19" s="688">
        <f>'Int &amp; Inst Plans Work Package'!BW19</f>
        <v>0</v>
      </c>
      <c r="BX19" s="689">
        <f>'Int &amp; Inst Plans Work Package'!BX19</f>
        <v>0</v>
      </c>
      <c r="BY19" s="741"/>
      <c r="BZ19" s="788">
        <f>'Int &amp; Inst Plans Work Package'!BZ19</f>
        <v>0</v>
      </c>
      <c r="CA19" s="789">
        <f>'Int &amp; Inst Plans Work Package'!CA19</f>
        <v>0</v>
      </c>
      <c r="CB19" s="790">
        <f>'Int &amp; Inst Plans Work Package'!CB19</f>
        <v>0</v>
      </c>
      <c r="CC19" s="677"/>
      <c r="CD19" s="677"/>
      <c r="CE19" s="677"/>
      <c r="CF19" s="677"/>
    </row>
    <row r="20" spans="2:84" ht="409.6" thickBot="1">
      <c r="B20" s="869" t="str">
        <f>'Infra Inst Work Package'!C4</f>
        <v>2.05.02</v>
      </c>
      <c r="C20" s="55" t="str">
        <f>'Infra Inst Work Package'!C5</f>
        <v>Infrastructure Installation</v>
      </c>
      <c r="D20" s="194" t="str">
        <f>'BoE for Infra Inst'!B12</f>
        <v xml:space="preserve">Technical Scope:
This work package includes all scientific, engineering and technical staff efforts to install Infrastructure components and equipment in support of the sPHENIX detectors at 1008. The analyses required to determine the components and equipment needed, the design, procurement and acceptance of such equipment and reviews of these analyses are not in the scope of this work package and control account but rather are part of sPHENIX WBS 2.04: sPHENIX Infrastructure, and/or the specific detector subsystems (see WBS 2.04 BoE's for more detailed description of its scope).
Work Statement:
The specific Infrastructure installation tasks detailed in this work package are:
1. Line electric power distribution installation
2. Magnet cryogenic and electrical supply services structural support and cable/cryo fluids lines management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systemequipment and services installation. (including source, distribution monitoring and control systems)
9. Detector access and work platforms installation.
10. Non-IR infrastructure installation. (Including gas pad, gas mixing house, control room, rackroom, assembly areas and offices components and equipment) </v>
      </c>
      <c r="E20" s="53"/>
      <c r="F20" s="53"/>
      <c r="G20" s="207"/>
      <c r="H20" s="53"/>
      <c r="I20" s="207"/>
      <c r="J20" s="195"/>
      <c r="K20" s="196"/>
      <c r="L20" s="197"/>
      <c r="M20" s="207"/>
      <c r="N20" s="53"/>
      <c r="O20" s="207"/>
      <c r="P20" s="195"/>
      <c r="Q20" s="196"/>
      <c r="R20" s="196"/>
      <c r="S20" s="197"/>
      <c r="T20" s="207"/>
      <c r="U20" s="53"/>
      <c r="V20" s="207"/>
      <c r="W20" s="195"/>
      <c r="X20" s="196"/>
      <c r="Y20" s="196"/>
      <c r="Z20" s="196"/>
      <c r="AA20" s="196"/>
      <c r="AB20" s="197"/>
      <c r="AC20" s="207"/>
      <c r="AD20" s="53"/>
      <c r="AE20" s="207"/>
      <c r="AF20" s="195"/>
      <c r="AG20" s="196"/>
      <c r="AH20" s="196"/>
      <c r="AI20" s="196"/>
      <c r="AJ20" s="196"/>
      <c r="AK20" s="196"/>
      <c r="AL20" s="196"/>
      <c r="AM20" s="196"/>
      <c r="AN20" s="197"/>
      <c r="AO20" s="207"/>
      <c r="AP20" s="53"/>
      <c r="AQ20" s="207"/>
      <c r="AR20" s="195"/>
      <c r="AS20" s="196"/>
      <c r="AT20" s="196"/>
      <c r="AU20" s="196"/>
      <c r="AV20" s="197"/>
      <c r="AW20" s="54"/>
      <c r="AX20" s="53"/>
      <c r="AY20" s="54"/>
      <c r="AZ20" s="198">
        <f>SUM(AZ21:AZ30)</f>
        <v>5000</v>
      </c>
      <c r="BA20" s="199"/>
      <c r="BB20" s="744"/>
      <c r="BC20" s="745"/>
      <c r="BD20" s="54"/>
      <c r="BE20" s="53"/>
      <c r="BF20" s="54"/>
      <c r="BG20" s="195"/>
      <c r="BH20" s="197"/>
      <c r="BI20" s="457"/>
      <c r="BJ20" s="1251"/>
      <c r="BK20" s="1252"/>
      <c r="BL20" s="1252"/>
      <c r="BM20" s="1252"/>
      <c r="BN20" s="1252"/>
      <c r="BO20" s="1252"/>
      <c r="BP20" s="1253"/>
      <c r="BQ20" s="8"/>
      <c r="BR20" s="687">
        <f>SUM(BR21:BR30)</f>
        <v>0</v>
      </c>
      <c r="BS20" s="688">
        <f t="shared" ref="BS20:BX20" si="5">SUM(BS21:BS30)</f>
        <v>0</v>
      </c>
      <c r="BT20" s="688">
        <f t="shared" si="5"/>
        <v>139762</v>
      </c>
      <c r="BU20" s="688">
        <f t="shared" si="5"/>
        <v>25303.199999999997</v>
      </c>
      <c r="BV20" s="688">
        <f t="shared" si="5"/>
        <v>275740</v>
      </c>
      <c r="BW20" s="688">
        <f t="shared" si="5"/>
        <v>106226.63999999998</v>
      </c>
      <c r="BX20" s="689">
        <f t="shared" si="5"/>
        <v>0</v>
      </c>
      <c r="BY20" s="740"/>
      <c r="BZ20" s="782">
        <f t="shared" ref="BZ20:CB20" si="6">SUM(BZ21:BZ30)</f>
        <v>547031.84</v>
      </c>
      <c r="CA20" s="783">
        <f t="shared" si="6"/>
        <v>683789.79999999993</v>
      </c>
      <c r="CB20" s="784">
        <f t="shared" si="6"/>
        <v>6250</v>
      </c>
      <c r="CC20" s="677"/>
      <c r="CD20" s="677"/>
      <c r="CE20" s="677"/>
      <c r="CF20" s="677"/>
    </row>
    <row r="21" spans="2:84" ht="109.2">
      <c r="B21" s="587" t="str">
        <f>'Infra Inst Work Package'!B7</f>
        <v>S346000 / S346100</v>
      </c>
      <c r="C21" s="269" t="str">
        <f>'Infra Inst Work Package'!C7</f>
        <v>Install Line Electric Power Distribution</v>
      </c>
      <c r="D21" s="451" t="str">
        <f>'Infra Inst Work Package'!D7</f>
        <v xml:space="preserve">Technical Scope: All tasks related to the installation of Line electric power distribution for sPHENIX. 
Work Statement: gather all relevant equipment procured for this task, prepare procedure/work permit to define the installation steps. Assign personnel to perform all of steps in procedure. Evaluate performance of the work procedure. </v>
      </c>
      <c r="E21" s="452">
        <f>'Infra Inst Work Package'!E7</f>
        <v>20</v>
      </c>
      <c r="F21" s="452">
        <f>'Infra Inst Work Package'!F7</f>
        <v>0</v>
      </c>
      <c r="G21" s="274"/>
      <c r="H21" s="452">
        <f>'Infra Inst Work Package'!H7</f>
        <v>0</v>
      </c>
      <c r="I21" s="274"/>
      <c r="J21" s="453">
        <f>'Infra Inst Work Package'!J7</f>
        <v>0</v>
      </c>
      <c r="K21" s="446">
        <f>'Infra Inst Work Package'!K7</f>
        <v>0</v>
      </c>
      <c r="L21" s="447">
        <f>'Infra Inst Work Package'!L7</f>
        <v>0</v>
      </c>
      <c r="M21" s="274"/>
      <c r="N21" s="452">
        <f>'Infra Inst Work Package'!N7</f>
        <v>80</v>
      </c>
      <c r="O21" s="274"/>
      <c r="P21" s="453">
        <f>'Infra Inst Work Package'!P7</f>
        <v>0</v>
      </c>
      <c r="Q21" s="446">
        <f>'Infra Inst Work Package'!Q7</f>
        <v>0</v>
      </c>
      <c r="R21" s="446">
        <f>'Infra Inst Work Package'!R7</f>
        <v>0</v>
      </c>
      <c r="S21" s="447">
        <f>'Infra Inst Work Package'!S7</f>
        <v>80</v>
      </c>
      <c r="T21" s="274"/>
      <c r="U21" s="452">
        <f>'Infra Inst Work Package'!U7</f>
        <v>0</v>
      </c>
      <c r="V21" s="274"/>
      <c r="W21" s="453">
        <f>'Infra Inst Work Package'!W7</f>
        <v>0</v>
      </c>
      <c r="X21" s="446">
        <f>'Infra Inst Work Package'!X7</f>
        <v>0</v>
      </c>
      <c r="Y21" s="446">
        <f>'Infra Inst Work Package'!Y7</f>
        <v>0</v>
      </c>
      <c r="Z21" s="446">
        <f>'Infra Inst Work Package'!Z7</f>
        <v>0</v>
      </c>
      <c r="AA21" s="446">
        <f>'Infra Inst Work Package'!AA7</f>
        <v>0</v>
      </c>
      <c r="AB21" s="447">
        <f>'Infra Inst Work Package'!AB7</f>
        <v>0</v>
      </c>
      <c r="AC21" s="274"/>
      <c r="AD21" s="452">
        <f>'Infra Inst Work Package'!AD7</f>
        <v>0</v>
      </c>
      <c r="AE21" s="274"/>
      <c r="AF21" s="453">
        <f>'Infra Inst Work Package'!AF7</f>
        <v>0</v>
      </c>
      <c r="AG21" s="446">
        <f>'Infra Inst Work Package'!AG7</f>
        <v>0</v>
      </c>
      <c r="AH21" s="446">
        <f>'Infra Inst Work Package'!AH7</f>
        <v>0</v>
      </c>
      <c r="AI21" s="446">
        <f>'Infra Inst Work Package'!AI7</f>
        <v>0</v>
      </c>
      <c r="AJ21" s="446">
        <f>'Infra Inst Work Package'!AJ7</f>
        <v>0</v>
      </c>
      <c r="AK21" s="446">
        <f>'Infra Inst Work Package'!AK7</f>
        <v>0</v>
      </c>
      <c r="AL21" s="446">
        <f>'Infra Inst Work Package'!AL7</f>
        <v>0</v>
      </c>
      <c r="AM21" s="446">
        <f>'Infra Inst Work Package'!AM7</f>
        <v>0</v>
      </c>
      <c r="AN21" s="447">
        <f>'Infra Inst Work Package'!AN7</f>
        <v>0</v>
      </c>
      <c r="AO21" s="274"/>
      <c r="AP21" s="452">
        <f>'Infra Inst Work Package'!AP7</f>
        <v>240</v>
      </c>
      <c r="AQ21" s="274"/>
      <c r="AR21" s="453">
        <f>'Infra Inst Work Package'!AR7</f>
        <v>0</v>
      </c>
      <c r="AS21" s="446">
        <f>'Infra Inst Work Package'!AS7</f>
        <v>240</v>
      </c>
      <c r="AT21" s="446">
        <f>'Infra Inst Work Package'!AT7</f>
        <v>0</v>
      </c>
      <c r="AU21" s="446">
        <f>'Infra Inst Work Package'!AU7</f>
        <v>0</v>
      </c>
      <c r="AV21" s="447">
        <f>'Infra Inst Work Package'!AV7</f>
        <v>0</v>
      </c>
      <c r="AW21" s="454"/>
      <c r="AX21" s="452">
        <f>'Infra Inst Work Package'!AX7</f>
        <v>0</v>
      </c>
      <c r="AY21" s="454"/>
      <c r="AZ21" s="762">
        <f>'Infra Inst Work Package'!AZ7</f>
        <v>500</v>
      </c>
      <c r="BA21" s="454"/>
      <c r="BB21" s="746">
        <f>'Infra Inst Work Package'!BB7</f>
        <v>0.25</v>
      </c>
      <c r="BC21" s="747">
        <f>'Infra Inst Work Package'!BC7</f>
        <v>0.25</v>
      </c>
      <c r="BD21" s="454"/>
      <c r="BE21" s="452" t="str">
        <f>'Infra Inst Work Package'!BE7</f>
        <v>All Actual equipment costs are included in infrastructure (see WBS 1.9)</v>
      </c>
      <c r="BF21" s="454"/>
      <c r="BG21" s="453" t="str">
        <f>'Infra Inst Work Package'!BG7</f>
        <v>Based on experience with similar efforts/L4</v>
      </c>
      <c r="BH21" s="447" t="str">
        <f>'Infra Inst Work Package'!BH7</f>
        <v>Allowance for assembly supplies. No special tooling expected./ M4</v>
      </c>
      <c r="BI21" s="458"/>
      <c r="BJ21" s="453">
        <f>'Infra Inst Work Package'!BJ7</f>
        <v>0</v>
      </c>
      <c r="BK21" s="446">
        <f>'Infra Inst Work Package'!BK7</f>
        <v>0</v>
      </c>
      <c r="BL21" s="446">
        <f>'Infra Inst Work Package'!BL7</f>
        <v>80</v>
      </c>
      <c r="BM21" s="446">
        <f>'Infra Inst Work Package'!BM7</f>
        <v>0</v>
      </c>
      <c r="BN21" s="446">
        <f>'Infra Inst Work Package'!BN7</f>
        <v>0</v>
      </c>
      <c r="BO21" s="446">
        <f>'Infra Inst Work Package'!BO7</f>
        <v>240</v>
      </c>
      <c r="BP21" s="447">
        <f>'Infra Inst Work Package'!BP7</f>
        <v>0</v>
      </c>
      <c r="BQ21" s="8"/>
      <c r="BR21" s="775">
        <f>'Infra Inst Work Package'!BR7</f>
        <v>0</v>
      </c>
      <c r="BS21" s="776">
        <f>'Infra Inst Work Package'!BS7</f>
        <v>0</v>
      </c>
      <c r="BT21" s="776">
        <f>'Infra Inst Work Package'!BT7</f>
        <v>8344</v>
      </c>
      <c r="BU21" s="776">
        <f>'Infra Inst Work Package'!BU7</f>
        <v>0</v>
      </c>
      <c r="BV21" s="776">
        <f>'Infra Inst Work Package'!BV7</f>
        <v>0</v>
      </c>
      <c r="BW21" s="776">
        <f>'Infra Inst Work Package'!BW7</f>
        <v>27237.599999999999</v>
      </c>
      <c r="BX21" s="777">
        <f>'Infra Inst Work Package'!BX7</f>
        <v>0</v>
      </c>
      <c r="BY21" s="741"/>
      <c r="BZ21" s="771">
        <f>'Infra Inst Work Package'!BZ7</f>
        <v>35581.599999999999</v>
      </c>
      <c r="CA21" s="772">
        <f>'Infra Inst Work Package'!CA7</f>
        <v>44477</v>
      </c>
      <c r="CB21" s="773">
        <f>'Infra Inst Work Package'!CB7</f>
        <v>625</v>
      </c>
      <c r="CC21" s="677"/>
      <c r="CD21" s="677"/>
      <c r="CE21" s="677"/>
      <c r="CF21" s="677"/>
    </row>
    <row r="22" spans="2:84" ht="124.8">
      <c r="B22" s="588" t="str">
        <f>'Infra Inst Work Package'!B8</f>
        <v>S346500 / S346510</v>
      </c>
      <c r="C22" s="171" t="str">
        <f>'Infra Inst Work Package'!C8</f>
        <v>Install Cryogenics Supply Structural Suport</v>
      </c>
      <c r="D22" s="180" t="str">
        <f>'Infra Inst Work Package'!D8</f>
        <v xml:space="preserve">Technical Scope: All tasks related to the installation of cryo supply structural support (including power and control cables) for sPHENIX. 
Work Statement: gather all relevant equipment procured for this task, prepare procedure/work permit to define the installation steps. Assign personnel to perform all of steps in procedure. Evaluate performance of the work procedure. </v>
      </c>
      <c r="E22" s="46">
        <f>'Infra Inst Work Package'!E8</f>
        <v>20</v>
      </c>
      <c r="F22" s="46">
        <f>'Infra Inst Work Package'!F8</f>
        <v>0</v>
      </c>
      <c r="G22" s="184"/>
      <c r="H22" s="46">
        <f>'Infra Inst Work Package'!H8</f>
        <v>0</v>
      </c>
      <c r="I22" s="184"/>
      <c r="J22" s="186">
        <f>'Infra Inst Work Package'!J8</f>
        <v>0</v>
      </c>
      <c r="K22" s="47">
        <f>'Infra Inst Work Package'!K8</f>
        <v>0</v>
      </c>
      <c r="L22" s="48">
        <f>'Infra Inst Work Package'!L8</f>
        <v>0</v>
      </c>
      <c r="M22" s="184"/>
      <c r="N22" s="46">
        <f>'Infra Inst Work Package'!N8</f>
        <v>160</v>
      </c>
      <c r="O22" s="184"/>
      <c r="P22" s="186">
        <f>'Infra Inst Work Package'!P8</f>
        <v>80</v>
      </c>
      <c r="Q22" s="47">
        <f>'Infra Inst Work Package'!Q8</f>
        <v>0</v>
      </c>
      <c r="R22" s="47">
        <f>'Infra Inst Work Package'!R8</f>
        <v>80</v>
      </c>
      <c r="S22" s="48">
        <f>'Infra Inst Work Package'!S8</f>
        <v>0</v>
      </c>
      <c r="T22" s="184"/>
      <c r="U22" s="46">
        <f>'Infra Inst Work Package'!U8</f>
        <v>16</v>
      </c>
      <c r="V22" s="184"/>
      <c r="W22" s="186">
        <f>'Infra Inst Work Package'!W8</f>
        <v>16</v>
      </c>
      <c r="X22" s="47">
        <f>'Infra Inst Work Package'!X8</f>
        <v>0</v>
      </c>
      <c r="Y22" s="47">
        <f>'Infra Inst Work Package'!Y8</f>
        <v>0</v>
      </c>
      <c r="Z22" s="47">
        <f>'Infra Inst Work Package'!Z8</f>
        <v>0</v>
      </c>
      <c r="AA22" s="47">
        <f>'Infra Inst Work Package'!AA8</f>
        <v>0</v>
      </c>
      <c r="AB22" s="48">
        <f>'Infra Inst Work Package'!AB8</f>
        <v>0</v>
      </c>
      <c r="AC22" s="184"/>
      <c r="AD22" s="46">
        <f>'Infra Inst Work Package'!AD8</f>
        <v>160</v>
      </c>
      <c r="AE22" s="184"/>
      <c r="AF22" s="186">
        <f>'Infra Inst Work Package'!AF8</f>
        <v>80</v>
      </c>
      <c r="AG22" s="47">
        <f>'Infra Inst Work Package'!AG8</f>
        <v>0</v>
      </c>
      <c r="AH22" s="47">
        <f>'Infra Inst Work Package'!AH8</f>
        <v>0</v>
      </c>
      <c r="AI22" s="47">
        <f>'Infra Inst Work Package'!AI8</f>
        <v>0</v>
      </c>
      <c r="AJ22" s="47">
        <f>'Infra Inst Work Package'!AJ8</f>
        <v>80</v>
      </c>
      <c r="AK22" s="47">
        <f>'Infra Inst Work Package'!AK8</f>
        <v>0</v>
      </c>
      <c r="AL22" s="47">
        <f>'Infra Inst Work Package'!AL8</f>
        <v>0</v>
      </c>
      <c r="AM22" s="47">
        <f>'Infra Inst Work Package'!AM8</f>
        <v>0</v>
      </c>
      <c r="AN22" s="48">
        <f>'Infra Inst Work Package'!AN8</f>
        <v>0</v>
      </c>
      <c r="AO22" s="184"/>
      <c r="AP22" s="46">
        <f>'Infra Inst Work Package'!AP8</f>
        <v>160</v>
      </c>
      <c r="AQ22" s="184"/>
      <c r="AR22" s="186">
        <f>'Infra Inst Work Package'!AR8</f>
        <v>0</v>
      </c>
      <c r="AS22" s="47">
        <f>'Infra Inst Work Package'!AS8</f>
        <v>0</v>
      </c>
      <c r="AT22" s="47">
        <f>'Infra Inst Work Package'!AT8</f>
        <v>160</v>
      </c>
      <c r="AU22" s="47">
        <f>'Infra Inst Work Package'!AU8</f>
        <v>0</v>
      </c>
      <c r="AV22" s="48">
        <f>'Infra Inst Work Package'!AV8</f>
        <v>0</v>
      </c>
      <c r="AW22" s="192"/>
      <c r="AX22" s="46">
        <f>'Infra Inst Work Package'!AX8</f>
        <v>0</v>
      </c>
      <c r="AY22" s="192"/>
      <c r="AZ22" s="763">
        <f>'Infra Inst Work Package'!AZ8</f>
        <v>500</v>
      </c>
      <c r="BA22" s="192"/>
      <c r="BB22" s="748">
        <f>'Infra Inst Work Package'!BB8</f>
        <v>0.25</v>
      </c>
      <c r="BC22" s="749">
        <f>'Infra Inst Work Package'!BC8</f>
        <v>0.25</v>
      </c>
      <c r="BD22" s="192"/>
      <c r="BE22" s="46" t="str">
        <f>'Infra Inst Work Package'!BE8</f>
        <v>All Actual equipment costs are included in infrastructure (see WBS 1.9)</v>
      </c>
      <c r="BF22" s="192"/>
      <c r="BG22" s="186" t="str">
        <f>'Infra Inst Work Package'!BG8</f>
        <v>Based on experience with similar efforts/L4</v>
      </c>
      <c r="BH22" s="48" t="str">
        <f>'Infra Inst Work Package'!BH8</f>
        <v>Allowance for assembly supplies. No special tooling expected./ M4</v>
      </c>
      <c r="BI22" s="459"/>
      <c r="BJ22" s="186">
        <f>'Infra Inst Work Package'!BJ8</f>
        <v>0</v>
      </c>
      <c r="BK22" s="47">
        <f>'Infra Inst Work Package'!BK8</f>
        <v>0</v>
      </c>
      <c r="BL22" s="47">
        <f>'Infra Inst Work Package'!BL8</f>
        <v>160</v>
      </c>
      <c r="BM22" s="47">
        <f>'Infra Inst Work Package'!BM8</f>
        <v>16</v>
      </c>
      <c r="BN22" s="47">
        <f>'Infra Inst Work Package'!BN8</f>
        <v>160</v>
      </c>
      <c r="BO22" s="47">
        <f>'Infra Inst Work Package'!BO8</f>
        <v>160</v>
      </c>
      <c r="BP22" s="48">
        <f>'Infra Inst Work Package'!BP8</f>
        <v>0</v>
      </c>
      <c r="BQ22" s="8"/>
      <c r="BR22" s="775">
        <f>'Infra Inst Work Package'!BR8</f>
        <v>0</v>
      </c>
      <c r="BS22" s="776">
        <f>'Infra Inst Work Package'!BS8</f>
        <v>0</v>
      </c>
      <c r="BT22" s="776">
        <f>'Infra Inst Work Package'!BT8</f>
        <v>16688</v>
      </c>
      <c r="BU22" s="776">
        <f>'Infra Inst Work Package'!BU8</f>
        <v>1297.5999999999999</v>
      </c>
      <c r="BV22" s="776">
        <f>'Infra Inst Work Package'!BV8</f>
        <v>12976</v>
      </c>
      <c r="BW22" s="776">
        <f>'Infra Inst Work Package'!BW8</f>
        <v>18158.399999999998</v>
      </c>
      <c r="BX22" s="777">
        <f>'Infra Inst Work Package'!BX8</f>
        <v>0</v>
      </c>
      <c r="BY22" s="741"/>
      <c r="BZ22" s="771">
        <f>'Infra Inst Work Package'!BZ8</f>
        <v>49120</v>
      </c>
      <c r="CA22" s="772">
        <f>'Infra Inst Work Package'!CA8</f>
        <v>61400</v>
      </c>
      <c r="CB22" s="773">
        <f>'Infra Inst Work Package'!CB8</f>
        <v>625</v>
      </c>
      <c r="CC22" s="677"/>
      <c r="CD22" s="677"/>
      <c r="CE22" s="677"/>
      <c r="CF22" s="677"/>
    </row>
    <row r="23" spans="2:84" ht="124.8">
      <c r="B23" s="588" t="str">
        <f>'Infra Inst Work Package'!B9</f>
        <v>S346300 / S346310</v>
      </c>
      <c r="C23" s="171" t="str">
        <f>'Infra Inst Work Package'!C9</f>
        <v>Install Beampipe/Vacuum</v>
      </c>
      <c r="D23" s="180" t="str">
        <f>'Infra Inst Work Package'!D9</f>
        <v xml:space="preserve">Technical Scope: All tasks related to the installation of beam/vacuum components and support structures) for sPHENIX. 
Work Statement: gather all relevant equipment procured for this task, prepare procedure/work permit to define the installation steps. Assign personnel to perform all of steps in procedure. Evaluate performance of the work procedure. </v>
      </c>
      <c r="E23" s="46">
        <f>'Infra Inst Work Package'!E9</f>
        <v>20</v>
      </c>
      <c r="F23" s="46">
        <f>'Infra Inst Work Package'!F9</f>
        <v>0</v>
      </c>
      <c r="G23" s="184"/>
      <c r="H23" s="46">
        <f>'Infra Inst Work Package'!H9</f>
        <v>0</v>
      </c>
      <c r="I23" s="184"/>
      <c r="J23" s="186">
        <f>'Infra Inst Work Package'!J9</f>
        <v>0</v>
      </c>
      <c r="K23" s="47">
        <f>'Infra Inst Work Package'!K9</f>
        <v>0</v>
      </c>
      <c r="L23" s="48">
        <f>'Infra Inst Work Package'!L9</f>
        <v>0</v>
      </c>
      <c r="M23" s="184"/>
      <c r="N23" s="46">
        <f>'Infra Inst Work Package'!N9</f>
        <v>100</v>
      </c>
      <c r="O23" s="184"/>
      <c r="P23" s="186">
        <f>'Infra Inst Work Package'!P9</f>
        <v>80</v>
      </c>
      <c r="Q23" s="47">
        <f>'Infra Inst Work Package'!Q9</f>
        <v>0</v>
      </c>
      <c r="R23" s="47">
        <f>'Infra Inst Work Package'!R9</f>
        <v>20</v>
      </c>
      <c r="S23" s="48">
        <f>'Infra Inst Work Package'!S9</f>
        <v>0</v>
      </c>
      <c r="T23" s="184"/>
      <c r="U23" s="46">
        <f>'Infra Inst Work Package'!U9</f>
        <v>16</v>
      </c>
      <c r="V23" s="184"/>
      <c r="W23" s="186">
        <f>'Infra Inst Work Package'!W9</f>
        <v>16</v>
      </c>
      <c r="X23" s="47">
        <f>'Infra Inst Work Package'!X9</f>
        <v>0</v>
      </c>
      <c r="Y23" s="47">
        <f>'Infra Inst Work Package'!Y9</f>
        <v>0</v>
      </c>
      <c r="Z23" s="47">
        <f>'Infra Inst Work Package'!Z9</f>
        <v>0</v>
      </c>
      <c r="AA23" s="47">
        <f>'Infra Inst Work Package'!AA9</f>
        <v>0</v>
      </c>
      <c r="AB23" s="48">
        <f>'Infra Inst Work Package'!AB9</f>
        <v>0</v>
      </c>
      <c r="AC23" s="184"/>
      <c r="AD23" s="46">
        <f>'Infra Inst Work Package'!AD9</f>
        <v>120</v>
      </c>
      <c r="AE23" s="184"/>
      <c r="AF23" s="186">
        <f>'Infra Inst Work Package'!AF9</f>
        <v>40</v>
      </c>
      <c r="AG23" s="47">
        <f>'Infra Inst Work Package'!AG9</f>
        <v>0</v>
      </c>
      <c r="AH23" s="47">
        <f>'Infra Inst Work Package'!AH9</f>
        <v>0</v>
      </c>
      <c r="AI23" s="47">
        <f>'Infra Inst Work Package'!AI9</f>
        <v>0</v>
      </c>
      <c r="AJ23" s="47">
        <f>'Infra Inst Work Package'!AJ9</f>
        <v>0</v>
      </c>
      <c r="AK23" s="47">
        <f>'Infra Inst Work Package'!AK9</f>
        <v>80</v>
      </c>
      <c r="AL23" s="47">
        <f>'Infra Inst Work Package'!AL9</f>
        <v>0</v>
      </c>
      <c r="AM23" s="47">
        <f>'Infra Inst Work Package'!AM9</f>
        <v>0</v>
      </c>
      <c r="AN23" s="48">
        <f>'Infra Inst Work Package'!AN9</f>
        <v>0</v>
      </c>
      <c r="AO23" s="184"/>
      <c r="AP23" s="46">
        <f>'Infra Inst Work Package'!AP9</f>
        <v>0</v>
      </c>
      <c r="AQ23" s="184"/>
      <c r="AR23" s="186">
        <f>'Infra Inst Work Package'!AR9</f>
        <v>0</v>
      </c>
      <c r="AS23" s="47">
        <f>'Infra Inst Work Package'!AS9</f>
        <v>0</v>
      </c>
      <c r="AT23" s="47">
        <f>'Infra Inst Work Package'!AT9</f>
        <v>0</v>
      </c>
      <c r="AU23" s="47">
        <f>'Infra Inst Work Package'!AU9</f>
        <v>0</v>
      </c>
      <c r="AV23" s="48">
        <f>'Infra Inst Work Package'!AV9</f>
        <v>0</v>
      </c>
      <c r="AW23" s="192"/>
      <c r="AX23" s="46">
        <f>'Infra Inst Work Package'!AX9</f>
        <v>0</v>
      </c>
      <c r="AY23" s="192"/>
      <c r="AZ23" s="763">
        <f>'Infra Inst Work Package'!AZ9</f>
        <v>500</v>
      </c>
      <c r="BA23" s="192"/>
      <c r="BB23" s="748">
        <f>'Infra Inst Work Package'!BB9</f>
        <v>0.25</v>
      </c>
      <c r="BC23" s="749">
        <f>'Infra Inst Work Package'!BC9</f>
        <v>0.25</v>
      </c>
      <c r="BD23" s="192"/>
      <c r="BE23" s="46" t="str">
        <f>'Infra Inst Work Package'!BE9</f>
        <v>All Actual equipment costs are included in infrastructure (see WBS 1.9)</v>
      </c>
      <c r="BF23" s="192"/>
      <c r="BG23" s="186" t="str">
        <f>'Infra Inst Work Package'!BG9</f>
        <v>Based on experience with similar efforts/L4</v>
      </c>
      <c r="BH23" s="48" t="str">
        <f>'Infra Inst Work Package'!BH9</f>
        <v>Allowance for assembly supplies. No special tooling expected./ M4</v>
      </c>
      <c r="BI23" s="459"/>
      <c r="BJ23" s="186">
        <f>'Infra Inst Work Package'!BJ9</f>
        <v>0</v>
      </c>
      <c r="BK23" s="47">
        <f>'Infra Inst Work Package'!BK9</f>
        <v>0</v>
      </c>
      <c r="BL23" s="47">
        <f>'Infra Inst Work Package'!BL9</f>
        <v>100</v>
      </c>
      <c r="BM23" s="47">
        <f>'Infra Inst Work Package'!BM9</f>
        <v>16</v>
      </c>
      <c r="BN23" s="47">
        <f>'Infra Inst Work Package'!BN9</f>
        <v>120</v>
      </c>
      <c r="BO23" s="47">
        <f>'Infra Inst Work Package'!BO9</f>
        <v>0</v>
      </c>
      <c r="BP23" s="48">
        <f>'Infra Inst Work Package'!BP9</f>
        <v>0</v>
      </c>
      <c r="BQ23" s="8"/>
      <c r="BR23" s="775">
        <f>'Infra Inst Work Package'!BR9</f>
        <v>0</v>
      </c>
      <c r="BS23" s="776">
        <f>'Infra Inst Work Package'!BS9</f>
        <v>0</v>
      </c>
      <c r="BT23" s="776">
        <f>'Infra Inst Work Package'!BT9</f>
        <v>10430</v>
      </c>
      <c r="BU23" s="776">
        <f>'Infra Inst Work Package'!BU9</f>
        <v>1297.5999999999999</v>
      </c>
      <c r="BV23" s="776">
        <f>'Infra Inst Work Package'!BV9</f>
        <v>9732</v>
      </c>
      <c r="BW23" s="776">
        <f>'Infra Inst Work Package'!BW9</f>
        <v>0</v>
      </c>
      <c r="BX23" s="777">
        <f>'Infra Inst Work Package'!BX9</f>
        <v>0</v>
      </c>
      <c r="BY23" s="676"/>
      <c r="BZ23" s="785">
        <f>'Infra Inst Work Package'!BZ9</f>
        <v>21459.599999999999</v>
      </c>
      <c r="CA23" s="786">
        <f>'Infra Inst Work Package'!CA9</f>
        <v>26824.5</v>
      </c>
      <c r="CB23" s="787">
        <f>'Infra Inst Work Package'!CB9</f>
        <v>625</v>
      </c>
      <c r="CC23" s="677"/>
      <c r="CD23" s="677"/>
      <c r="CE23" s="677"/>
      <c r="CF23" s="677"/>
    </row>
    <row r="24" spans="2:84" ht="109.2">
      <c r="B24" s="588" t="str">
        <f>'Infra Inst Work Package'!B10</f>
        <v>S345500</v>
      </c>
      <c r="C24" s="171" t="str">
        <f>'Infra Inst Work Package'!C10</f>
        <v>Install IR HVAC</v>
      </c>
      <c r="D24" s="180" t="str">
        <f>'Infra Inst Work Package'!D10</f>
        <v xml:space="preserve">Technical Scope: All tasks related to the installation of IR/HVAC components) for sPHENIX. 
Work Statement: gather all relevant equipment procured for this task, prepare procedure/work permit to define the installation steps. Assign personnel to perform all of steps in procedure. Evaluate performance of the work procedure. </v>
      </c>
      <c r="E24" s="46">
        <f>'Infra Inst Work Package'!E10</f>
        <v>10</v>
      </c>
      <c r="F24" s="46">
        <f>'Infra Inst Work Package'!F10</f>
        <v>0</v>
      </c>
      <c r="G24" s="184"/>
      <c r="H24" s="46">
        <f>'Infra Inst Work Package'!H10</f>
        <v>0</v>
      </c>
      <c r="I24" s="184"/>
      <c r="J24" s="186">
        <f>'Infra Inst Work Package'!J10</f>
        <v>0</v>
      </c>
      <c r="K24" s="47">
        <f>'Infra Inst Work Package'!K10</f>
        <v>0</v>
      </c>
      <c r="L24" s="48">
        <f>'Infra Inst Work Package'!L10</f>
        <v>0</v>
      </c>
      <c r="M24" s="184"/>
      <c r="N24" s="46">
        <f>'Infra Inst Work Package'!N10</f>
        <v>40</v>
      </c>
      <c r="O24" s="184"/>
      <c r="P24" s="186">
        <f>'Infra Inst Work Package'!P10</f>
        <v>40</v>
      </c>
      <c r="Q24" s="47">
        <f>'Infra Inst Work Package'!Q10</f>
        <v>0</v>
      </c>
      <c r="R24" s="47">
        <f>'Infra Inst Work Package'!R10</f>
        <v>0</v>
      </c>
      <c r="S24" s="48">
        <f>'Infra Inst Work Package'!S10</f>
        <v>0</v>
      </c>
      <c r="T24" s="184"/>
      <c r="U24" s="46">
        <f>'Infra Inst Work Package'!U10</f>
        <v>0</v>
      </c>
      <c r="V24" s="184"/>
      <c r="W24" s="186">
        <f>'Infra Inst Work Package'!W10</f>
        <v>0</v>
      </c>
      <c r="X24" s="47">
        <f>'Infra Inst Work Package'!X10</f>
        <v>0</v>
      </c>
      <c r="Y24" s="47">
        <f>'Infra Inst Work Package'!Y10</f>
        <v>0</v>
      </c>
      <c r="Z24" s="47">
        <f>'Infra Inst Work Package'!Z10</f>
        <v>0</v>
      </c>
      <c r="AA24" s="47">
        <f>'Infra Inst Work Package'!AA10</f>
        <v>0</v>
      </c>
      <c r="AB24" s="48">
        <f>'Infra Inst Work Package'!AB10</f>
        <v>0</v>
      </c>
      <c r="AC24" s="184"/>
      <c r="AD24" s="46">
        <f>'Infra Inst Work Package'!AD10</f>
        <v>40</v>
      </c>
      <c r="AE24" s="184"/>
      <c r="AF24" s="186">
        <f>'Infra Inst Work Package'!AF10</f>
        <v>0</v>
      </c>
      <c r="AG24" s="47">
        <f>'Infra Inst Work Package'!AG10</f>
        <v>0</v>
      </c>
      <c r="AH24" s="47">
        <f>'Infra Inst Work Package'!AH10</f>
        <v>0</v>
      </c>
      <c r="AI24" s="47">
        <f>'Infra Inst Work Package'!AI10</f>
        <v>40</v>
      </c>
      <c r="AJ24" s="47">
        <f>'Infra Inst Work Package'!AJ10</f>
        <v>0</v>
      </c>
      <c r="AK24" s="47">
        <f>'Infra Inst Work Package'!AK10</f>
        <v>0</v>
      </c>
      <c r="AL24" s="47">
        <f>'Infra Inst Work Package'!AL10</f>
        <v>0</v>
      </c>
      <c r="AM24" s="47">
        <f>'Infra Inst Work Package'!AM10</f>
        <v>0</v>
      </c>
      <c r="AN24" s="48">
        <f>'Infra Inst Work Package'!AN10</f>
        <v>0</v>
      </c>
      <c r="AO24" s="184"/>
      <c r="AP24" s="46">
        <f>'Infra Inst Work Package'!AP10</f>
        <v>64</v>
      </c>
      <c r="AQ24" s="184"/>
      <c r="AR24" s="186">
        <f>'Infra Inst Work Package'!AR10</f>
        <v>0</v>
      </c>
      <c r="AS24" s="47">
        <f>'Infra Inst Work Package'!AS10</f>
        <v>32</v>
      </c>
      <c r="AT24" s="47">
        <f>'Infra Inst Work Package'!AT10</f>
        <v>32</v>
      </c>
      <c r="AU24" s="47">
        <f>'Infra Inst Work Package'!AU10</f>
        <v>0</v>
      </c>
      <c r="AV24" s="48">
        <f>'Infra Inst Work Package'!AV10</f>
        <v>0</v>
      </c>
      <c r="AW24" s="192"/>
      <c r="AX24" s="46">
        <f>'Infra Inst Work Package'!AX10</f>
        <v>0</v>
      </c>
      <c r="AY24" s="192"/>
      <c r="AZ24" s="763">
        <f>'Infra Inst Work Package'!AZ10</f>
        <v>500</v>
      </c>
      <c r="BA24" s="192"/>
      <c r="BB24" s="748">
        <f>'Infra Inst Work Package'!BB10</f>
        <v>0.25</v>
      </c>
      <c r="BC24" s="749">
        <f>'Infra Inst Work Package'!BC10</f>
        <v>0.25</v>
      </c>
      <c r="BD24" s="192"/>
      <c r="BE24" s="46" t="str">
        <f>'Infra Inst Work Package'!BE10</f>
        <v>All Actual equipment costs are included in infrastructure (see WBS 1.9)</v>
      </c>
      <c r="BF24" s="192"/>
      <c r="BG24" s="186" t="str">
        <f>'Infra Inst Work Package'!BG10</f>
        <v>Based on experience with similar efforts/L4</v>
      </c>
      <c r="BH24" s="48" t="str">
        <f>'Infra Inst Work Package'!BH10</f>
        <v>Allowance for assembly supplies. No special tooling expected./ M4</v>
      </c>
      <c r="BI24" s="459"/>
      <c r="BJ24" s="186">
        <f>'Infra Inst Work Package'!BJ10</f>
        <v>0</v>
      </c>
      <c r="BK24" s="47">
        <f>'Infra Inst Work Package'!BK10</f>
        <v>0</v>
      </c>
      <c r="BL24" s="47">
        <f>'Infra Inst Work Package'!BL10</f>
        <v>40</v>
      </c>
      <c r="BM24" s="47">
        <f>'Infra Inst Work Package'!BM10</f>
        <v>0</v>
      </c>
      <c r="BN24" s="47">
        <f>'Infra Inst Work Package'!BN10</f>
        <v>40</v>
      </c>
      <c r="BO24" s="47">
        <f>'Infra Inst Work Package'!BO10</f>
        <v>64</v>
      </c>
      <c r="BP24" s="48">
        <f>'Infra Inst Work Package'!BP10</f>
        <v>0</v>
      </c>
      <c r="BQ24" s="8"/>
      <c r="BR24" s="775">
        <f>'Infra Inst Work Package'!BR10</f>
        <v>0</v>
      </c>
      <c r="BS24" s="776">
        <f>'Infra Inst Work Package'!BS10</f>
        <v>0</v>
      </c>
      <c r="BT24" s="776">
        <f>'Infra Inst Work Package'!BT10</f>
        <v>4172</v>
      </c>
      <c r="BU24" s="776">
        <f>'Infra Inst Work Package'!BU10</f>
        <v>0</v>
      </c>
      <c r="BV24" s="776">
        <f>'Infra Inst Work Package'!BV10</f>
        <v>3244</v>
      </c>
      <c r="BW24" s="776">
        <f>'Infra Inst Work Package'!BW10</f>
        <v>7263.36</v>
      </c>
      <c r="BX24" s="777">
        <f>'Infra Inst Work Package'!BX10</f>
        <v>0</v>
      </c>
      <c r="BY24" s="741"/>
      <c r="BZ24" s="771">
        <f>'Infra Inst Work Package'!BZ10</f>
        <v>14679.36</v>
      </c>
      <c r="CA24" s="772">
        <f>'Infra Inst Work Package'!CA10</f>
        <v>18349.2</v>
      </c>
      <c r="CB24" s="773">
        <f>'Infra Inst Work Package'!CB10</f>
        <v>625</v>
      </c>
      <c r="CC24" s="677"/>
      <c r="CD24" s="677"/>
      <c r="CE24" s="677"/>
      <c r="CF24" s="677"/>
    </row>
    <row r="25" spans="2:84" ht="109.2">
      <c r="B25" s="588" t="str">
        <f>'Infra Inst Work Package'!B11</f>
        <v>S347600 / S347700</v>
      </c>
      <c r="C25" s="171" t="str">
        <f>'Infra Inst Work Package'!C11</f>
        <v>Install IR Electronics Cooling Water</v>
      </c>
      <c r="D25" s="180" t="str">
        <f>'Infra Inst Work Package'!D11</f>
        <v xml:space="preserve">Technical Scope: All tasks related to the installation of electronics cooling system components) for sPHENIX. 
Work Statement: gather all relevant equipment procured for this task, prepare procedure/work permit to define the installation steps. Assign personnel to perform all of steps in procedure. Evaluate performance of the work procedure. </v>
      </c>
      <c r="E25" s="46">
        <f>'Infra Inst Work Package'!E11</f>
        <v>20</v>
      </c>
      <c r="F25" s="46">
        <f>'Infra Inst Work Package'!F11</f>
        <v>0</v>
      </c>
      <c r="G25" s="184"/>
      <c r="H25" s="46">
        <f>'Infra Inst Work Package'!H11</f>
        <v>0</v>
      </c>
      <c r="I25" s="184"/>
      <c r="J25" s="186">
        <f>'Infra Inst Work Package'!J11</f>
        <v>0</v>
      </c>
      <c r="K25" s="47">
        <f>'Infra Inst Work Package'!K11</f>
        <v>0</v>
      </c>
      <c r="L25" s="48">
        <f>'Infra Inst Work Package'!L11</f>
        <v>0</v>
      </c>
      <c r="M25" s="184"/>
      <c r="N25" s="46">
        <f>'Infra Inst Work Package'!N11</f>
        <v>40</v>
      </c>
      <c r="O25" s="184"/>
      <c r="P25" s="186">
        <f>'Infra Inst Work Package'!P11</f>
        <v>20</v>
      </c>
      <c r="Q25" s="47">
        <f>'Infra Inst Work Package'!Q11</f>
        <v>0</v>
      </c>
      <c r="R25" s="47">
        <f>'Infra Inst Work Package'!R11</f>
        <v>0</v>
      </c>
      <c r="S25" s="48">
        <f>'Infra Inst Work Package'!S11</f>
        <v>20</v>
      </c>
      <c r="T25" s="184"/>
      <c r="U25" s="46">
        <f>'Infra Inst Work Package'!U11</f>
        <v>16</v>
      </c>
      <c r="V25" s="184"/>
      <c r="W25" s="186">
        <f>'Infra Inst Work Package'!W11</f>
        <v>16</v>
      </c>
      <c r="X25" s="47">
        <f>'Infra Inst Work Package'!X11</f>
        <v>0</v>
      </c>
      <c r="Y25" s="47">
        <f>'Infra Inst Work Package'!Y11</f>
        <v>0</v>
      </c>
      <c r="Z25" s="47">
        <f>'Infra Inst Work Package'!Z11</f>
        <v>0</v>
      </c>
      <c r="AA25" s="47">
        <f>'Infra Inst Work Package'!AA11</f>
        <v>0</v>
      </c>
      <c r="AB25" s="48">
        <f>'Infra Inst Work Package'!AB11</f>
        <v>0</v>
      </c>
      <c r="AC25" s="184"/>
      <c r="AD25" s="46">
        <f>'Infra Inst Work Package'!AD11</f>
        <v>160</v>
      </c>
      <c r="AE25" s="184"/>
      <c r="AF25" s="186">
        <f>'Infra Inst Work Package'!AF11</f>
        <v>80</v>
      </c>
      <c r="AG25" s="47">
        <f>'Infra Inst Work Package'!AG11</f>
        <v>0</v>
      </c>
      <c r="AH25" s="47">
        <f>'Infra Inst Work Package'!AH11</f>
        <v>0</v>
      </c>
      <c r="AI25" s="47">
        <f>'Infra Inst Work Package'!AI11</f>
        <v>80</v>
      </c>
      <c r="AJ25" s="47">
        <f>'Infra Inst Work Package'!AJ11</f>
        <v>0</v>
      </c>
      <c r="AK25" s="47">
        <f>'Infra Inst Work Package'!AK11</f>
        <v>0</v>
      </c>
      <c r="AL25" s="47">
        <f>'Infra Inst Work Package'!AL11</f>
        <v>0</v>
      </c>
      <c r="AM25" s="47">
        <f>'Infra Inst Work Package'!AM11</f>
        <v>0</v>
      </c>
      <c r="AN25" s="48">
        <f>'Infra Inst Work Package'!AN11</f>
        <v>0</v>
      </c>
      <c r="AO25" s="184"/>
      <c r="AP25" s="46">
        <f>'Infra Inst Work Package'!AP11</f>
        <v>112</v>
      </c>
      <c r="AQ25" s="184"/>
      <c r="AR25" s="186">
        <f>'Infra Inst Work Package'!AR11</f>
        <v>0</v>
      </c>
      <c r="AS25" s="47">
        <f>'Infra Inst Work Package'!AS11</f>
        <v>0</v>
      </c>
      <c r="AT25" s="47">
        <f>'Infra Inst Work Package'!AT11</f>
        <v>0</v>
      </c>
      <c r="AU25" s="47">
        <f>'Infra Inst Work Package'!AU11</f>
        <v>0</v>
      </c>
      <c r="AV25" s="48">
        <f>'Infra Inst Work Package'!AV11</f>
        <v>112</v>
      </c>
      <c r="AW25" s="192"/>
      <c r="AX25" s="46">
        <f>'Infra Inst Work Package'!AX11</f>
        <v>0</v>
      </c>
      <c r="AY25" s="192"/>
      <c r="AZ25" s="763">
        <f>'Infra Inst Work Package'!AZ11</f>
        <v>500</v>
      </c>
      <c r="BA25" s="192"/>
      <c r="BB25" s="748">
        <f>'Infra Inst Work Package'!BB11</f>
        <v>0.25</v>
      </c>
      <c r="BC25" s="749">
        <f>'Infra Inst Work Package'!BC11</f>
        <v>0.25</v>
      </c>
      <c r="BD25" s="192"/>
      <c r="BE25" s="46" t="str">
        <f>'Infra Inst Work Package'!BE11</f>
        <v>All Actual equipment costs are included in infrastructure (see WBS 1.9)</v>
      </c>
      <c r="BF25" s="192"/>
      <c r="BG25" s="186" t="str">
        <f>'Infra Inst Work Package'!BG11</f>
        <v>Based on experience with similar efforts/L4</v>
      </c>
      <c r="BH25" s="48" t="str">
        <f>'Infra Inst Work Package'!BH11</f>
        <v>Allowance for assembly supplies. No special tooling expected./ M4</v>
      </c>
      <c r="BI25" s="459"/>
      <c r="BJ25" s="186">
        <f>'Infra Inst Work Package'!BJ11</f>
        <v>0</v>
      </c>
      <c r="BK25" s="47">
        <f>'Infra Inst Work Package'!BK11</f>
        <v>0</v>
      </c>
      <c r="BL25" s="47">
        <f>'Infra Inst Work Package'!BL11</f>
        <v>40</v>
      </c>
      <c r="BM25" s="47">
        <f>'Infra Inst Work Package'!BM11</f>
        <v>16</v>
      </c>
      <c r="BN25" s="47">
        <f>'Infra Inst Work Package'!BN11</f>
        <v>160</v>
      </c>
      <c r="BO25" s="47">
        <f>'Infra Inst Work Package'!BO11</f>
        <v>112</v>
      </c>
      <c r="BP25" s="48">
        <f>'Infra Inst Work Package'!BP11</f>
        <v>0</v>
      </c>
      <c r="BQ25" s="8"/>
      <c r="BR25" s="775">
        <f>'Infra Inst Work Package'!BR11</f>
        <v>0</v>
      </c>
      <c r="BS25" s="776">
        <f>'Infra Inst Work Package'!BS11</f>
        <v>0</v>
      </c>
      <c r="BT25" s="776">
        <f>'Infra Inst Work Package'!BT11</f>
        <v>4172</v>
      </c>
      <c r="BU25" s="776">
        <f>'Infra Inst Work Package'!BU11</f>
        <v>1297.5999999999999</v>
      </c>
      <c r="BV25" s="776">
        <f>'Infra Inst Work Package'!BV11</f>
        <v>12976</v>
      </c>
      <c r="BW25" s="776">
        <f>'Infra Inst Work Package'!BW11</f>
        <v>12710.88</v>
      </c>
      <c r="BX25" s="777">
        <f>'Infra Inst Work Package'!BX11</f>
        <v>0</v>
      </c>
      <c r="BY25" s="741"/>
      <c r="BZ25" s="771">
        <f>'Infra Inst Work Package'!BZ11</f>
        <v>31156.479999999996</v>
      </c>
      <c r="CA25" s="772">
        <f>'Infra Inst Work Package'!CA11</f>
        <v>38945.599999999991</v>
      </c>
      <c r="CB25" s="773">
        <f>'Infra Inst Work Package'!CB11</f>
        <v>625</v>
      </c>
      <c r="CC25" s="677"/>
      <c r="CD25" s="677"/>
      <c r="CE25" s="677"/>
      <c r="CF25" s="677"/>
    </row>
    <row r="26" spans="2:84" ht="109.2">
      <c r="B26" s="588" t="str">
        <f>'Infra Inst Work Package'!B12</f>
        <v>S345700 / S345800</v>
      </c>
      <c r="C26" s="171" t="str">
        <f>'Infra Inst Work Package'!C12</f>
        <v>Install On Detector and Off Detector Safety Subsystems</v>
      </c>
      <c r="D26" s="180" t="str">
        <f>'Infra Inst Work Package'!D12</f>
        <v xml:space="preserve">Technical Scope: All tasks related to the installation of On-detector and Off-detector components) for sPHENIX. 
Work Statement: gather all relevant equipment procured for this task, prepare procedure/work permit to define the installation steps. Assign personnel to perform all of steps in procedure. Evaluate performance of the work procedure. </v>
      </c>
      <c r="E26" s="46">
        <f>'Infra Inst Work Package'!E12</f>
        <v>20</v>
      </c>
      <c r="F26" s="46">
        <f>'Infra Inst Work Package'!F12</f>
        <v>0</v>
      </c>
      <c r="G26" s="184"/>
      <c r="H26" s="46">
        <f>'Infra Inst Work Package'!H12</f>
        <v>0</v>
      </c>
      <c r="I26" s="184"/>
      <c r="J26" s="186">
        <f>'Infra Inst Work Package'!J12</f>
        <v>0</v>
      </c>
      <c r="K26" s="47">
        <f>'Infra Inst Work Package'!K12</f>
        <v>0</v>
      </c>
      <c r="L26" s="48">
        <f>'Infra Inst Work Package'!L12</f>
        <v>0</v>
      </c>
      <c r="M26" s="184"/>
      <c r="N26" s="46">
        <f>'Infra Inst Work Package'!N12</f>
        <v>80</v>
      </c>
      <c r="O26" s="184"/>
      <c r="P26" s="186">
        <f>'Infra Inst Work Package'!P12</f>
        <v>40</v>
      </c>
      <c r="Q26" s="47">
        <f>'Infra Inst Work Package'!Q12</f>
        <v>0</v>
      </c>
      <c r="R26" s="47">
        <f>'Infra Inst Work Package'!R12</f>
        <v>20</v>
      </c>
      <c r="S26" s="48">
        <f>'Infra Inst Work Package'!S12</f>
        <v>20</v>
      </c>
      <c r="T26" s="184"/>
      <c r="U26" s="46">
        <f>'Infra Inst Work Package'!U12</f>
        <v>0</v>
      </c>
      <c r="V26" s="184"/>
      <c r="W26" s="186">
        <f>'Infra Inst Work Package'!W12</f>
        <v>0</v>
      </c>
      <c r="X26" s="47">
        <f>'Infra Inst Work Package'!X12</f>
        <v>0</v>
      </c>
      <c r="Y26" s="47">
        <f>'Infra Inst Work Package'!Y12</f>
        <v>0</v>
      </c>
      <c r="Z26" s="47">
        <f>'Infra Inst Work Package'!Z12</f>
        <v>0</v>
      </c>
      <c r="AA26" s="47">
        <f>'Infra Inst Work Package'!AA12</f>
        <v>0</v>
      </c>
      <c r="AB26" s="48">
        <f>'Infra Inst Work Package'!AB12</f>
        <v>0</v>
      </c>
      <c r="AC26" s="184"/>
      <c r="AD26" s="46">
        <f>'Infra Inst Work Package'!AD12</f>
        <v>200</v>
      </c>
      <c r="AE26" s="184"/>
      <c r="AF26" s="186">
        <f>'Infra Inst Work Package'!AF12</f>
        <v>40</v>
      </c>
      <c r="AG26" s="47">
        <f>'Infra Inst Work Package'!AG12</f>
        <v>40</v>
      </c>
      <c r="AH26" s="47">
        <f>'Infra Inst Work Package'!AH12</f>
        <v>0</v>
      </c>
      <c r="AI26" s="47">
        <f>'Infra Inst Work Package'!AI12</f>
        <v>120</v>
      </c>
      <c r="AJ26" s="47">
        <f>'Infra Inst Work Package'!AJ12</f>
        <v>0</v>
      </c>
      <c r="AK26" s="47">
        <f>'Infra Inst Work Package'!AK12</f>
        <v>0</v>
      </c>
      <c r="AL26" s="47">
        <f>'Infra Inst Work Package'!AL12</f>
        <v>0</v>
      </c>
      <c r="AM26" s="47">
        <f>'Infra Inst Work Package'!AM12</f>
        <v>0</v>
      </c>
      <c r="AN26" s="48">
        <f>'Infra Inst Work Package'!AN12</f>
        <v>0</v>
      </c>
      <c r="AO26" s="184"/>
      <c r="AP26" s="46">
        <f>'Infra Inst Work Package'!AP12</f>
        <v>0</v>
      </c>
      <c r="AQ26" s="184"/>
      <c r="AR26" s="186">
        <f>'Infra Inst Work Package'!AR12</f>
        <v>0</v>
      </c>
      <c r="AS26" s="47">
        <f>'Infra Inst Work Package'!AS12</f>
        <v>0</v>
      </c>
      <c r="AT26" s="47">
        <f>'Infra Inst Work Package'!AT12</f>
        <v>0</v>
      </c>
      <c r="AU26" s="47">
        <f>'Infra Inst Work Package'!AU12</f>
        <v>0</v>
      </c>
      <c r="AV26" s="48">
        <f>'Infra Inst Work Package'!AV12</f>
        <v>0</v>
      </c>
      <c r="AW26" s="192"/>
      <c r="AX26" s="46">
        <f>'Infra Inst Work Package'!AX12</f>
        <v>0</v>
      </c>
      <c r="AY26" s="192"/>
      <c r="AZ26" s="763">
        <f>'Infra Inst Work Package'!AZ12</f>
        <v>500</v>
      </c>
      <c r="BA26" s="192"/>
      <c r="BB26" s="748">
        <f>'Infra Inst Work Package'!BB12</f>
        <v>0.25</v>
      </c>
      <c r="BC26" s="749">
        <f>'Infra Inst Work Package'!BC12</f>
        <v>0.25</v>
      </c>
      <c r="BD26" s="192"/>
      <c r="BE26" s="46" t="str">
        <f>'Infra Inst Work Package'!BE12</f>
        <v>All Actual equipment costs are included in infrastructure (see WBS 1.9)</v>
      </c>
      <c r="BF26" s="192"/>
      <c r="BG26" s="186" t="str">
        <f>'Infra Inst Work Package'!BG12</f>
        <v>Based on experience with similar efforts/L4</v>
      </c>
      <c r="BH26" s="48" t="str">
        <f>'Infra Inst Work Package'!BH12</f>
        <v>Allowance for assembly supplies. No special tooling expected./ M4</v>
      </c>
      <c r="BI26" s="459"/>
      <c r="BJ26" s="186">
        <f>'Infra Inst Work Package'!BJ12</f>
        <v>0</v>
      </c>
      <c r="BK26" s="47">
        <f>'Infra Inst Work Package'!BK12</f>
        <v>0</v>
      </c>
      <c r="BL26" s="47">
        <f>'Infra Inst Work Package'!BL12</f>
        <v>80</v>
      </c>
      <c r="BM26" s="47">
        <f>'Infra Inst Work Package'!BM12</f>
        <v>0</v>
      </c>
      <c r="BN26" s="47">
        <f>'Infra Inst Work Package'!BN12</f>
        <v>200</v>
      </c>
      <c r="BO26" s="47">
        <f>'Infra Inst Work Package'!BO12</f>
        <v>0</v>
      </c>
      <c r="BP26" s="48">
        <f>'Infra Inst Work Package'!BP12</f>
        <v>0</v>
      </c>
      <c r="BQ26" s="8"/>
      <c r="BR26" s="775">
        <f>'Infra Inst Work Package'!BR12</f>
        <v>0</v>
      </c>
      <c r="BS26" s="776">
        <f>'Infra Inst Work Package'!BS12</f>
        <v>0</v>
      </c>
      <c r="BT26" s="776">
        <f>'Infra Inst Work Package'!BT12</f>
        <v>8344</v>
      </c>
      <c r="BU26" s="776">
        <f>'Infra Inst Work Package'!BU12</f>
        <v>0</v>
      </c>
      <c r="BV26" s="776">
        <f>'Infra Inst Work Package'!BV12</f>
        <v>16219.999999999998</v>
      </c>
      <c r="BW26" s="776">
        <f>'Infra Inst Work Package'!BW12</f>
        <v>0</v>
      </c>
      <c r="BX26" s="777">
        <f>'Infra Inst Work Package'!BX12</f>
        <v>0</v>
      </c>
      <c r="BY26" s="741"/>
      <c r="BZ26" s="771">
        <f>'Infra Inst Work Package'!BZ12</f>
        <v>24564</v>
      </c>
      <c r="CA26" s="772">
        <f>'Infra Inst Work Package'!CA12</f>
        <v>30705</v>
      </c>
      <c r="CB26" s="773">
        <f>'Infra Inst Work Package'!CB12</f>
        <v>625</v>
      </c>
      <c r="CC26" s="677"/>
      <c r="CD26" s="677"/>
      <c r="CE26" s="677"/>
      <c r="CF26" s="677"/>
    </row>
    <row r="27" spans="2:84" ht="109.2">
      <c r="B27" s="588" t="str">
        <f>'Infra Inst Work Package'!B13</f>
        <v>S346900</v>
      </c>
      <c r="C27" s="171" t="str">
        <f>'Infra Inst Work Package'!C13</f>
        <v>Install Detector Support Services Systems</v>
      </c>
      <c r="D27" s="180" t="str">
        <f>'Infra Inst Work Package'!D13</f>
        <v xml:space="preserve">Technical Scope: All tasks related to the installation of Detector support services components) for sPHENIX. 
Work Statement: gather all relevant equipment procured for this task, prepare procedure/work permit to define the installation steps. Assign personnel to perform all of steps in procedure. Evaluate performance of the work procedure. </v>
      </c>
      <c r="E27" s="46">
        <f>'Infra Inst Work Package'!E13</f>
        <v>20</v>
      </c>
      <c r="F27" s="46">
        <f>'Infra Inst Work Package'!F13</f>
        <v>0</v>
      </c>
      <c r="G27" s="184"/>
      <c r="H27" s="46">
        <f>'Infra Inst Work Package'!H13</f>
        <v>0</v>
      </c>
      <c r="I27" s="184"/>
      <c r="J27" s="186">
        <f>'Infra Inst Work Package'!J13</f>
        <v>0</v>
      </c>
      <c r="K27" s="47">
        <f>'Infra Inst Work Package'!K13</f>
        <v>0</v>
      </c>
      <c r="L27" s="48">
        <f>'Infra Inst Work Package'!L13</f>
        <v>0</v>
      </c>
      <c r="M27" s="184"/>
      <c r="N27" s="46">
        <f>'Infra Inst Work Package'!N13</f>
        <v>80</v>
      </c>
      <c r="O27" s="184"/>
      <c r="P27" s="186">
        <f>'Infra Inst Work Package'!P13</f>
        <v>0</v>
      </c>
      <c r="Q27" s="47">
        <f>'Infra Inst Work Package'!Q13</f>
        <v>0</v>
      </c>
      <c r="R27" s="47">
        <f>'Infra Inst Work Package'!R13</f>
        <v>0</v>
      </c>
      <c r="S27" s="48">
        <f>'Infra Inst Work Package'!S13</f>
        <v>80</v>
      </c>
      <c r="T27" s="184"/>
      <c r="U27" s="46">
        <f>'Infra Inst Work Package'!U13</f>
        <v>32</v>
      </c>
      <c r="V27" s="184"/>
      <c r="W27" s="186">
        <f>'Infra Inst Work Package'!W13</f>
        <v>16</v>
      </c>
      <c r="X27" s="47">
        <f>'Infra Inst Work Package'!X13</f>
        <v>16</v>
      </c>
      <c r="Y27" s="47">
        <f>'Infra Inst Work Package'!Y13</f>
        <v>0</v>
      </c>
      <c r="Z27" s="47">
        <f>'Infra Inst Work Package'!Z13</f>
        <v>0</v>
      </c>
      <c r="AA27" s="47">
        <f>'Infra Inst Work Package'!AA13</f>
        <v>0</v>
      </c>
      <c r="AB27" s="48">
        <f>'Infra Inst Work Package'!AB13</f>
        <v>0</v>
      </c>
      <c r="AC27" s="184"/>
      <c r="AD27" s="46">
        <f>'Infra Inst Work Package'!AD13</f>
        <v>400</v>
      </c>
      <c r="AE27" s="184"/>
      <c r="AF27" s="186">
        <f>'Infra Inst Work Package'!AF13</f>
        <v>200</v>
      </c>
      <c r="AG27" s="47">
        <f>'Infra Inst Work Package'!AG13</f>
        <v>200</v>
      </c>
      <c r="AH27" s="47">
        <f>'Infra Inst Work Package'!AH13</f>
        <v>0</v>
      </c>
      <c r="AI27" s="47">
        <f>'Infra Inst Work Package'!AI13</f>
        <v>0</v>
      </c>
      <c r="AJ27" s="47">
        <f>'Infra Inst Work Package'!AJ13</f>
        <v>0</v>
      </c>
      <c r="AK27" s="47">
        <f>'Infra Inst Work Package'!AK13</f>
        <v>0</v>
      </c>
      <c r="AL27" s="47">
        <f>'Infra Inst Work Package'!AL13</f>
        <v>0</v>
      </c>
      <c r="AM27" s="47">
        <f>'Infra Inst Work Package'!AM13</f>
        <v>0</v>
      </c>
      <c r="AN27" s="48">
        <f>'Infra Inst Work Package'!AN13</f>
        <v>0</v>
      </c>
      <c r="AO27" s="184"/>
      <c r="AP27" s="46">
        <f>'Infra Inst Work Package'!AP13</f>
        <v>200</v>
      </c>
      <c r="AQ27" s="184"/>
      <c r="AR27" s="186">
        <f>'Infra Inst Work Package'!AR13</f>
        <v>0</v>
      </c>
      <c r="AS27" s="47">
        <f>'Infra Inst Work Package'!AS13</f>
        <v>200</v>
      </c>
      <c r="AT27" s="47">
        <f>'Infra Inst Work Package'!AT13</f>
        <v>0</v>
      </c>
      <c r="AU27" s="47">
        <f>'Infra Inst Work Package'!AU13</f>
        <v>0</v>
      </c>
      <c r="AV27" s="48">
        <f>'Infra Inst Work Package'!AV13</f>
        <v>0</v>
      </c>
      <c r="AW27" s="192"/>
      <c r="AX27" s="46">
        <f>'Infra Inst Work Package'!AX13</f>
        <v>0</v>
      </c>
      <c r="AY27" s="192"/>
      <c r="AZ27" s="763">
        <f>'Infra Inst Work Package'!AZ13</f>
        <v>500</v>
      </c>
      <c r="BA27" s="192"/>
      <c r="BB27" s="748">
        <f>'Infra Inst Work Package'!BB13</f>
        <v>0.25</v>
      </c>
      <c r="BC27" s="749">
        <f>'Infra Inst Work Package'!BC13</f>
        <v>0.25</v>
      </c>
      <c r="BD27" s="192"/>
      <c r="BE27" s="46" t="str">
        <f>'Infra Inst Work Package'!BE13</f>
        <v>All Actual equipment costs are included in infrastructure (see WBS 1.9)</v>
      </c>
      <c r="BF27" s="192"/>
      <c r="BG27" s="186" t="str">
        <f>'Infra Inst Work Package'!BG13</f>
        <v>Based on experience with similar efforts/L4</v>
      </c>
      <c r="BH27" s="48" t="str">
        <f>'Infra Inst Work Package'!BH13</f>
        <v>Allowance for assembly supplies. No special tooling expected./ M4</v>
      </c>
      <c r="BI27" s="459"/>
      <c r="BJ27" s="186">
        <f>'Infra Inst Work Package'!BJ13</f>
        <v>0</v>
      </c>
      <c r="BK27" s="47">
        <f>'Infra Inst Work Package'!BK13</f>
        <v>0</v>
      </c>
      <c r="BL27" s="47">
        <f>'Infra Inst Work Package'!BL13</f>
        <v>80</v>
      </c>
      <c r="BM27" s="47">
        <f>'Infra Inst Work Package'!BM13</f>
        <v>32</v>
      </c>
      <c r="BN27" s="47">
        <f>'Infra Inst Work Package'!BN13</f>
        <v>400</v>
      </c>
      <c r="BO27" s="47">
        <f>'Infra Inst Work Package'!BO13</f>
        <v>200</v>
      </c>
      <c r="BP27" s="48">
        <f>'Infra Inst Work Package'!BP13</f>
        <v>0</v>
      </c>
      <c r="BQ27" s="8"/>
      <c r="BR27" s="775">
        <f>'Infra Inst Work Package'!BR13</f>
        <v>0</v>
      </c>
      <c r="BS27" s="776">
        <f>'Infra Inst Work Package'!BS13</f>
        <v>0</v>
      </c>
      <c r="BT27" s="776">
        <f>'Infra Inst Work Package'!BT13</f>
        <v>8344</v>
      </c>
      <c r="BU27" s="776">
        <f>'Infra Inst Work Package'!BU13</f>
        <v>2595.1999999999998</v>
      </c>
      <c r="BV27" s="776">
        <f>'Infra Inst Work Package'!BV13</f>
        <v>32439.999999999996</v>
      </c>
      <c r="BW27" s="776">
        <f>'Infra Inst Work Package'!BW13</f>
        <v>22698</v>
      </c>
      <c r="BX27" s="777">
        <f>'Infra Inst Work Package'!BX13</f>
        <v>0</v>
      </c>
      <c r="BY27" s="741"/>
      <c r="BZ27" s="771">
        <f>'Infra Inst Work Package'!BZ13</f>
        <v>66077.2</v>
      </c>
      <c r="CA27" s="772">
        <f>'Infra Inst Work Package'!CA13</f>
        <v>82596.5</v>
      </c>
      <c r="CB27" s="773">
        <f>'Infra Inst Work Package'!CB13</f>
        <v>625</v>
      </c>
      <c r="CC27" s="677"/>
      <c r="CD27" s="677"/>
      <c r="CE27" s="677"/>
      <c r="CF27" s="677"/>
    </row>
    <row r="28" spans="2:84" ht="124.8">
      <c r="B28" s="588" t="str">
        <f>'Infra Inst Work Package'!B14</f>
        <v>S347100 / S347200</v>
      </c>
      <c r="C28" s="171" t="str">
        <f>'Infra Inst Work Package'!C14</f>
        <v>Install Electronics Racks</v>
      </c>
      <c r="D28" s="180" t="str">
        <f>'Infra Inst Work Package'!D14</f>
        <v xml:space="preserve">Technical Scope: All tasks related to the installation of electronic racks and related generic equipment components) for sPHENIX.
 Work Statement: gather all relevant equipment procured for this task, prepare procedure/work permit to define the installation steps. Assign personnel to perform all of steps in procedure. Evaluate performance of the work procedure. </v>
      </c>
      <c r="E28" s="46">
        <f>'Infra Inst Work Package'!E14</f>
        <v>60</v>
      </c>
      <c r="F28" s="46">
        <f>'Infra Inst Work Package'!F14</f>
        <v>0</v>
      </c>
      <c r="G28" s="184"/>
      <c r="H28" s="46">
        <f>'Infra Inst Work Package'!H14</f>
        <v>0</v>
      </c>
      <c r="I28" s="184"/>
      <c r="J28" s="186">
        <f>'Infra Inst Work Package'!J14</f>
        <v>0</v>
      </c>
      <c r="K28" s="47">
        <f>'Infra Inst Work Package'!K14</f>
        <v>0</v>
      </c>
      <c r="L28" s="48">
        <f>'Infra Inst Work Package'!L14</f>
        <v>0</v>
      </c>
      <c r="M28" s="184"/>
      <c r="N28" s="46">
        <f>'Infra Inst Work Package'!N14</f>
        <v>480</v>
      </c>
      <c r="O28" s="184"/>
      <c r="P28" s="186">
        <f>'Infra Inst Work Package'!P14</f>
        <v>0</v>
      </c>
      <c r="Q28" s="47">
        <f>'Infra Inst Work Package'!Q14</f>
        <v>0</v>
      </c>
      <c r="R28" s="47">
        <f>'Infra Inst Work Package'!R14</f>
        <v>240</v>
      </c>
      <c r="S28" s="48">
        <f>'Infra Inst Work Package'!S14</f>
        <v>240</v>
      </c>
      <c r="T28" s="184"/>
      <c r="U28" s="46">
        <f>'Infra Inst Work Package'!U14</f>
        <v>96</v>
      </c>
      <c r="V28" s="184"/>
      <c r="W28" s="186">
        <f>'Infra Inst Work Package'!W14</f>
        <v>96</v>
      </c>
      <c r="X28" s="47">
        <f>'Infra Inst Work Package'!X14</f>
        <v>0</v>
      </c>
      <c r="Y28" s="47">
        <f>'Infra Inst Work Package'!Y14</f>
        <v>0</v>
      </c>
      <c r="Z28" s="47">
        <f>'Infra Inst Work Package'!Z14</f>
        <v>0</v>
      </c>
      <c r="AA28" s="47">
        <f>'Infra Inst Work Package'!AA14</f>
        <v>0</v>
      </c>
      <c r="AB28" s="48">
        <f>'Infra Inst Work Package'!AB14</f>
        <v>0</v>
      </c>
      <c r="AC28" s="184"/>
      <c r="AD28" s="46">
        <f>'Infra Inst Work Package'!AD14</f>
        <v>1120</v>
      </c>
      <c r="AE28" s="184"/>
      <c r="AF28" s="186">
        <f>'Infra Inst Work Package'!AF14</f>
        <v>560</v>
      </c>
      <c r="AG28" s="47">
        <f>'Infra Inst Work Package'!AG14</f>
        <v>560</v>
      </c>
      <c r="AH28" s="47">
        <f>'Infra Inst Work Package'!AH14</f>
        <v>0</v>
      </c>
      <c r="AI28" s="47">
        <f>'Infra Inst Work Package'!AI14</f>
        <v>0</v>
      </c>
      <c r="AJ28" s="47">
        <f>'Infra Inst Work Package'!AJ14</f>
        <v>0</v>
      </c>
      <c r="AK28" s="47">
        <f>'Infra Inst Work Package'!AK14</f>
        <v>0</v>
      </c>
      <c r="AL28" s="47">
        <f>'Infra Inst Work Package'!AL14</f>
        <v>0</v>
      </c>
      <c r="AM28" s="47">
        <f>'Infra Inst Work Package'!AM14</f>
        <v>0</v>
      </c>
      <c r="AN28" s="48">
        <f>'Infra Inst Work Package'!AN14</f>
        <v>0</v>
      </c>
      <c r="AO28" s="184"/>
      <c r="AP28" s="46">
        <f>'Infra Inst Work Package'!AP14</f>
        <v>0</v>
      </c>
      <c r="AQ28" s="184"/>
      <c r="AR28" s="186">
        <f>'Infra Inst Work Package'!AR14</f>
        <v>0</v>
      </c>
      <c r="AS28" s="47">
        <f>'Infra Inst Work Package'!AS14</f>
        <v>0</v>
      </c>
      <c r="AT28" s="47">
        <f>'Infra Inst Work Package'!AT14</f>
        <v>0</v>
      </c>
      <c r="AU28" s="47">
        <f>'Infra Inst Work Package'!AU14</f>
        <v>0</v>
      </c>
      <c r="AV28" s="48">
        <f>'Infra Inst Work Package'!AV14</f>
        <v>0</v>
      </c>
      <c r="AW28" s="192"/>
      <c r="AX28" s="46">
        <f>'Infra Inst Work Package'!AX14</f>
        <v>0</v>
      </c>
      <c r="AY28" s="192"/>
      <c r="AZ28" s="763">
        <f>'Infra Inst Work Package'!AZ14</f>
        <v>500</v>
      </c>
      <c r="BA28" s="192"/>
      <c r="BB28" s="748">
        <f>'Infra Inst Work Package'!BB14</f>
        <v>0.25</v>
      </c>
      <c r="BC28" s="749">
        <f>'Infra Inst Work Package'!BC14</f>
        <v>0.25</v>
      </c>
      <c r="BD28" s="192"/>
      <c r="BE28" s="46" t="str">
        <f>'Infra Inst Work Package'!BE14</f>
        <v>All Actual equipment costs are included in infrastructure (see WBS 1.9)</v>
      </c>
      <c r="BF28" s="192"/>
      <c r="BG28" s="186" t="str">
        <f>'Infra Inst Work Package'!BG14</f>
        <v>Based on experience with similar efforts/L4</v>
      </c>
      <c r="BH28" s="48" t="str">
        <f>'Infra Inst Work Package'!BH14</f>
        <v>Allowance for assembly supplies. No special tooling expected./ M4</v>
      </c>
      <c r="BI28" s="459"/>
      <c r="BJ28" s="186">
        <f>'Infra Inst Work Package'!BJ14</f>
        <v>0</v>
      </c>
      <c r="BK28" s="47">
        <f>'Infra Inst Work Package'!BK14</f>
        <v>0</v>
      </c>
      <c r="BL28" s="47">
        <f>'Infra Inst Work Package'!BL14</f>
        <v>480</v>
      </c>
      <c r="BM28" s="47">
        <f>'Infra Inst Work Package'!BM14</f>
        <v>96</v>
      </c>
      <c r="BN28" s="47">
        <f>'Infra Inst Work Package'!BN14</f>
        <v>1120</v>
      </c>
      <c r="BO28" s="47">
        <f>'Infra Inst Work Package'!BO14</f>
        <v>0</v>
      </c>
      <c r="BP28" s="48">
        <f>'Infra Inst Work Package'!BP14</f>
        <v>0</v>
      </c>
      <c r="BQ28" s="8"/>
      <c r="BR28" s="775">
        <f>'Infra Inst Work Package'!BR14</f>
        <v>0</v>
      </c>
      <c r="BS28" s="776">
        <f>'Infra Inst Work Package'!BS14</f>
        <v>0</v>
      </c>
      <c r="BT28" s="776">
        <f>'Infra Inst Work Package'!BT14</f>
        <v>50064</v>
      </c>
      <c r="BU28" s="776">
        <f>'Infra Inst Work Package'!BU14</f>
        <v>7785.5999999999995</v>
      </c>
      <c r="BV28" s="776">
        <f>'Infra Inst Work Package'!BV14</f>
        <v>90832</v>
      </c>
      <c r="BW28" s="776">
        <f>'Infra Inst Work Package'!BW14</f>
        <v>0</v>
      </c>
      <c r="BX28" s="777">
        <f>'Infra Inst Work Package'!BX14</f>
        <v>0</v>
      </c>
      <c r="BY28" s="741"/>
      <c r="BZ28" s="771">
        <f>'Infra Inst Work Package'!BZ14</f>
        <v>148681.60000000001</v>
      </c>
      <c r="CA28" s="772">
        <f>'Infra Inst Work Package'!CA14</f>
        <v>185852</v>
      </c>
      <c r="CB28" s="773">
        <f>'Infra Inst Work Package'!CB14</f>
        <v>625</v>
      </c>
      <c r="CC28" s="677"/>
      <c r="CD28" s="677"/>
      <c r="CE28" s="677"/>
      <c r="CF28" s="677"/>
    </row>
    <row r="29" spans="2:84" ht="109.2">
      <c r="B29" s="588" t="str">
        <f>'Infra Inst Work Package'!B15</f>
        <v>S3437400</v>
      </c>
      <c r="C29" s="171" t="str">
        <f>'Infra Inst Work Package'!C15</f>
        <v>Install Gas and Cooling System Services</v>
      </c>
      <c r="D29" s="180" t="str">
        <f>'Infra Inst Work Package'!D15</f>
        <v xml:space="preserve">Technical Scope: All tasks related to the installation of gas and cooling system components) for sPHENIX. 
Work Statement: gather all relevant equipment procured for this task, prepare procedure/work permit to define the installation steps. Assign personnel to perform all of steps in procedure. Evaluate performance of the work procedure. </v>
      </c>
      <c r="E29" s="46">
        <f>'Infra Inst Work Package'!E15</f>
        <v>60</v>
      </c>
      <c r="F29" s="46">
        <f>'Infra Inst Work Package'!F15</f>
        <v>0</v>
      </c>
      <c r="G29" s="184"/>
      <c r="H29" s="46">
        <f>'Infra Inst Work Package'!H15</f>
        <v>0</v>
      </c>
      <c r="I29" s="184"/>
      <c r="J29" s="186">
        <f>'Infra Inst Work Package'!J15</f>
        <v>0</v>
      </c>
      <c r="K29" s="47">
        <f>'Infra Inst Work Package'!K15</f>
        <v>0</v>
      </c>
      <c r="L29" s="48">
        <f>'Infra Inst Work Package'!L15</f>
        <v>0</v>
      </c>
      <c r="M29" s="184"/>
      <c r="N29" s="46">
        <f>'Infra Inst Work Package'!N15</f>
        <v>120</v>
      </c>
      <c r="O29" s="184"/>
      <c r="P29" s="186">
        <f>'Infra Inst Work Package'!P15</f>
        <v>0</v>
      </c>
      <c r="Q29" s="47">
        <f>'Infra Inst Work Package'!Q15</f>
        <v>0</v>
      </c>
      <c r="R29" s="47">
        <f>'Infra Inst Work Package'!R15</f>
        <v>120</v>
      </c>
      <c r="S29" s="48">
        <f>'Infra Inst Work Package'!S15</f>
        <v>0</v>
      </c>
      <c r="T29" s="184"/>
      <c r="U29" s="46">
        <f>'Infra Inst Work Package'!U15</f>
        <v>96</v>
      </c>
      <c r="V29" s="184"/>
      <c r="W29" s="186">
        <f>'Infra Inst Work Package'!W15</f>
        <v>96</v>
      </c>
      <c r="X29" s="47">
        <f>'Infra Inst Work Package'!X15</f>
        <v>0</v>
      </c>
      <c r="Y29" s="47">
        <f>'Infra Inst Work Package'!Y15</f>
        <v>0</v>
      </c>
      <c r="Z29" s="47">
        <f>'Infra Inst Work Package'!Z15</f>
        <v>0</v>
      </c>
      <c r="AA29" s="47">
        <f>'Infra Inst Work Package'!AA15</f>
        <v>0</v>
      </c>
      <c r="AB29" s="48">
        <f>'Infra Inst Work Package'!AB15</f>
        <v>0</v>
      </c>
      <c r="AC29" s="184"/>
      <c r="AD29" s="46">
        <f>'Infra Inst Work Package'!AD15</f>
        <v>720</v>
      </c>
      <c r="AE29" s="184"/>
      <c r="AF29" s="186">
        <f>'Infra Inst Work Package'!AF15</f>
        <v>720</v>
      </c>
      <c r="AG29" s="47">
        <f>'Infra Inst Work Package'!AG15</f>
        <v>0</v>
      </c>
      <c r="AH29" s="47">
        <f>'Infra Inst Work Package'!AH15</f>
        <v>0</v>
      </c>
      <c r="AI29" s="47">
        <f>'Infra Inst Work Package'!AI15</f>
        <v>0</v>
      </c>
      <c r="AJ29" s="47">
        <f>'Infra Inst Work Package'!AJ15</f>
        <v>0</v>
      </c>
      <c r="AK29" s="47">
        <f>'Infra Inst Work Package'!AK15</f>
        <v>0</v>
      </c>
      <c r="AL29" s="47">
        <f>'Infra Inst Work Package'!AL15</f>
        <v>0</v>
      </c>
      <c r="AM29" s="47">
        <f>'Infra Inst Work Package'!AM15</f>
        <v>0</v>
      </c>
      <c r="AN29" s="48">
        <f>'Infra Inst Work Package'!AN15</f>
        <v>0</v>
      </c>
      <c r="AO29" s="184"/>
      <c r="AP29" s="46">
        <f>'Infra Inst Work Package'!AP15</f>
        <v>0</v>
      </c>
      <c r="AQ29" s="184"/>
      <c r="AR29" s="186">
        <f>'Infra Inst Work Package'!AR15</f>
        <v>0</v>
      </c>
      <c r="AS29" s="47">
        <f>'Infra Inst Work Package'!AS15</f>
        <v>0</v>
      </c>
      <c r="AT29" s="47">
        <f>'Infra Inst Work Package'!AT15</f>
        <v>0</v>
      </c>
      <c r="AU29" s="47">
        <f>'Infra Inst Work Package'!AU15</f>
        <v>0</v>
      </c>
      <c r="AV29" s="48">
        <f>'Infra Inst Work Package'!AV15</f>
        <v>0</v>
      </c>
      <c r="AW29" s="192"/>
      <c r="AX29" s="46">
        <f>'Infra Inst Work Package'!AX15</f>
        <v>0</v>
      </c>
      <c r="AY29" s="192"/>
      <c r="AZ29" s="763">
        <f>'Infra Inst Work Package'!AZ15</f>
        <v>500</v>
      </c>
      <c r="BA29" s="192"/>
      <c r="BB29" s="748">
        <f>'Infra Inst Work Package'!BB15</f>
        <v>0.25</v>
      </c>
      <c r="BC29" s="749">
        <f>'Infra Inst Work Package'!BC15</f>
        <v>0.25</v>
      </c>
      <c r="BD29" s="192"/>
      <c r="BE29" s="46" t="str">
        <f>'Infra Inst Work Package'!BE15</f>
        <v>All Actual equipment costs are included in infrastructure (see WBS 1.9)</v>
      </c>
      <c r="BF29" s="192"/>
      <c r="BG29" s="186" t="str">
        <f>'Infra Inst Work Package'!BG15</f>
        <v>Based on experience with similar efforts/L4</v>
      </c>
      <c r="BH29" s="48" t="str">
        <f>'Infra Inst Work Package'!BH15</f>
        <v>Allowance for assembly supplies. No special tooling expected./ M4</v>
      </c>
      <c r="BI29" s="459"/>
      <c r="BJ29" s="186">
        <f>'Infra Inst Work Package'!BJ15</f>
        <v>0</v>
      </c>
      <c r="BK29" s="47">
        <f>'Infra Inst Work Package'!BK15</f>
        <v>0</v>
      </c>
      <c r="BL29" s="47">
        <f>'Infra Inst Work Package'!BL15</f>
        <v>120</v>
      </c>
      <c r="BM29" s="47">
        <f>'Infra Inst Work Package'!BM15</f>
        <v>96</v>
      </c>
      <c r="BN29" s="47">
        <f>'Infra Inst Work Package'!BN15</f>
        <v>720</v>
      </c>
      <c r="BO29" s="47">
        <f>'Infra Inst Work Package'!BO15</f>
        <v>0</v>
      </c>
      <c r="BP29" s="48">
        <f>'Infra Inst Work Package'!BP15</f>
        <v>0</v>
      </c>
      <c r="BQ29" s="8"/>
      <c r="BR29" s="775">
        <f>'Infra Inst Work Package'!BR15</f>
        <v>0</v>
      </c>
      <c r="BS29" s="776">
        <f>'Infra Inst Work Package'!BS15</f>
        <v>0</v>
      </c>
      <c r="BT29" s="776">
        <f>'Infra Inst Work Package'!BT15</f>
        <v>12516</v>
      </c>
      <c r="BU29" s="776">
        <f>'Infra Inst Work Package'!BU15</f>
        <v>7785.5999999999995</v>
      </c>
      <c r="BV29" s="776">
        <f>'Infra Inst Work Package'!BV15</f>
        <v>58391.999999999993</v>
      </c>
      <c r="BW29" s="776">
        <f>'Infra Inst Work Package'!BW15</f>
        <v>0</v>
      </c>
      <c r="BX29" s="777">
        <f>'Infra Inst Work Package'!BX15</f>
        <v>0</v>
      </c>
      <c r="BY29" s="741"/>
      <c r="BZ29" s="771">
        <f>'Infra Inst Work Package'!BZ15</f>
        <v>78693.599999999991</v>
      </c>
      <c r="CA29" s="772">
        <f>'Infra Inst Work Package'!CA15</f>
        <v>98366.999999999985</v>
      </c>
      <c r="CB29" s="773">
        <f>'Infra Inst Work Package'!CB15</f>
        <v>625</v>
      </c>
      <c r="CC29" s="677"/>
      <c r="CD29" s="677"/>
      <c r="CE29" s="677"/>
      <c r="CF29" s="677"/>
    </row>
    <row r="30" spans="2:84" ht="109.8" thickBot="1">
      <c r="B30" s="589" t="str">
        <f>'Infra Inst Work Package'!B16</f>
        <v>S3346700 / S346710</v>
      </c>
      <c r="C30" s="297" t="str">
        <f>'Infra Inst Work Package'!C16</f>
        <v>Install Non-IR Infrastructure</v>
      </c>
      <c r="D30" s="465" t="str">
        <f>'Infra Inst Work Package'!D16</f>
        <v xml:space="preserve">Technical Scope: All tasks related to the installation of non-IR infrastructure components) for sPHENIX. 
Work Statement: gather all relevant equipment procured for this task, prepare procedure/work permit to define the installation steps. Assign personnel to perform all of steps in procedure. Evaluate performance of the work procedure. </v>
      </c>
      <c r="E30" s="463">
        <f>'Infra Inst Work Package'!E16</f>
        <v>20</v>
      </c>
      <c r="F30" s="463">
        <f>'Infra Inst Work Package'!F16</f>
        <v>0</v>
      </c>
      <c r="G30" s="340"/>
      <c r="H30" s="463">
        <f>'Infra Inst Work Package'!H16</f>
        <v>0</v>
      </c>
      <c r="I30" s="340"/>
      <c r="J30" s="455">
        <f>'Infra Inst Work Package'!J16</f>
        <v>0</v>
      </c>
      <c r="K30" s="448">
        <f>'Infra Inst Work Package'!K16</f>
        <v>0</v>
      </c>
      <c r="L30" s="449">
        <f>'Infra Inst Work Package'!L16</f>
        <v>0</v>
      </c>
      <c r="M30" s="340"/>
      <c r="N30" s="463">
        <f>'Infra Inst Work Package'!N16</f>
        <v>160</v>
      </c>
      <c r="O30" s="340"/>
      <c r="P30" s="455">
        <f>'Infra Inst Work Package'!P16</f>
        <v>0</v>
      </c>
      <c r="Q30" s="448">
        <f>'Infra Inst Work Package'!Q16</f>
        <v>0</v>
      </c>
      <c r="R30" s="448">
        <f>'Infra Inst Work Package'!R16</f>
        <v>80</v>
      </c>
      <c r="S30" s="449">
        <f>'Infra Inst Work Package'!S16</f>
        <v>80</v>
      </c>
      <c r="T30" s="340"/>
      <c r="U30" s="463">
        <f>'Infra Inst Work Package'!U16</f>
        <v>40</v>
      </c>
      <c r="V30" s="340"/>
      <c r="W30" s="455">
        <f>'Infra Inst Work Package'!W16</f>
        <v>40</v>
      </c>
      <c r="X30" s="448">
        <f>'Infra Inst Work Package'!X16</f>
        <v>0</v>
      </c>
      <c r="Y30" s="448">
        <f>'Infra Inst Work Package'!Y16</f>
        <v>0</v>
      </c>
      <c r="Z30" s="448">
        <f>'Infra Inst Work Package'!Z16</f>
        <v>0</v>
      </c>
      <c r="AA30" s="448">
        <f>'Infra Inst Work Package'!AA16</f>
        <v>0</v>
      </c>
      <c r="AB30" s="449">
        <f>'Infra Inst Work Package'!AB16</f>
        <v>0</v>
      </c>
      <c r="AC30" s="340"/>
      <c r="AD30" s="463">
        <f>'Infra Inst Work Package'!AD16</f>
        <v>480</v>
      </c>
      <c r="AE30" s="340"/>
      <c r="AF30" s="455">
        <f>'Infra Inst Work Package'!AF16</f>
        <v>160</v>
      </c>
      <c r="AG30" s="448">
        <f>'Infra Inst Work Package'!AG16</f>
        <v>160</v>
      </c>
      <c r="AH30" s="448">
        <f>'Infra Inst Work Package'!AH16</f>
        <v>0</v>
      </c>
      <c r="AI30" s="448">
        <f>'Infra Inst Work Package'!AI16</f>
        <v>160</v>
      </c>
      <c r="AJ30" s="448">
        <f>'Infra Inst Work Package'!AJ16</f>
        <v>0</v>
      </c>
      <c r="AK30" s="448">
        <f>'Infra Inst Work Package'!AK16</f>
        <v>0</v>
      </c>
      <c r="AL30" s="448">
        <f>'Infra Inst Work Package'!AL16</f>
        <v>0</v>
      </c>
      <c r="AM30" s="448">
        <f>'Infra Inst Work Package'!AM16</f>
        <v>0</v>
      </c>
      <c r="AN30" s="449">
        <f>'Infra Inst Work Package'!AN16</f>
        <v>0</v>
      </c>
      <c r="AO30" s="340"/>
      <c r="AP30" s="463">
        <f>'Infra Inst Work Package'!AP16</f>
        <v>160</v>
      </c>
      <c r="AQ30" s="340"/>
      <c r="AR30" s="455">
        <f>'Infra Inst Work Package'!AR16</f>
        <v>0</v>
      </c>
      <c r="AS30" s="448">
        <f>'Infra Inst Work Package'!AS16</f>
        <v>80</v>
      </c>
      <c r="AT30" s="448">
        <f>'Infra Inst Work Package'!AT16</f>
        <v>80</v>
      </c>
      <c r="AU30" s="448">
        <f>'Infra Inst Work Package'!AU16</f>
        <v>0</v>
      </c>
      <c r="AV30" s="449">
        <f>'Infra Inst Work Package'!AV16</f>
        <v>0</v>
      </c>
      <c r="AW30" s="461"/>
      <c r="AX30" s="463">
        <f>'Infra Inst Work Package'!AX16</f>
        <v>0</v>
      </c>
      <c r="AY30" s="461"/>
      <c r="AZ30" s="764">
        <f>'Infra Inst Work Package'!AZ16</f>
        <v>500</v>
      </c>
      <c r="BA30" s="461"/>
      <c r="BB30" s="750">
        <f>'Infra Inst Work Package'!BB16</f>
        <v>0.25</v>
      </c>
      <c r="BC30" s="751">
        <f>'Infra Inst Work Package'!BC16</f>
        <v>0.25</v>
      </c>
      <c r="BD30" s="461"/>
      <c r="BE30" s="463" t="str">
        <f>'Infra Inst Work Package'!BE16</f>
        <v>All Actual equipment costs are included in infrastructure (see WBS 1.9)</v>
      </c>
      <c r="BF30" s="461"/>
      <c r="BG30" s="455" t="str">
        <f>'Infra Inst Work Package'!BG16</f>
        <v>Based on experience with similar efforts/L4</v>
      </c>
      <c r="BH30" s="449" t="str">
        <f>'Infra Inst Work Package'!BH16</f>
        <v>Allowance for assembly supplies. No special tooling expected./ M4</v>
      </c>
      <c r="BI30" s="460"/>
      <c r="BJ30" s="455">
        <f>'Infra Inst Work Package'!BJ16</f>
        <v>0</v>
      </c>
      <c r="BK30" s="448">
        <f>'Infra Inst Work Package'!BK16</f>
        <v>0</v>
      </c>
      <c r="BL30" s="448">
        <f>'Infra Inst Work Package'!BL16</f>
        <v>160</v>
      </c>
      <c r="BM30" s="448">
        <f>'Infra Inst Work Package'!BM16</f>
        <v>40</v>
      </c>
      <c r="BN30" s="448">
        <f>'Infra Inst Work Package'!BN16</f>
        <v>480</v>
      </c>
      <c r="BO30" s="448">
        <f>'Infra Inst Work Package'!BO16</f>
        <v>160</v>
      </c>
      <c r="BP30" s="449">
        <f>'Infra Inst Work Package'!BP16</f>
        <v>0</v>
      </c>
      <c r="BQ30" s="8"/>
      <c r="BR30" s="775">
        <f>'Infra Inst Work Package'!BR16</f>
        <v>0</v>
      </c>
      <c r="BS30" s="776">
        <f>'Infra Inst Work Package'!BS16</f>
        <v>0</v>
      </c>
      <c r="BT30" s="776">
        <f>'Infra Inst Work Package'!BT16</f>
        <v>16688</v>
      </c>
      <c r="BU30" s="776">
        <f>'Infra Inst Work Package'!BU16</f>
        <v>3244</v>
      </c>
      <c r="BV30" s="776">
        <f>'Infra Inst Work Package'!BV16</f>
        <v>38928</v>
      </c>
      <c r="BW30" s="776">
        <f>'Infra Inst Work Package'!BW16</f>
        <v>18158.399999999998</v>
      </c>
      <c r="BX30" s="777">
        <f>'Infra Inst Work Package'!BX16</f>
        <v>0</v>
      </c>
      <c r="BY30" s="741"/>
      <c r="BZ30" s="771">
        <f>'Infra Inst Work Package'!BZ16</f>
        <v>77018.399999999994</v>
      </c>
      <c r="CA30" s="772">
        <f>'Infra Inst Work Package'!CA16</f>
        <v>96273</v>
      </c>
      <c r="CB30" s="773">
        <f>'Infra Inst Work Package'!CB16</f>
        <v>625</v>
      </c>
      <c r="CC30" s="677"/>
      <c r="CD30" s="677"/>
      <c r="CE30" s="677"/>
      <c r="CF30" s="677"/>
    </row>
    <row r="31" spans="2:84" ht="409.6" thickBot="1">
      <c r="B31" s="869" t="str">
        <f>'Cradle Inst Work Package'!C4</f>
        <v>2.05.03</v>
      </c>
      <c r="C31" s="55" t="str">
        <f>'Cradle Inst Work Package'!C5</f>
        <v xml:space="preserve">Cradle Carriage Integration/Installation </v>
      </c>
      <c r="D31" s="194" t="str">
        <f>'BoE for Cradle Inst'!B12</f>
        <v>Technical Scope:
This work package includes all scientific, engineering and technical staff efforts to assemble and install cradle carriage components in the sPHENIX Assembly Hall (AH) at Building 1008.  The analyses required to determine the components and equipment needed, the design, procurement and acceptance of such equipment and reviews of these analyses are not in the scope of this work package and control account but rather are part of sPHENIX WBS 2.03: sPHENIX Infrastructure, and more specifically in WBS 2.03  (see WBS 2.03 BoE's for more detailed description of its scope).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 See the BOE's for WBS 2.05.01.04 through 2.05.01.12 for details on these related installation work packages and see the Installation and Integration MS Project file for linkage between these work packages</v>
      </c>
      <c r="E31" s="53"/>
      <c r="F31" s="53"/>
      <c r="G31" s="207"/>
      <c r="H31" s="53"/>
      <c r="I31" s="207"/>
      <c r="J31" s="195"/>
      <c r="K31" s="196"/>
      <c r="L31" s="197"/>
      <c r="M31" s="207"/>
      <c r="N31" s="53"/>
      <c r="O31" s="207"/>
      <c r="P31" s="195"/>
      <c r="Q31" s="196"/>
      <c r="R31" s="196"/>
      <c r="S31" s="197"/>
      <c r="T31" s="207"/>
      <c r="U31" s="53"/>
      <c r="V31" s="207"/>
      <c r="W31" s="195"/>
      <c r="X31" s="196"/>
      <c r="Y31" s="196"/>
      <c r="Z31" s="196"/>
      <c r="AA31" s="196"/>
      <c r="AB31" s="197"/>
      <c r="AC31" s="207"/>
      <c r="AD31" s="53"/>
      <c r="AE31" s="207"/>
      <c r="AF31" s="195"/>
      <c r="AG31" s="196"/>
      <c r="AH31" s="196"/>
      <c r="AI31" s="196"/>
      <c r="AJ31" s="196"/>
      <c r="AK31" s="196"/>
      <c r="AL31" s="196"/>
      <c r="AM31" s="196"/>
      <c r="AN31" s="197"/>
      <c r="AO31" s="207"/>
      <c r="AP31" s="53"/>
      <c r="AQ31" s="207"/>
      <c r="AR31" s="195"/>
      <c r="AS31" s="196"/>
      <c r="AT31" s="196"/>
      <c r="AU31" s="196"/>
      <c r="AV31" s="197"/>
      <c r="AW31" s="54"/>
      <c r="AX31" s="53"/>
      <c r="AY31" s="54"/>
      <c r="AZ31" s="198">
        <f>SUM(AZ32:AZ43)</f>
        <v>52500</v>
      </c>
      <c r="BA31" s="199"/>
      <c r="BB31" s="744"/>
      <c r="BC31" s="745"/>
      <c r="BD31" s="54"/>
      <c r="BE31" s="53"/>
      <c r="BF31" s="54"/>
      <c r="BG31" s="195"/>
      <c r="BH31" s="197"/>
      <c r="BI31" s="457"/>
      <c r="BJ31" s="1251"/>
      <c r="BK31" s="1252"/>
      <c r="BL31" s="1252"/>
      <c r="BM31" s="1252"/>
      <c r="BN31" s="1252"/>
      <c r="BO31" s="1252"/>
      <c r="BP31" s="1253"/>
      <c r="BQ31" s="8"/>
      <c r="BR31" s="687">
        <f>SUM(BR32:BR43)</f>
        <v>0</v>
      </c>
      <c r="BS31" s="688">
        <f t="shared" ref="BS31:BX31" si="7">SUM(BS32:BS43)</f>
        <v>0</v>
      </c>
      <c r="BT31" s="688">
        <f t="shared" si="7"/>
        <v>62997.200000000012</v>
      </c>
      <c r="BU31" s="688">
        <f t="shared" si="7"/>
        <v>34873</v>
      </c>
      <c r="BV31" s="688">
        <f t="shared" si="7"/>
        <v>83046.399999999994</v>
      </c>
      <c r="BW31" s="688">
        <f t="shared" si="7"/>
        <v>29053.439999999999</v>
      </c>
      <c r="BX31" s="689">
        <f t="shared" si="7"/>
        <v>0</v>
      </c>
      <c r="BY31" s="740"/>
      <c r="BZ31" s="788">
        <f t="shared" ref="BZ31:CB31" si="8">SUM(BZ32:BZ43)</f>
        <v>209970.03999999998</v>
      </c>
      <c r="CA31" s="789">
        <f t="shared" si="8"/>
        <v>262462.55</v>
      </c>
      <c r="CB31" s="790">
        <f t="shared" si="8"/>
        <v>71625</v>
      </c>
      <c r="CC31" s="677"/>
      <c r="CD31" s="677"/>
      <c r="CE31" s="677"/>
      <c r="CF31" s="677"/>
    </row>
    <row r="32" spans="2:84" ht="109.2">
      <c r="B32" s="587" t="str">
        <f>'Cradle Inst Work Package'!B7</f>
        <v>S347900 / S347910</v>
      </c>
      <c r="C32" s="269" t="str">
        <f>'Cradle Inst Work Package'!C7</f>
        <v>Design Cradle Carriage Integration/Installation Tooling/Fixtures</v>
      </c>
      <c r="D32" s="451" t="str">
        <f>'Cradle Inst Work Package'!D7</f>
        <v>Technical Scope: All tasks related to the design of cradle carriage Integration and Installation tooling components for sPHENIX. 
Work Statement: gather all relevant information and analyze requirements, create drawings and other relevant documentation.</v>
      </c>
      <c r="E32" s="452">
        <f>'Cradle Inst Work Package'!E7</f>
        <v>40</v>
      </c>
      <c r="F32" s="452">
        <f>'Cradle Inst Work Package'!F7</f>
        <v>0</v>
      </c>
      <c r="G32" s="274"/>
      <c r="H32" s="452">
        <f>'Cradle Inst Work Package'!H7</f>
        <v>0</v>
      </c>
      <c r="I32" s="274"/>
      <c r="J32" s="453">
        <f>'Cradle Inst Work Package'!J7</f>
        <v>0</v>
      </c>
      <c r="K32" s="446">
        <f>'Cradle Inst Work Package'!K7</f>
        <v>0</v>
      </c>
      <c r="L32" s="447">
        <f>'Cradle Inst Work Package'!L7</f>
        <v>0</v>
      </c>
      <c r="M32" s="274"/>
      <c r="N32" s="452">
        <f>'Cradle Inst Work Package'!N7</f>
        <v>100</v>
      </c>
      <c r="O32" s="274"/>
      <c r="P32" s="453">
        <f>'Cradle Inst Work Package'!P7</f>
        <v>80</v>
      </c>
      <c r="Q32" s="446">
        <f>'Cradle Inst Work Package'!Q7</f>
        <v>0</v>
      </c>
      <c r="R32" s="446">
        <f>'Cradle Inst Work Package'!R7</f>
        <v>20</v>
      </c>
      <c r="S32" s="447">
        <f>'Cradle Inst Work Package'!S7</f>
        <v>0</v>
      </c>
      <c r="T32" s="274"/>
      <c r="U32" s="452">
        <f>'Cradle Inst Work Package'!U7</f>
        <v>160</v>
      </c>
      <c r="V32" s="274"/>
      <c r="W32" s="453">
        <f>'Cradle Inst Work Package'!W7</f>
        <v>160</v>
      </c>
      <c r="X32" s="446">
        <f>'Cradle Inst Work Package'!X7</f>
        <v>0</v>
      </c>
      <c r="Y32" s="446">
        <f>'Cradle Inst Work Package'!Y7</f>
        <v>0</v>
      </c>
      <c r="Z32" s="446">
        <f>'Cradle Inst Work Package'!Z7</f>
        <v>0</v>
      </c>
      <c r="AA32" s="446">
        <f>'Cradle Inst Work Package'!AA7</f>
        <v>0</v>
      </c>
      <c r="AB32" s="447">
        <f>'Cradle Inst Work Package'!AB7</f>
        <v>0</v>
      </c>
      <c r="AC32" s="274"/>
      <c r="AD32" s="452">
        <f>'Cradle Inst Work Package'!AD7</f>
        <v>0</v>
      </c>
      <c r="AE32" s="274"/>
      <c r="AF32" s="453">
        <f>'Cradle Inst Work Package'!AF7</f>
        <v>0</v>
      </c>
      <c r="AG32" s="446">
        <f>'Cradle Inst Work Package'!AG7</f>
        <v>0</v>
      </c>
      <c r="AH32" s="446">
        <f>'Cradle Inst Work Package'!AH7</f>
        <v>0</v>
      </c>
      <c r="AI32" s="446">
        <f>'Cradle Inst Work Package'!AI7</f>
        <v>0</v>
      </c>
      <c r="AJ32" s="446">
        <f>'Cradle Inst Work Package'!AJ7</f>
        <v>0</v>
      </c>
      <c r="AK32" s="446">
        <f>'Cradle Inst Work Package'!AK7</f>
        <v>0</v>
      </c>
      <c r="AL32" s="446">
        <f>'Cradle Inst Work Package'!AL7</f>
        <v>0</v>
      </c>
      <c r="AM32" s="446">
        <f>'Cradle Inst Work Package'!AM7</f>
        <v>0</v>
      </c>
      <c r="AN32" s="447">
        <f>'Cradle Inst Work Package'!AN7</f>
        <v>0</v>
      </c>
      <c r="AO32" s="274"/>
      <c r="AP32" s="452">
        <f>'Cradle Inst Work Package'!AP7</f>
        <v>0</v>
      </c>
      <c r="AQ32" s="274"/>
      <c r="AR32" s="453">
        <f>'Cradle Inst Work Package'!AR7</f>
        <v>0</v>
      </c>
      <c r="AS32" s="446">
        <f>'Cradle Inst Work Package'!AS7</f>
        <v>0</v>
      </c>
      <c r="AT32" s="446">
        <f>'Cradle Inst Work Package'!AT7</f>
        <v>0</v>
      </c>
      <c r="AU32" s="446">
        <f>'Cradle Inst Work Package'!AU7</f>
        <v>0</v>
      </c>
      <c r="AV32" s="447">
        <f>'Cradle Inst Work Package'!AV7</f>
        <v>0</v>
      </c>
      <c r="AW32" s="454"/>
      <c r="AX32" s="452">
        <f>'Cradle Inst Work Package'!AX7</f>
        <v>0</v>
      </c>
      <c r="AY32" s="454"/>
      <c r="AZ32" s="762">
        <f>'Cradle Inst Work Package'!AZ7</f>
        <v>0</v>
      </c>
      <c r="BA32" s="454"/>
      <c r="BB32" s="746">
        <f>'Cradle Inst Work Package'!BB7</f>
        <v>0.25</v>
      </c>
      <c r="BC32" s="747">
        <f>'Cradle Inst Work Package'!BC7</f>
        <v>0</v>
      </c>
      <c r="BD32" s="454"/>
      <c r="BE32" s="452" t="str">
        <f>'Cradle Inst Work Package'!BE7</f>
        <v/>
      </c>
      <c r="BF32" s="454"/>
      <c r="BG32" s="453" t="str">
        <f>'Cradle Inst Work Package'!BG7</f>
        <v>The labor required for this task is reasonably similar to well understood tasks from PHENIX and other projects of similar scale/L4</v>
      </c>
      <c r="BH32" s="447" t="str">
        <f>'Cradle Inst Work Package'!BH7</f>
        <v>No Materials required for this task/M1</v>
      </c>
      <c r="BI32" s="458"/>
      <c r="BJ32" s="453">
        <f>'Cradle Inst Work Package'!BJ7</f>
        <v>0</v>
      </c>
      <c r="BK32" s="446">
        <f>'Cradle Inst Work Package'!BK7</f>
        <v>0</v>
      </c>
      <c r="BL32" s="446">
        <f>'Cradle Inst Work Package'!BL7</f>
        <v>100</v>
      </c>
      <c r="BM32" s="446">
        <f>'Cradle Inst Work Package'!BM7</f>
        <v>160</v>
      </c>
      <c r="BN32" s="446">
        <f>'Cradle Inst Work Package'!BN7</f>
        <v>0</v>
      </c>
      <c r="BO32" s="446">
        <f>'Cradle Inst Work Package'!BO7</f>
        <v>0</v>
      </c>
      <c r="BP32" s="447">
        <f>'Cradle Inst Work Package'!BP7</f>
        <v>0</v>
      </c>
      <c r="BQ32" s="8"/>
      <c r="BR32" s="775">
        <f>'Cradle Inst Work Package'!BR7</f>
        <v>0</v>
      </c>
      <c r="BS32" s="776">
        <f>'Cradle Inst Work Package'!BS7</f>
        <v>0</v>
      </c>
      <c r="BT32" s="776">
        <f>'Cradle Inst Work Package'!BT7</f>
        <v>10430</v>
      </c>
      <c r="BU32" s="776">
        <f>'Cradle Inst Work Package'!BU7</f>
        <v>12976</v>
      </c>
      <c r="BV32" s="776">
        <f>'Cradle Inst Work Package'!BV7</f>
        <v>0</v>
      </c>
      <c r="BW32" s="776">
        <f>'Cradle Inst Work Package'!BW7</f>
        <v>0</v>
      </c>
      <c r="BX32" s="777">
        <f>'Cradle Inst Work Package'!BX7</f>
        <v>0</v>
      </c>
      <c r="BY32" s="741"/>
      <c r="BZ32" s="771">
        <f>'Cradle Inst Work Package'!BZ7</f>
        <v>23406</v>
      </c>
      <c r="CA32" s="772">
        <f>'Cradle Inst Work Package'!CA7</f>
        <v>29257.5</v>
      </c>
      <c r="CB32" s="773">
        <f>'Cradle Inst Work Package'!CB7</f>
        <v>0</v>
      </c>
      <c r="CC32" s="677"/>
      <c r="CD32" s="677"/>
      <c r="CE32" s="677"/>
      <c r="CF32" s="677"/>
    </row>
    <row r="33" spans="2:84" ht="109.2">
      <c r="B33" s="588" t="str">
        <f>'Cradle Inst Work Package'!B8</f>
        <v>S348000 / S348010 / S348100</v>
      </c>
      <c r="C33" s="171" t="str">
        <f>'Cradle Inst Work Package'!C8</f>
        <v>Fabricate/Procure Cradle Carriage Integration/Installation Tooling/Fixtures</v>
      </c>
      <c r="D33" s="180" t="str">
        <f>'Cradle Inst Work Package'!D8</f>
        <v>Technical Scope: All tasks related to the fabrication/procurement of integration/installation of sPHENIX Cradle/carriage. 
Work Statement: gather all relevant procurement documentation, submit to procurement, track and manage the procurement receive and inspect/accept procured items.</v>
      </c>
      <c r="E33" s="46">
        <f>'Cradle Inst Work Package'!E8</f>
        <v>120</v>
      </c>
      <c r="F33" s="46">
        <f>'Cradle Inst Work Package'!F8</f>
        <v>0</v>
      </c>
      <c r="G33" s="184"/>
      <c r="H33" s="46">
        <f>'Cradle Inst Work Package'!H8</f>
        <v>0</v>
      </c>
      <c r="I33" s="184"/>
      <c r="J33" s="186">
        <f>'Cradle Inst Work Package'!J8</f>
        <v>0</v>
      </c>
      <c r="K33" s="47">
        <f>'Cradle Inst Work Package'!K8</f>
        <v>0</v>
      </c>
      <c r="L33" s="48">
        <f>'Cradle Inst Work Package'!L8</f>
        <v>0</v>
      </c>
      <c r="M33" s="184"/>
      <c r="N33" s="46">
        <f>'Cradle Inst Work Package'!N8</f>
        <v>240</v>
      </c>
      <c r="O33" s="184"/>
      <c r="P33" s="186">
        <f>'Cradle Inst Work Package'!P8</f>
        <v>192</v>
      </c>
      <c r="Q33" s="47">
        <f>'Cradle Inst Work Package'!Q8</f>
        <v>0</v>
      </c>
      <c r="R33" s="47">
        <f>'Cradle Inst Work Package'!R8</f>
        <v>48</v>
      </c>
      <c r="S33" s="48">
        <f>'Cradle Inst Work Package'!S8</f>
        <v>0</v>
      </c>
      <c r="T33" s="184"/>
      <c r="U33" s="46">
        <f>'Cradle Inst Work Package'!U8</f>
        <v>160</v>
      </c>
      <c r="V33" s="184"/>
      <c r="W33" s="186">
        <f>'Cradle Inst Work Package'!W8</f>
        <v>160</v>
      </c>
      <c r="X33" s="47">
        <f>'Cradle Inst Work Package'!X8</f>
        <v>0</v>
      </c>
      <c r="Y33" s="47">
        <f>'Cradle Inst Work Package'!Y8</f>
        <v>0</v>
      </c>
      <c r="Z33" s="47">
        <f>'Cradle Inst Work Package'!Z8</f>
        <v>0</v>
      </c>
      <c r="AA33" s="47">
        <f>'Cradle Inst Work Package'!AA8</f>
        <v>0</v>
      </c>
      <c r="AB33" s="48">
        <f>'Cradle Inst Work Package'!AB8</f>
        <v>0</v>
      </c>
      <c r="AC33" s="184"/>
      <c r="AD33" s="46">
        <f>'Cradle Inst Work Package'!AD8</f>
        <v>0</v>
      </c>
      <c r="AE33" s="184"/>
      <c r="AF33" s="186">
        <f>'Cradle Inst Work Package'!AF8</f>
        <v>0</v>
      </c>
      <c r="AG33" s="47">
        <f>'Cradle Inst Work Package'!AG8</f>
        <v>0</v>
      </c>
      <c r="AH33" s="47">
        <f>'Cradle Inst Work Package'!AH8</f>
        <v>0</v>
      </c>
      <c r="AI33" s="47">
        <f>'Cradle Inst Work Package'!AI8</f>
        <v>0</v>
      </c>
      <c r="AJ33" s="47">
        <f>'Cradle Inst Work Package'!AJ8</f>
        <v>0</v>
      </c>
      <c r="AK33" s="47">
        <f>'Cradle Inst Work Package'!AK8</f>
        <v>0</v>
      </c>
      <c r="AL33" s="47">
        <f>'Cradle Inst Work Package'!AL8</f>
        <v>0</v>
      </c>
      <c r="AM33" s="47">
        <f>'Cradle Inst Work Package'!AM8</f>
        <v>0</v>
      </c>
      <c r="AN33" s="48">
        <f>'Cradle Inst Work Package'!AN8</f>
        <v>0</v>
      </c>
      <c r="AO33" s="184"/>
      <c r="AP33" s="46">
        <f>'Cradle Inst Work Package'!AP8</f>
        <v>0</v>
      </c>
      <c r="AQ33" s="184"/>
      <c r="AR33" s="186">
        <f>'Cradle Inst Work Package'!AR8</f>
        <v>0</v>
      </c>
      <c r="AS33" s="47">
        <f>'Cradle Inst Work Package'!AS8</f>
        <v>0</v>
      </c>
      <c r="AT33" s="47">
        <f>'Cradle Inst Work Package'!AT8</f>
        <v>0</v>
      </c>
      <c r="AU33" s="47">
        <f>'Cradle Inst Work Package'!AU8</f>
        <v>0</v>
      </c>
      <c r="AV33" s="48">
        <f>'Cradle Inst Work Package'!AV8</f>
        <v>0</v>
      </c>
      <c r="AW33" s="192"/>
      <c r="AX33" s="46">
        <f>'Cradle Inst Work Package'!AX8</f>
        <v>0</v>
      </c>
      <c r="AY33" s="192"/>
      <c r="AZ33" s="763">
        <f>'Cradle Inst Work Package'!AZ8</f>
        <v>40000</v>
      </c>
      <c r="BA33" s="192"/>
      <c r="BB33" s="748">
        <f>'Cradle Inst Work Package'!BB8</f>
        <v>0.25</v>
      </c>
      <c r="BC33" s="749">
        <f>'Cradle Inst Work Package'!BC8</f>
        <v>0.4</v>
      </c>
      <c r="BD33" s="192"/>
      <c r="BE33" s="46" t="str">
        <f>'Cradle Inst Work Package'!BE8</f>
        <v/>
      </c>
      <c r="BF33" s="192"/>
      <c r="BG33" s="186" t="str">
        <f>'Cradle Inst Work Package'!BG8</f>
        <v>The labor required for this task is reasonably similar to well understood tasks from PHENIX and other projects of similar scale/L4</v>
      </c>
      <c r="BH33" s="48" t="str">
        <f>'Cradle Inst Work Package'!BH8</f>
        <v>The concept for tooling and fixtures required to assemble the cradle carriage is fairly well set, but the details need to be established/M5</v>
      </c>
      <c r="BI33" s="459"/>
      <c r="BJ33" s="186">
        <f>'Cradle Inst Work Package'!BJ8</f>
        <v>0</v>
      </c>
      <c r="BK33" s="47">
        <f>'Cradle Inst Work Package'!BK8</f>
        <v>0</v>
      </c>
      <c r="BL33" s="47">
        <f>'Cradle Inst Work Package'!BL8</f>
        <v>240</v>
      </c>
      <c r="BM33" s="47">
        <f>'Cradle Inst Work Package'!BM8</f>
        <v>160</v>
      </c>
      <c r="BN33" s="47">
        <f>'Cradle Inst Work Package'!BN8</f>
        <v>0</v>
      </c>
      <c r="BO33" s="47">
        <f>'Cradle Inst Work Package'!BO8</f>
        <v>0</v>
      </c>
      <c r="BP33" s="48">
        <f>'Cradle Inst Work Package'!BP8</f>
        <v>0</v>
      </c>
      <c r="BQ33" s="8"/>
      <c r="BR33" s="775">
        <f>'Cradle Inst Work Package'!BR8</f>
        <v>0</v>
      </c>
      <c r="BS33" s="776">
        <f>'Cradle Inst Work Package'!BS8</f>
        <v>0</v>
      </c>
      <c r="BT33" s="776">
        <f>'Cradle Inst Work Package'!BT8</f>
        <v>25032</v>
      </c>
      <c r="BU33" s="776">
        <f>'Cradle Inst Work Package'!BU8</f>
        <v>12976</v>
      </c>
      <c r="BV33" s="776">
        <f>'Cradle Inst Work Package'!BV8</f>
        <v>0</v>
      </c>
      <c r="BW33" s="776">
        <f>'Cradle Inst Work Package'!BW8</f>
        <v>0</v>
      </c>
      <c r="BX33" s="777">
        <f>'Cradle Inst Work Package'!BX8</f>
        <v>0</v>
      </c>
      <c r="BY33" s="741"/>
      <c r="BZ33" s="771">
        <f>'Cradle Inst Work Package'!BZ8</f>
        <v>38008</v>
      </c>
      <c r="CA33" s="772">
        <f>'Cradle Inst Work Package'!CA8</f>
        <v>47510</v>
      </c>
      <c r="CB33" s="773">
        <f>'Cradle Inst Work Package'!CB8</f>
        <v>56000</v>
      </c>
      <c r="CC33" s="677"/>
      <c r="CD33" s="677"/>
      <c r="CE33" s="677"/>
      <c r="CF33" s="677"/>
    </row>
    <row r="34" spans="2:84" ht="93.6">
      <c r="B34" s="588" t="str">
        <f>'Cradle Inst Work Package'!B9</f>
        <v>S348200 / S348210</v>
      </c>
      <c r="C34" s="171" t="str">
        <f>'Cradle Inst Work Package'!C9</f>
        <v>Prepare Cradle Carriage Integration/Installation Tooling/Fixtures/Procedures Documentation</v>
      </c>
      <c r="D34" s="180" t="str">
        <f>'Cradle Inst Work Package'!D9</f>
        <v>Technical Scope: Create a written integration /installation procedure for the assembly of the cradle carriage in the sPHENIX AH. 
Work Statement: Prepare an overall plan/work permit for installing all components of the sPHENIX cradle carriage.</v>
      </c>
      <c r="E34" s="46">
        <f>'Cradle Inst Work Package'!E9</f>
        <v>30</v>
      </c>
      <c r="F34" s="46">
        <f>'Cradle Inst Work Package'!F9</f>
        <v>0</v>
      </c>
      <c r="G34" s="184"/>
      <c r="H34" s="46">
        <f>'Cradle Inst Work Package'!H9</f>
        <v>0</v>
      </c>
      <c r="I34" s="184"/>
      <c r="J34" s="186">
        <f>'Cradle Inst Work Package'!J9</f>
        <v>0</v>
      </c>
      <c r="K34" s="47">
        <f>'Cradle Inst Work Package'!K9</f>
        <v>0</v>
      </c>
      <c r="L34" s="48">
        <f>'Cradle Inst Work Package'!L9</f>
        <v>0</v>
      </c>
      <c r="M34" s="184"/>
      <c r="N34" s="46">
        <f>'Cradle Inst Work Package'!N9</f>
        <v>78</v>
      </c>
      <c r="O34" s="184"/>
      <c r="P34" s="186">
        <f>'Cradle Inst Work Package'!P9</f>
        <v>30</v>
      </c>
      <c r="Q34" s="47">
        <f>'Cradle Inst Work Package'!Q9</f>
        <v>0</v>
      </c>
      <c r="R34" s="47">
        <f>'Cradle Inst Work Package'!R9</f>
        <v>48</v>
      </c>
      <c r="S34" s="48">
        <f>'Cradle Inst Work Package'!S9</f>
        <v>0</v>
      </c>
      <c r="T34" s="184"/>
      <c r="U34" s="46">
        <f>'Cradle Inst Work Package'!U9</f>
        <v>30</v>
      </c>
      <c r="V34" s="184"/>
      <c r="W34" s="186">
        <f>'Cradle Inst Work Package'!W9</f>
        <v>30</v>
      </c>
      <c r="X34" s="47">
        <f>'Cradle Inst Work Package'!X9</f>
        <v>0</v>
      </c>
      <c r="Y34" s="47">
        <f>'Cradle Inst Work Package'!Y9</f>
        <v>0</v>
      </c>
      <c r="Z34" s="47">
        <f>'Cradle Inst Work Package'!Z9</f>
        <v>0</v>
      </c>
      <c r="AA34" s="47">
        <f>'Cradle Inst Work Package'!AA9</f>
        <v>0</v>
      </c>
      <c r="AB34" s="48">
        <f>'Cradle Inst Work Package'!AB9</f>
        <v>0</v>
      </c>
      <c r="AC34" s="184"/>
      <c r="AD34" s="46">
        <f>'Cradle Inst Work Package'!AD9</f>
        <v>0</v>
      </c>
      <c r="AE34" s="184"/>
      <c r="AF34" s="186">
        <f>'Cradle Inst Work Package'!AF9</f>
        <v>0</v>
      </c>
      <c r="AG34" s="47">
        <f>'Cradle Inst Work Package'!AG9</f>
        <v>0</v>
      </c>
      <c r="AH34" s="47">
        <f>'Cradle Inst Work Package'!AH9</f>
        <v>0</v>
      </c>
      <c r="AI34" s="47">
        <f>'Cradle Inst Work Package'!AI9</f>
        <v>0</v>
      </c>
      <c r="AJ34" s="47">
        <f>'Cradle Inst Work Package'!AJ9</f>
        <v>0</v>
      </c>
      <c r="AK34" s="47">
        <f>'Cradle Inst Work Package'!AK9</f>
        <v>0</v>
      </c>
      <c r="AL34" s="47">
        <f>'Cradle Inst Work Package'!AL9</f>
        <v>0</v>
      </c>
      <c r="AM34" s="47">
        <f>'Cradle Inst Work Package'!AM9</f>
        <v>0</v>
      </c>
      <c r="AN34" s="48">
        <f>'Cradle Inst Work Package'!AN9</f>
        <v>0</v>
      </c>
      <c r="AO34" s="184"/>
      <c r="AP34" s="46">
        <f>'Cradle Inst Work Package'!AP9</f>
        <v>0</v>
      </c>
      <c r="AQ34" s="184"/>
      <c r="AR34" s="186">
        <f>'Cradle Inst Work Package'!AR9</f>
        <v>0</v>
      </c>
      <c r="AS34" s="47">
        <f>'Cradle Inst Work Package'!AS9</f>
        <v>0</v>
      </c>
      <c r="AT34" s="47">
        <f>'Cradle Inst Work Package'!AT9</f>
        <v>0</v>
      </c>
      <c r="AU34" s="47">
        <f>'Cradle Inst Work Package'!AU9</f>
        <v>0</v>
      </c>
      <c r="AV34" s="48">
        <f>'Cradle Inst Work Package'!AV9</f>
        <v>0</v>
      </c>
      <c r="AW34" s="192"/>
      <c r="AX34" s="46">
        <f>'Cradle Inst Work Package'!AX9</f>
        <v>0</v>
      </c>
      <c r="AY34" s="192"/>
      <c r="AZ34" s="763">
        <f>'Cradle Inst Work Package'!AZ9</f>
        <v>0</v>
      </c>
      <c r="BA34" s="192"/>
      <c r="BB34" s="748">
        <f>'Cradle Inst Work Package'!BB9</f>
        <v>0.25</v>
      </c>
      <c r="BC34" s="749">
        <f>'Cradle Inst Work Package'!BC9</f>
        <v>0</v>
      </c>
      <c r="BD34" s="192"/>
      <c r="BE34" s="46" t="str">
        <f>'Cradle Inst Work Package'!BE9</f>
        <v/>
      </c>
      <c r="BF34" s="192"/>
      <c r="BG34" s="186" t="str">
        <f>'Cradle Inst Work Package'!BG9</f>
        <v>The labor required for this task is reasonably similar to well understood tasks from PHENIX and other projects of similar scale/L4</v>
      </c>
      <c r="BH34" s="48" t="str">
        <f>'Cradle Inst Work Package'!BH9</f>
        <v>No Materials required for this task/M1</v>
      </c>
      <c r="BI34" s="459"/>
      <c r="BJ34" s="186">
        <f>'Cradle Inst Work Package'!BJ9</f>
        <v>0</v>
      </c>
      <c r="BK34" s="47">
        <f>'Cradle Inst Work Package'!BK9</f>
        <v>0</v>
      </c>
      <c r="BL34" s="47">
        <f>'Cradle Inst Work Package'!BL9</f>
        <v>78</v>
      </c>
      <c r="BM34" s="47">
        <f>'Cradle Inst Work Package'!BM9</f>
        <v>30</v>
      </c>
      <c r="BN34" s="47">
        <f>'Cradle Inst Work Package'!BN9</f>
        <v>0</v>
      </c>
      <c r="BO34" s="47">
        <f>'Cradle Inst Work Package'!BO9</f>
        <v>0</v>
      </c>
      <c r="BP34" s="48">
        <f>'Cradle Inst Work Package'!BP9</f>
        <v>0</v>
      </c>
      <c r="BQ34" s="8"/>
      <c r="BR34" s="775">
        <f>'Cradle Inst Work Package'!BR9</f>
        <v>0</v>
      </c>
      <c r="BS34" s="776">
        <f>'Cradle Inst Work Package'!BS9</f>
        <v>0</v>
      </c>
      <c r="BT34" s="776">
        <f>'Cradle Inst Work Package'!BT9</f>
        <v>8135.4</v>
      </c>
      <c r="BU34" s="776">
        <f>'Cradle Inst Work Package'!BU9</f>
        <v>2433</v>
      </c>
      <c r="BV34" s="776">
        <f>'Cradle Inst Work Package'!BV9</f>
        <v>0</v>
      </c>
      <c r="BW34" s="776">
        <f>'Cradle Inst Work Package'!BW9</f>
        <v>0</v>
      </c>
      <c r="BX34" s="777">
        <f>'Cradle Inst Work Package'!BX9</f>
        <v>0</v>
      </c>
      <c r="BY34" s="741"/>
      <c r="BZ34" s="771">
        <f>'Cradle Inst Work Package'!BZ9</f>
        <v>10568.4</v>
      </c>
      <c r="CA34" s="772">
        <f>'Cradle Inst Work Package'!CA9</f>
        <v>13210.5</v>
      </c>
      <c r="CB34" s="773">
        <f>'Cradle Inst Work Package'!CB9</f>
        <v>0</v>
      </c>
      <c r="CC34" s="677"/>
      <c r="CD34" s="677"/>
      <c r="CE34" s="677"/>
      <c r="CF34" s="677"/>
    </row>
    <row r="35" spans="2:84" ht="156">
      <c r="B35" s="588" t="str">
        <f>'Cradle Inst Work Package'!B10</f>
        <v>S348300 / S348310</v>
      </c>
      <c r="C35" s="171" t="str">
        <f>'Cradle Inst Work Package'!C10</f>
        <v>Review sPHENIX Cradle Carriage Integration/Installation Tooling/Fixtures/Procedures Safety/Certification</v>
      </c>
      <c r="D35" s="180" t="str">
        <f>'Cradle Inst Work Package'!D10</f>
        <v>Technical scope: preparation for and  execution of review for Engineering and safety review of sPHENIX cradle carriage assembly/Installation in the sPHENIX AH. 
Work Statement: gather documentation describing the design, assembly and installation of the sPHENIX cradle carriage and all tooling and fixtures required for this plan. Prepare a presentation describing these plans. Present to a panel determined by sPHENIX engineering and management. submit tooling/fixtures to certification tests as required.</v>
      </c>
      <c r="E35" s="46">
        <f>'Cradle Inst Work Package'!E10</f>
        <v>10</v>
      </c>
      <c r="F35" s="46">
        <f>'Cradle Inst Work Package'!F10</f>
        <v>0</v>
      </c>
      <c r="G35" s="184"/>
      <c r="H35" s="46">
        <f>'Cradle Inst Work Package'!H10</f>
        <v>0</v>
      </c>
      <c r="I35" s="184"/>
      <c r="J35" s="186">
        <f>'Cradle Inst Work Package'!J10</f>
        <v>0</v>
      </c>
      <c r="K35" s="47">
        <f>'Cradle Inst Work Package'!K10</f>
        <v>0</v>
      </c>
      <c r="L35" s="48">
        <f>'Cradle Inst Work Package'!L10</f>
        <v>0</v>
      </c>
      <c r="M35" s="184"/>
      <c r="N35" s="46">
        <f>'Cradle Inst Work Package'!N10</f>
        <v>16</v>
      </c>
      <c r="O35" s="184"/>
      <c r="P35" s="186">
        <f>'Cradle Inst Work Package'!P10</f>
        <v>8</v>
      </c>
      <c r="Q35" s="47">
        <f>'Cradle Inst Work Package'!Q10</f>
        <v>0</v>
      </c>
      <c r="R35" s="47">
        <f>'Cradle Inst Work Package'!R10</f>
        <v>8</v>
      </c>
      <c r="S35" s="48">
        <f>'Cradle Inst Work Package'!S10</f>
        <v>0</v>
      </c>
      <c r="T35" s="184"/>
      <c r="U35" s="46">
        <f>'Cradle Inst Work Package'!U10</f>
        <v>8</v>
      </c>
      <c r="V35" s="184"/>
      <c r="W35" s="186">
        <f>'Cradle Inst Work Package'!W10</f>
        <v>8</v>
      </c>
      <c r="X35" s="47">
        <f>'Cradle Inst Work Package'!X10</f>
        <v>0</v>
      </c>
      <c r="Y35" s="47">
        <f>'Cradle Inst Work Package'!Y10</f>
        <v>0</v>
      </c>
      <c r="Z35" s="47">
        <f>'Cradle Inst Work Package'!Z10</f>
        <v>0</v>
      </c>
      <c r="AA35" s="47">
        <f>'Cradle Inst Work Package'!AA10</f>
        <v>0</v>
      </c>
      <c r="AB35" s="48">
        <f>'Cradle Inst Work Package'!AB10</f>
        <v>0</v>
      </c>
      <c r="AC35" s="184"/>
      <c r="AD35" s="46">
        <f>'Cradle Inst Work Package'!AD10</f>
        <v>0</v>
      </c>
      <c r="AE35" s="184"/>
      <c r="AF35" s="186">
        <f>'Cradle Inst Work Package'!AF10</f>
        <v>0</v>
      </c>
      <c r="AG35" s="47">
        <f>'Cradle Inst Work Package'!AG10</f>
        <v>0</v>
      </c>
      <c r="AH35" s="47">
        <f>'Cradle Inst Work Package'!AH10</f>
        <v>0</v>
      </c>
      <c r="AI35" s="47">
        <f>'Cradle Inst Work Package'!AI10</f>
        <v>0</v>
      </c>
      <c r="AJ35" s="47">
        <f>'Cradle Inst Work Package'!AJ10</f>
        <v>0</v>
      </c>
      <c r="AK35" s="47">
        <f>'Cradle Inst Work Package'!AK10</f>
        <v>0</v>
      </c>
      <c r="AL35" s="47">
        <f>'Cradle Inst Work Package'!AL10</f>
        <v>0</v>
      </c>
      <c r="AM35" s="47">
        <f>'Cradle Inst Work Package'!AM10</f>
        <v>0</v>
      </c>
      <c r="AN35" s="48">
        <f>'Cradle Inst Work Package'!AN10</f>
        <v>0</v>
      </c>
      <c r="AO35" s="184"/>
      <c r="AP35" s="46">
        <f>'Cradle Inst Work Package'!AP10</f>
        <v>0</v>
      </c>
      <c r="AQ35" s="184"/>
      <c r="AR35" s="186">
        <f>'Cradle Inst Work Package'!AR10</f>
        <v>0</v>
      </c>
      <c r="AS35" s="47">
        <f>'Cradle Inst Work Package'!AS10</f>
        <v>0</v>
      </c>
      <c r="AT35" s="47">
        <f>'Cradle Inst Work Package'!AT10</f>
        <v>0</v>
      </c>
      <c r="AU35" s="47">
        <f>'Cradle Inst Work Package'!AU10</f>
        <v>0</v>
      </c>
      <c r="AV35" s="48">
        <f>'Cradle Inst Work Package'!AV10</f>
        <v>0</v>
      </c>
      <c r="AW35" s="192"/>
      <c r="AX35" s="46">
        <f>'Cradle Inst Work Package'!AX10</f>
        <v>0</v>
      </c>
      <c r="AY35" s="192"/>
      <c r="AZ35" s="763">
        <f>'Cradle Inst Work Package'!AZ10</f>
        <v>0</v>
      </c>
      <c r="BA35" s="192"/>
      <c r="BB35" s="748">
        <f>'Cradle Inst Work Package'!BB10</f>
        <v>0.25</v>
      </c>
      <c r="BC35" s="749">
        <f>'Cradle Inst Work Package'!BC10</f>
        <v>0</v>
      </c>
      <c r="BD35" s="192"/>
      <c r="BE35" s="46" t="str">
        <f>'Cradle Inst Work Package'!BE10</f>
        <v/>
      </c>
      <c r="BF35" s="192"/>
      <c r="BG35" s="186" t="str">
        <f>'Cradle Inst Work Package'!BG10</f>
        <v>The labor required for this task is reasonably similar to well understood tasks from PHENIX and other projects of similar scale/L4</v>
      </c>
      <c r="BH35" s="48" t="str">
        <f>'Cradle Inst Work Package'!BH10</f>
        <v>No Materials required for this task/M1</v>
      </c>
      <c r="BI35" s="459"/>
      <c r="BJ35" s="186">
        <f>'Cradle Inst Work Package'!BJ10</f>
        <v>0</v>
      </c>
      <c r="BK35" s="47">
        <f>'Cradle Inst Work Package'!BK10</f>
        <v>0</v>
      </c>
      <c r="BL35" s="47">
        <f>'Cradle Inst Work Package'!BL10</f>
        <v>16</v>
      </c>
      <c r="BM35" s="47">
        <f>'Cradle Inst Work Package'!BM10</f>
        <v>8</v>
      </c>
      <c r="BN35" s="47">
        <f>'Cradle Inst Work Package'!BN10</f>
        <v>0</v>
      </c>
      <c r="BO35" s="47">
        <f>'Cradle Inst Work Package'!BO10</f>
        <v>0</v>
      </c>
      <c r="BP35" s="48">
        <f>'Cradle Inst Work Package'!BP10</f>
        <v>0</v>
      </c>
      <c r="BQ35" s="8"/>
      <c r="BR35" s="775">
        <f>'Cradle Inst Work Package'!BR10</f>
        <v>0</v>
      </c>
      <c r="BS35" s="776">
        <f>'Cradle Inst Work Package'!BS10</f>
        <v>0</v>
      </c>
      <c r="BT35" s="776">
        <f>'Cradle Inst Work Package'!BT10</f>
        <v>1668.8</v>
      </c>
      <c r="BU35" s="776">
        <f>'Cradle Inst Work Package'!BU10</f>
        <v>648.79999999999995</v>
      </c>
      <c r="BV35" s="776">
        <f>'Cradle Inst Work Package'!BV10</f>
        <v>0</v>
      </c>
      <c r="BW35" s="776">
        <f>'Cradle Inst Work Package'!BW10</f>
        <v>0</v>
      </c>
      <c r="BX35" s="777">
        <f>'Cradle Inst Work Package'!BX10</f>
        <v>0</v>
      </c>
      <c r="BY35" s="676"/>
      <c r="BZ35" s="785">
        <f>'Cradle Inst Work Package'!BZ10</f>
        <v>2317.6</v>
      </c>
      <c r="CA35" s="786">
        <f>'Cradle Inst Work Package'!CA10</f>
        <v>2897</v>
      </c>
      <c r="CB35" s="787">
        <f>'Cradle Inst Work Package'!CB10</f>
        <v>0</v>
      </c>
      <c r="CC35" s="677"/>
      <c r="CD35" s="677"/>
      <c r="CE35" s="677"/>
      <c r="CF35" s="677"/>
    </row>
    <row r="36" spans="2:84" ht="124.8">
      <c r="B36" s="588" t="str">
        <f>'Cradle Inst Work Package'!B11</f>
        <v>S348400 / S348810</v>
      </c>
      <c r="C36" s="171" t="str">
        <f>'Cradle Inst Work Package'!C11</f>
        <v>Address Action Items from Cradle Carriage Integration/Installation Tooling/Fixtures/Procedures  Design &amp; Safety Reviews</v>
      </c>
      <c r="D36" s="180" t="str">
        <f>'Cradle Inst Work Package'!D11</f>
        <v>Technical scope: evaluation and implementation of recommendations from cradle carriage Installation plans engineering and safety reviews and tooling certification tests. 
Work Statement: receive action items from reviewers, evaluate action items, implement changes, modifications to plans and equipment to appropriately satisfy each action item.</v>
      </c>
      <c r="E36" s="46">
        <f>'Cradle Inst Work Package'!E11</f>
        <v>10</v>
      </c>
      <c r="F36" s="46">
        <f>'Cradle Inst Work Package'!F11</f>
        <v>0</v>
      </c>
      <c r="G36" s="184"/>
      <c r="H36" s="46">
        <f>'Cradle Inst Work Package'!H11</f>
        <v>0</v>
      </c>
      <c r="I36" s="184"/>
      <c r="J36" s="186">
        <f>'Cradle Inst Work Package'!J11</f>
        <v>0</v>
      </c>
      <c r="K36" s="47">
        <f>'Cradle Inst Work Package'!K11</f>
        <v>0</v>
      </c>
      <c r="L36" s="48">
        <f>'Cradle Inst Work Package'!L11</f>
        <v>0</v>
      </c>
      <c r="M36" s="184"/>
      <c r="N36" s="46">
        <f>'Cradle Inst Work Package'!N11</f>
        <v>16</v>
      </c>
      <c r="O36" s="184"/>
      <c r="P36" s="186">
        <f>'Cradle Inst Work Package'!P11</f>
        <v>8</v>
      </c>
      <c r="Q36" s="47">
        <f>'Cradle Inst Work Package'!Q11</f>
        <v>0</v>
      </c>
      <c r="R36" s="47">
        <f>'Cradle Inst Work Package'!R11</f>
        <v>8</v>
      </c>
      <c r="S36" s="48">
        <f>'Cradle Inst Work Package'!S11</f>
        <v>0</v>
      </c>
      <c r="T36" s="184"/>
      <c r="U36" s="46">
        <f>'Cradle Inst Work Package'!U11</f>
        <v>8</v>
      </c>
      <c r="V36" s="184"/>
      <c r="W36" s="186">
        <f>'Cradle Inst Work Package'!W11</f>
        <v>8</v>
      </c>
      <c r="X36" s="47">
        <f>'Cradle Inst Work Package'!X11</f>
        <v>0</v>
      </c>
      <c r="Y36" s="47">
        <f>'Cradle Inst Work Package'!Y11</f>
        <v>0</v>
      </c>
      <c r="Z36" s="47">
        <f>'Cradle Inst Work Package'!Z11</f>
        <v>0</v>
      </c>
      <c r="AA36" s="47">
        <f>'Cradle Inst Work Package'!AA11</f>
        <v>0</v>
      </c>
      <c r="AB36" s="48">
        <f>'Cradle Inst Work Package'!AB11</f>
        <v>0</v>
      </c>
      <c r="AC36" s="184"/>
      <c r="AD36" s="46">
        <f>'Cradle Inst Work Package'!AD11</f>
        <v>0</v>
      </c>
      <c r="AE36" s="184"/>
      <c r="AF36" s="186">
        <f>'Cradle Inst Work Package'!AF11</f>
        <v>0</v>
      </c>
      <c r="AG36" s="47">
        <f>'Cradle Inst Work Package'!AG11</f>
        <v>0</v>
      </c>
      <c r="AH36" s="47">
        <f>'Cradle Inst Work Package'!AH11</f>
        <v>0</v>
      </c>
      <c r="AI36" s="47">
        <f>'Cradle Inst Work Package'!AI11</f>
        <v>0</v>
      </c>
      <c r="AJ36" s="47">
        <f>'Cradle Inst Work Package'!AJ11</f>
        <v>0</v>
      </c>
      <c r="AK36" s="47">
        <f>'Cradle Inst Work Package'!AK11</f>
        <v>0</v>
      </c>
      <c r="AL36" s="47">
        <f>'Cradle Inst Work Package'!AL11</f>
        <v>0</v>
      </c>
      <c r="AM36" s="47">
        <f>'Cradle Inst Work Package'!AM11</f>
        <v>0</v>
      </c>
      <c r="AN36" s="48">
        <f>'Cradle Inst Work Package'!AN11</f>
        <v>0</v>
      </c>
      <c r="AO36" s="184"/>
      <c r="AP36" s="46">
        <f>'Cradle Inst Work Package'!AP11</f>
        <v>0</v>
      </c>
      <c r="AQ36" s="184"/>
      <c r="AR36" s="186">
        <f>'Cradle Inst Work Package'!AR11</f>
        <v>0</v>
      </c>
      <c r="AS36" s="47">
        <f>'Cradle Inst Work Package'!AS11</f>
        <v>0</v>
      </c>
      <c r="AT36" s="47">
        <f>'Cradle Inst Work Package'!AT11</f>
        <v>0</v>
      </c>
      <c r="AU36" s="47">
        <f>'Cradle Inst Work Package'!AU11</f>
        <v>0</v>
      </c>
      <c r="AV36" s="48">
        <f>'Cradle Inst Work Package'!AV11</f>
        <v>0</v>
      </c>
      <c r="AW36" s="192"/>
      <c r="AX36" s="46">
        <f>'Cradle Inst Work Package'!AX11</f>
        <v>0</v>
      </c>
      <c r="AY36" s="192"/>
      <c r="AZ36" s="763">
        <f>'Cradle Inst Work Package'!AZ11</f>
        <v>0</v>
      </c>
      <c r="BA36" s="192"/>
      <c r="BB36" s="748">
        <f>'Cradle Inst Work Package'!BB11</f>
        <v>0.25</v>
      </c>
      <c r="BC36" s="749">
        <f>'Cradle Inst Work Package'!BC11</f>
        <v>0</v>
      </c>
      <c r="BD36" s="192"/>
      <c r="BE36" s="46" t="str">
        <f>'Cradle Inst Work Package'!BE11</f>
        <v/>
      </c>
      <c r="BF36" s="192"/>
      <c r="BG36" s="186" t="str">
        <f>'Cradle Inst Work Package'!BG11</f>
        <v>The labor required for this task is reasonably similar to well understood tasks from PHENIX and other projects of similar scale/L4</v>
      </c>
      <c r="BH36" s="48" t="str">
        <f>'Cradle Inst Work Package'!BH11</f>
        <v>No Materials required for this task/M1</v>
      </c>
      <c r="BI36" s="459"/>
      <c r="BJ36" s="186">
        <f>'Cradle Inst Work Package'!BJ11</f>
        <v>0</v>
      </c>
      <c r="BK36" s="47">
        <f>'Cradle Inst Work Package'!BK11</f>
        <v>0</v>
      </c>
      <c r="BL36" s="47">
        <f>'Cradle Inst Work Package'!BL11</f>
        <v>16</v>
      </c>
      <c r="BM36" s="47">
        <f>'Cradle Inst Work Package'!BM11</f>
        <v>8</v>
      </c>
      <c r="BN36" s="47">
        <f>'Cradle Inst Work Package'!BN11</f>
        <v>0</v>
      </c>
      <c r="BO36" s="47">
        <f>'Cradle Inst Work Package'!BO11</f>
        <v>0</v>
      </c>
      <c r="BP36" s="48">
        <f>'Cradle Inst Work Package'!BP11</f>
        <v>0</v>
      </c>
      <c r="BQ36" s="8"/>
      <c r="BR36" s="775">
        <f>'Cradle Inst Work Package'!BR11</f>
        <v>0</v>
      </c>
      <c r="BS36" s="776">
        <f>'Cradle Inst Work Package'!BS11</f>
        <v>0</v>
      </c>
      <c r="BT36" s="776">
        <f>'Cradle Inst Work Package'!BT11</f>
        <v>1668.8</v>
      </c>
      <c r="BU36" s="776">
        <f>'Cradle Inst Work Package'!BU11</f>
        <v>648.79999999999995</v>
      </c>
      <c r="BV36" s="776">
        <f>'Cradle Inst Work Package'!BV11</f>
        <v>0</v>
      </c>
      <c r="BW36" s="776">
        <f>'Cradle Inst Work Package'!BW11</f>
        <v>0</v>
      </c>
      <c r="BX36" s="777">
        <f>'Cradle Inst Work Package'!BX11</f>
        <v>0</v>
      </c>
      <c r="BY36" s="741"/>
      <c r="BZ36" s="771">
        <f>'Cradle Inst Work Package'!BZ11</f>
        <v>2317.6</v>
      </c>
      <c r="CA36" s="772">
        <f>'Cradle Inst Work Package'!CA11</f>
        <v>2897</v>
      </c>
      <c r="CB36" s="773">
        <f>'Cradle Inst Work Package'!CB11</f>
        <v>0</v>
      </c>
      <c r="CC36" s="677"/>
      <c r="CD36" s="677"/>
      <c r="CE36" s="677"/>
      <c r="CF36" s="677"/>
    </row>
    <row r="37" spans="2:84" ht="46.8">
      <c r="B37" s="588" t="str">
        <f>'Cradle Inst Work Package'!B12</f>
        <v>S348500</v>
      </c>
      <c r="C37" s="171" t="str">
        <f>'Cradle Inst Work Package'!C12</f>
        <v>Design/Safety Reviews Complete, Cradle Carriage Integration/Installation Tooling/Fixtures/Procedures Ready for service</v>
      </c>
      <c r="D37" s="171" t="str">
        <f>'Cradle Inst Work Package'!D12</f>
        <v>milestone</v>
      </c>
      <c r="E37" s="282">
        <f>'Cradle Inst Work Package'!E12</f>
        <v>0</v>
      </c>
      <c r="F37" s="282">
        <f>'Cradle Inst Work Package'!F12</f>
        <v>0</v>
      </c>
      <c r="G37" s="184"/>
      <c r="H37" s="282">
        <f>'Cradle Inst Work Package'!H12</f>
        <v>0</v>
      </c>
      <c r="I37" s="184"/>
      <c r="J37" s="289">
        <f>'Cradle Inst Work Package'!J12</f>
        <v>0</v>
      </c>
      <c r="K37" s="290">
        <f>'Cradle Inst Work Package'!K12</f>
        <v>0</v>
      </c>
      <c r="L37" s="291">
        <f>'Cradle Inst Work Package'!L12</f>
        <v>0</v>
      </c>
      <c r="M37" s="184"/>
      <c r="N37" s="282">
        <f>'Cradle Inst Work Package'!N12</f>
        <v>0</v>
      </c>
      <c r="O37" s="184"/>
      <c r="P37" s="289">
        <f>'Cradle Inst Work Package'!P12</f>
        <v>0</v>
      </c>
      <c r="Q37" s="290">
        <f>'Cradle Inst Work Package'!Q12</f>
        <v>0</v>
      </c>
      <c r="R37" s="290">
        <f>'Cradle Inst Work Package'!R12</f>
        <v>0</v>
      </c>
      <c r="S37" s="291">
        <f>'Cradle Inst Work Package'!S12</f>
        <v>0</v>
      </c>
      <c r="T37" s="184"/>
      <c r="U37" s="282">
        <f>'Cradle Inst Work Package'!U12</f>
        <v>0</v>
      </c>
      <c r="V37" s="184"/>
      <c r="W37" s="289">
        <f>'Cradle Inst Work Package'!W12</f>
        <v>0</v>
      </c>
      <c r="X37" s="290">
        <f>'Cradle Inst Work Package'!X12</f>
        <v>0</v>
      </c>
      <c r="Y37" s="290">
        <f>'Cradle Inst Work Package'!Y12</f>
        <v>0</v>
      </c>
      <c r="Z37" s="290">
        <f>'Cradle Inst Work Package'!Z12</f>
        <v>0</v>
      </c>
      <c r="AA37" s="290">
        <f>'Cradle Inst Work Package'!AA12</f>
        <v>0</v>
      </c>
      <c r="AB37" s="291">
        <f>'Cradle Inst Work Package'!AB12</f>
        <v>0</v>
      </c>
      <c r="AC37" s="184"/>
      <c r="AD37" s="282">
        <f>'Cradle Inst Work Package'!AD12</f>
        <v>0</v>
      </c>
      <c r="AE37" s="184"/>
      <c r="AF37" s="289">
        <f>'Cradle Inst Work Package'!AF12</f>
        <v>0</v>
      </c>
      <c r="AG37" s="290">
        <f>'Cradle Inst Work Package'!AG12</f>
        <v>0</v>
      </c>
      <c r="AH37" s="290">
        <f>'Cradle Inst Work Package'!AH12</f>
        <v>0</v>
      </c>
      <c r="AI37" s="290">
        <f>'Cradle Inst Work Package'!AI12</f>
        <v>0</v>
      </c>
      <c r="AJ37" s="290">
        <f>'Cradle Inst Work Package'!AJ12</f>
        <v>0</v>
      </c>
      <c r="AK37" s="290">
        <f>'Cradle Inst Work Package'!AK12</f>
        <v>0</v>
      </c>
      <c r="AL37" s="290">
        <f>'Cradle Inst Work Package'!AL12</f>
        <v>0</v>
      </c>
      <c r="AM37" s="290">
        <f>'Cradle Inst Work Package'!AM12</f>
        <v>0</v>
      </c>
      <c r="AN37" s="291">
        <f>'Cradle Inst Work Package'!AN12</f>
        <v>0</v>
      </c>
      <c r="AO37" s="184"/>
      <c r="AP37" s="282">
        <f>'Cradle Inst Work Package'!AP12</f>
        <v>0</v>
      </c>
      <c r="AQ37" s="184"/>
      <c r="AR37" s="289">
        <f>'Cradle Inst Work Package'!AR12</f>
        <v>0</v>
      </c>
      <c r="AS37" s="290">
        <f>'Cradle Inst Work Package'!AS12</f>
        <v>0</v>
      </c>
      <c r="AT37" s="290">
        <f>'Cradle Inst Work Package'!AT12</f>
        <v>0</v>
      </c>
      <c r="AU37" s="290">
        <f>'Cradle Inst Work Package'!AU12</f>
        <v>0</v>
      </c>
      <c r="AV37" s="291">
        <f>'Cradle Inst Work Package'!AV12</f>
        <v>0</v>
      </c>
      <c r="AW37" s="192"/>
      <c r="AX37" s="282">
        <f>'Cradle Inst Work Package'!AX12</f>
        <v>0</v>
      </c>
      <c r="AY37" s="192"/>
      <c r="AZ37" s="791">
        <f>'Cradle Inst Work Package'!AZ12</f>
        <v>0</v>
      </c>
      <c r="BA37" s="192"/>
      <c r="BB37" s="792">
        <f>'Cradle Inst Work Package'!BB12</f>
        <v>0</v>
      </c>
      <c r="BC37" s="793">
        <f>'Cradle Inst Work Package'!BC12</f>
        <v>0</v>
      </c>
      <c r="BD37" s="192"/>
      <c r="BE37" s="282" t="str">
        <f>'Cradle Inst Work Package'!BE12</f>
        <v/>
      </c>
      <c r="BF37" s="192"/>
      <c r="BG37" s="289" t="str">
        <f>'Cradle Inst Work Package'!BG12</f>
        <v>n/a</v>
      </c>
      <c r="BH37" s="291" t="str">
        <f>'Cradle Inst Work Package'!BH12</f>
        <v>n/a</v>
      </c>
      <c r="BI37" s="459"/>
      <c r="BJ37" s="289">
        <f>'Cradle Inst Work Package'!BJ12</f>
        <v>0</v>
      </c>
      <c r="BK37" s="290">
        <f>'Cradle Inst Work Package'!BK12</f>
        <v>0</v>
      </c>
      <c r="BL37" s="290">
        <f>'Cradle Inst Work Package'!BL12</f>
        <v>0</v>
      </c>
      <c r="BM37" s="290">
        <f>'Cradle Inst Work Package'!BM12</f>
        <v>0</v>
      </c>
      <c r="BN37" s="290">
        <f>'Cradle Inst Work Package'!BN12</f>
        <v>0</v>
      </c>
      <c r="BO37" s="290">
        <f>'Cradle Inst Work Package'!BO12</f>
        <v>0</v>
      </c>
      <c r="BP37" s="291">
        <f>'Cradle Inst Work Package'!BP12</f>
        <v>0</v>
      </c>
      <c r="BQ37" s="8"/>
      <c r="BR37" s="687">
        <f>'Cradle Inst Work Package'!BR12</f>
        <v>0</v>
      </c>
      <c r="BS37" s="688">
        <f>'Cradle Inst Work Package'!BS12</f>
        <v>0</v>
      </c>
      <c r="BT37" s="688">
        <f>'Cradle Inst Work Package'!BT12</f>
        <v>0</v>
      </c>
      <c r="BU37" s="688">
        <f>'Cradle Inst Work Package'!BU12</f>
        <v>0</v>
      </c>
      <c r="BV37" s="688">
        <f>'Cradle Inst Work Package'!BV12</f>
        <v>0</v>
      </c>
      <c r="BW37" s="688">
        <f>'Cradle Inst Work Package'!BW12</f>
        <v>0</v>
      </c>
      <c r="BX37" s="689">
        <f>'Cradle Inst Work Package'!BX12</f>
        <v>0</v>
      </c>
      <c r="BY37" s="741"/>
      <c r="BZ37" s="788">
        <f>'Cradle Inst Work Package'!BZ12</f>
        <v>0</v>
      </c>
      <c r="CA37" s="789">
        <f>'Cradle Inst Work Package'!CA12</f>
        <v>0</v>
      </c>
      <c r="CB37" s="790">
        <f>'Cradle Inst Work Package'!CB12</f>
        <v>0</v>
      </c>
      <c r="CC37" s="677"/>
      <c r="CD37" s="677"/>
      <c r="CE37" s="677"/>
      <c r="CF37" s="677"/>
    </row>
    <row r="38" spans="2:84">
      <c r="B38" s="588" t="str">
        <f>'Cradle Inst Work Package'!B13</f>
        <v>S348600</v>
      </c>
      <c r="C38" s="171" t="str">
        <f>'Cradle Inst Work Package'!C13</f>
        <v>Ready to Assemble Cradle Carriage in AH</v>
      </c>
      <c r="D38" s="171" t="str">
        <f>'Cradle Inst Work Package'!D13</f>
        <v>milestone</v>
      </c>
      <c r="E38" s="282">
        <f>'Cradle Inst Work Package'!E13</f>
        <v>0</v>
      </c>
      <c r="F38" s="282">
        <f>'Cradle Inst Work Package'!F13</f>
        <v>0</v>
      </c>
      <c r="G38" s="184"/>
      <c r="H38" s="282">
        <f>'Cradle Inst Work Package'!H13</f>
        <v>0</v>
      </c>
      <c r="I38" s="184"/>
      <c r="J38" s="289">
        <f>'Cradle Inst Work Package'!J13</f>
        <v>0</v>
      </c>
      <c r="K38" s="290">
        <f>'Cradle Inst Work Package'!K13</f>
        <v>0</v>
      </c>
      <c r="L38" s="291">
        <f>'Cradle Inst Work Package'!L13</f>
        <v>0</v>
      </c>
      <c r="M38" s="184"/>
      <c r="N38" s="282">
        <f>'Cradle Inst Work Package'!N13</f>
        <v>0</v>
      </c>
      <c r="O38" s="184"/>
      <c r="P38" s="289">
        <f>'Cradle Inst Work Package'!P13</f>
        <v>0</v>
      </c>
      <c r="Q38" s="290">
        <f>'Cradle Inst Work Package'!Q13</f>
        <v>0</v>
      </c>
      <c r="R38" s="290">
        <f>'Cradle Inst Work Package'!R13</f>
        <v>0</v>
      </c>
      <c r="S38" s="291">
        <f>'Cradle Inst Work Package'!S13</f>
        <v>0</v>
      </c>
      <c r="T38" s="184"/>
      <c r="U38" s="282">
        <f>'Cradle Inst Work Package'!U13</f>
        <v>0</v>
      </c>
      <c r="V38" s="184"/>
      <c r="W38" s="289">
        <f>'Cradle Inst Work Package'!W13</f>
        <v>0</v>
      </c>
      <c r="X38" s="290">
        <f>'Cradle Inst Work Package'!X13</f>
        <v>0</v>
      </c>
      <c r="Y38" s="290">
        <f>'Cradle Inst Work Package'!Y13</f>
        <v>0</v>
      </c>
      <c r="Z38" s="290">
        <f>'Cradle Inst Work Package'!Z13</f>
        <v>0</v>
      </c>
      <c r="AA38" s="290">
        <f>'Cradle Inst Work Package'!AA13</f>
        <v>0</v>
      </c>
      <c r="AB38" s="291">
        <f>'Cradle Inst Work Package'!AB13</f>
        <v>0</v>
      </c>
      <c r="AC38" s="184"/>
      <c r="AD38" s="282">
        <f>'Cradle Inst Work Package'!AD13</f>
        <v>0</v>
      </c>
      <c r="AE38" s="184"/>
      <c r="AF38" s="289">
        <f>'Cradle Inst Work Package'!AF13</f>
        <v>0</v>
      </c>
      <c r="AG38" s="290">
        <f>'Cradle Inst Work Package'!AG13</f>
        <v>0</v>
      </c>
      <c r="AH38" s="290">
        <f>'Cradle Inst Work Package'!AH13</f>
        <v>0</v>
      </c>
      <c r="AI38" s="290">
        <f>'Cradle Inst Work Package'!AI13</f>
        <v>0</v>
      </c>
      <c r="AJ38" s="290">
        <f>'Cradle Inst Work Package'!AJ13</f>
        <v>0</v>
      </c>
      <c r="AK38" s="290">
        <f>'Cradle Inst Work Package'!AK13</f>
        <v>0</v>
      </c>
      <c r="AL38" s="290">
        <f>'Cradle Inst Work Package'!AL13</f>
        <v>0</v>
      </c>
      <c r="AM38" s="290">
        <f>'Cradle Inst Work Package'!AM13</f>
        <v>0</v>
      </c>
      <c r="AN38" s="291">
        <f>'Cradle Inst Work Package'!AN13</f>
        <v>0</v>
      </c>
      <c r="AO38" s="184"/>
      <c r="AP38" s="282">
        <f>'Cradle Inst Work Package'!AP13</f>
        <v>0</v>
      </c>
      <c r="AQ38" s="184"/>
      <c r="AR38" s="289">
        <f>'Cradle Inst Work Package'!AR13</f>
        <v>0</v>
      </c>
      <c r="AS38" s="290">
        <f>'Cradle Inst Work Package'!AS13</f>
        <v>0</v>
      </c>
      <c r="AT38" s="290">
        <f>'Cradle Inst Work Package'!AT13</f>
        <v>0</v>
      </c>
      <c r="AU38" s="290">
        <f>'Cradle Inst Work Package'!AU13</f>
        <v>0</v>
      </c>
      <c r="AV38" s="291">
        <f>'Cradle Inst Work Package'!AV13</f>
        <v>0</v>
      </c>
      <c r="AW38" s="192"/>
      <c r="AX38" s="282">
        <f>'Cradle Inst Work Package'!AX13</f>
        <v>0</v>
      </c>
      <c r="AY38" s="192"/>
      <c r="AZ38" s="791">
        <f>'Cradle Inst Work Package'!AZ13</f>
        <v>0</v>
      </c>
      <c r="BA38" s="192"/>
      <c r="BB38" s="792">
        <f>'Cradle Inst Work Package'!BB13</f>
        <v>0</v>
      </c>
      <c r="BC38" s="793">
        <f>'Cradle Inst Work Package'!BC13</f>
        <v>0</v>
      </c>
      <c r="BD38" s="192"/>
      <c r="BE38" s="282" t="str">
        <f>'Cradle Inst Work Package'!BE13</f>
        <v/>
      </c>
      <c r="BF38" s="192"/>
      <c r="BG38" s="289" t="str">
        <f>'Cradle Inst Work Package'!BG13</f>
        <v>n/a</v>
      </c>
      <c r="BH38" s="291" t="str">
        <f>'Cradle Inst Work Package'!BH13</f>
        <v>n/a</v>
      </c>
      <c r="BI38" s="459"/>
      <c r="BJ38" s="289">
        <f>'Cradle Inst Work Package'!BJ13</f>
        <v>0</v>
      </c>
      <c r="BK38" s="290">
        <f>'Cradle Inst Work Package'!BK13</f>
        <v>0</v>
      </c>
      <c r="BL38" s="290">
        <f>'Cradle Inst Work Package'!BL13</f>
        <v>0</v>
      </c>
      <c r="BM38" s="290">
        <f>'Cradle Inst Work Package'!BM13</f>
        <v>0</v>
      </c>
      <c r="BN38" s="290">
        <f>'Cradle Inst Work Package'!BN13</f>
        <v>0</v>
      </c>
      <c r="BO38" s="290">
        <f>'Cradle Inst Work Package'!BO13</f>
        <v>0</v>
      </c>
      <c r="BP38" s="291">
        <f>'Cradle Inst Work Package'!BP13</f>
        <v>0</v>
      </c>
      <c r="BQ38" s="8"/>
      <c r="BR38" s="687">
        <f>'Cradle Inst Work Package'!BR13</f>
        <v>0</v>
      </c>
      <c r="BS38" s="688">
        <f>'Cradle Inst Work Package'!BS13</f>
        <v>0</v>
      </c>
      <c r="BT38" s="688">
        <f>'Cradle Inst Work Package'!BT13</f>
        <v>0</v>
      </c>
      <c r="BU38" s="688">
        <f>'Cradle Inst Work Package'!BU13</f>
        <v>0</v>
      </c>
      <c r="BV38" s="688">
        <f>'Cradle Inst Work Package'!BV13</f>
        <v>0</v>
      </c>
      <c r="BW38" s="688">
        <f>'Cradle Inst Work Package'!BW13</f>
        <v>0</v>
      </c>
      <c r="BX38" s="689">
        <f>'Cradle Inst Work Package'!BX13</f>
        <v>0</v>
      </c>
      <c r="BY38" s="741"/>
      <c r="BZ38" s="788">
        <f>'Cradle Inst Work Package'!BZ13</f>
        <v>0</v>
      </c>
      <c r="CA38" s="789">
        <f>'Cradle Inst Work Package'!CA13</f>
        <v>0</v>
      </c>
      <c r="CB38" s="790">
        <f>'Cradle Inst Work Package'!CB13</f>
        <v>0</v>
      </c>
      <c r="CC38" s="677"/>
      <c r="CD38" s="677"/>
      <c r="CE38" s="677"/>
      <c r="CF38" s="677"/>
    </row>
    <row r="39" spans="2:84" ht="78">
      <c r="B39" s="588" t="str">
        <f>'Cradle Inst Work Package'!B14</f>
        <v>S348700 / S348710 / S348800</v>
      </c>
      <c r="C39" s="171" t="str">
        <f>'Cradle Inst Work Package'!C14</f>
        <v>Assemble Cradle Carriage base, Cradle Carriage alignment and carriage roller supports</v>
      </c>
      <c r="D39" s="180" t="str">
        <f>'Cradle Inst Work Package'!D14</f>
        <v>Technical scope: Assembly and installation of cradle base. 
Work Statement: Using work plan/permit, tooling and fixtures, installthe cradle carriage roller system, base plate and relevant alignment provisions.</v>
      </c>
      <c r="E39" s="46">
        <f>'Cradle Inst Work Package'!E14</f>
        <v>20</v>
      </c>
      <c r="F39" s="46">
        <f>'Cradle Inst Work Package'!F14</f>
        <v>0</v>
      </c>
      <c r="G39" s="184"/>
      <c r="H39" s="46">
        <f>'Cradle Inst Work Package'!H14</f>
        <v>0</v>
      </c>
      <c r="I39" s="184"/>
      <c r="J39" s="186">
        <f>'Cradle Inst Work Package'!J14</f>
        <v>0</v>
      </c>
      <c r="K39" s="47">
        <f>'Cradle Inst Work Package'!K14</f>
        <v>0</v>
      </c>
      <c r="L39" s="48">
        <f>'Cradle Inst Work Package'!L14</f>
        <v>0</v>
      </c>
      <c r="M39" s="184"/>
      <c r="N39" s="46">
        <f>'Cradle Inst Work Package'!N14</f>
        <v>48</v>
      </c>
      <c r="O39" s="184"/>
      <c r="P39" s="186">
        <f>'Cradle Inst Work Package'!P14</f>
        <v>32</v>
      </c>
      <c r="Q39" s="47">
        <f>'Cradle Inst Work Package'!Q14</f>
        <v>0</v>
      </c>
      <c r="R39" s="47">
        <f>'Cradle Inst Work Package'!R14</f>
        <v>16</v>
      </c>
      <c r="S39" s="48">
        <f>'Cradle Inst Work Package'!S14</f>
        <v>0</v>
      </c>
      <c r="T39" s="184"/>
      <c r="U39" s="46">
        <f>'Cradle Inst Work Package'!U14</f>
        <v>16</v>
      </c>
      <c r="V39" s="184"/>
      <c r="W39" s="186">
        <f>'Cradle Inst Work Package'!W14</f>
        <v>16</v>
      </c>
      <c r="X39" s="47">
        <f>'Cradle Inst Work Package'!X14</f>
        <v>0</v>
      </c>
      <c r="Y39" s="47">
        <f>'Cradle Inst Work Package'!Y14</f>
        <v>0</v>
      </c>
      <c r="Z39" s="47">
        <f>'Cradle Inst Work Package'!Z14</f>
        <v>0</v>
      </c>
      <c r="AA39" s="47">
        <f>'Cradle Inst Work Package'!AA14</f>
        <v>0</v>
      </c>
      <c r="AB39" s="48">
        <f>'Cradle Inst Work Package'!AB14</f>
        <v>0</v>
      </c>
      <c r="AC39" s="184"/>
      <c r="AD39" s="46">
        <f>'Cradle Inst Work Package'!AD14</f>
        <v>480</v>
      </c>
      <c r="AE39" s="184"/>
      <c r="AF39" s="186">
        <f>'Cradle Inst Work Package'!AF14</f>
        <v>480</v>
      </c>
      <c r="AG39" s="47">
        <f>'Cradle Inst Work Package'!AG14</f>
        <v>0</v>
      </c>
      <c r="AH39" s="47">
        <f>'Cradle Inst Work Package'!AH14</f>
        <v>0</v>
      </c>
      <c r="AI39" s="47">
        <f>'Cradle Inst Work Package'!AI14</f>
        <v>0</v>
      </c>
      <c r="AJ39" s="47">
        <f>'Cradle Inst Work Package'!AJ14</f>
        <v>0</v>
      </c>
      <c r="AK39" s="47">
        <f>'Cradle Inst Work Package'!AK14</f>
        <v>0</v>
      </c>
      <c r="AL39" s="47">
        <f>'Cradle Inst Work Package'!AL14</f>
        <v>0</v>
      </c>
      <c r="AM39" s="47">
        <f>'Cradle Inst Work Package'!AM14</f>
        <v>0</v>
      </c>
      <c r="AN39" s="48">
        <f>'Cradle Inst Work Package'!AN14</f>
        <v>0</v>
      </c>
      <c r="AO39" s="184"/>
      <c r="AP39" s="46">
        <f>'Cradle Inst Work Package'!AP14</f>
        <v>160</v>
      </c>
      <c r="AQ39" s="184"/>
      <c r="AR39" s="186">
        <f>'Cradle Inst Work Package'!AR14</f>
        <v>0</v>
      </c>
      <c r="AS39" s="47">
        <f>'Cradle Inst Work Package'!AS14</f>
        <v>0</v>
      </c>
      <c r="AT39" s="47">
        <f>'Cradle Inst Work Package'!AT14</f>
        <v>160</v>
      </c>
      <c r="AU39" s="47">
        <f>'Cradle Inst Work Package'!AU14</f>
        <v>0</v>
      </c>
      <c r="AV39" s="48">
        <f>'Cradle Inst Work Package'!AV14</f>
        <v>0</v>
      </c>
      <c r="AW39" s="192"/>
      <c r="AX39" s="46">
        <f>'Cradle Inst Work Package'!AX14</f>
        <v>0</v>
      </c>
      <c r="AY39" s="192"/>
      <c r="AZ39" s="763">
        <f>'Cradle Inst Work Package'!AZ14</f>
        <v>2500</v>
      </c>
      <c r="BA39" s="192"/>
      <c r="BB39" s="748">
        <f>'Cradle Inst Work Package'!BB14</f>
        <v>0.25</v>
      </c>
      <c r="BC39" s="749">
        <f>'Cradle Inst Work Package'!BC14</f>
        <v>0.25</v>
      </c>
      <c r="BD39" s="192"/>
      <c r="BE39" s="46" t="str">
        <f>'Cradle Inst Work Package'!BE14</f>
        <v/>
      </c>
      <c r="BF39" s="192"/>
      <c r="BG39" s="186" t="str">
        <f>'Cradle Inst Work Package'!BG14</f>
        <v>The labor required for this task is reasonably similar to well understood tasks from PHENIX and other projects of similar scale/L4</v>
      </c>
      <c r="BH39" s="48" t="str">
        <f>'Cradle Inst Work Package'!BH14</f>
        <v>The costs indicated are for hardware costs associated with this task. This is fairly well understood from projects with similar scope and detail./M4</v>
      </c>
      <c r="BI39" s="459"/>
      <c r="BJ39" s="186">
        <f>'Cradle Inst Work Package'!BJ14</f>
        <v>0</v>
      </c>
      <c r="BK39" s="47">
        <f>'Cradle Inst Work Package'!BK14</f>
        <v>0</v>
      </c>
      <c r="BL39" s="47">
        <f>'Cradle Inst Work Package'!BL14</f>
        <v>48</v>
      </c>
      <c r="BM39" s="47">
        <f>'Cradle Inst Work Package'!BM14</f>
        <v>16</v>
      </c>
      <c r="BN39" s="47">
        <f>'Cradle Inst Work Package'!BN14</f>
        <v>480</v>
      </c>
      <c r="BO39" s="47">
        <f>'Cradle Inst Work Package'!BO14</f>
        <v>160</v>
      </c>
      <c r="BP39" s="48">
        <f>'Cradle Inst Work Package'!BP14</f>
        <v>0</v>
      </c>
      <c r="BQ39" s="8"/>
      <c r="BR39" s="775">
        <f>'Cradle Inst Work Package'!BR14</f>
        <v>0</v>
      </c>
      <c r="BS39" s="776">
        <f>'Cradle Inst Work Package'!BS14</f>
        <v>0</v>
      </c>
      <c r="BT39" s="776">
        <f>'Cradle Inst Work Package'!BT14</f>
        <v>5006.3999999999996</v>
      </c>
      <c r="BU39" s="776">
        <f>'Cradle Inst Work Package'!BU14</f>
        <v>1297.5999999999999</v>
      </c>
      <c r="BV39" s="776">
        <f>'Cradle Inst Work Package'!BV14</f>
        <v>38928</v>
      </c>
      <c r="BW39" s="776">
        <f>'Cradle Inst Work Package'!BW14</f>
        <v>18158.399999999998</v>
      </c>
      <c r="BX39" s="777">
        <f>'Cradle Inst Work Package'!BX14</f>
        <v>0</v>
      </c>
      <c r="BY39" s="741"/>
      <c r="BZ39" s="771">
        <f>'Cradle Inst Work Package'!BZ14</f>
        <v>63390.399999999994</v>
      </c>
      <c r="CA39" s="772">
        <f>'Cradle Inst Work Package'!CA14</f>
        <v>79238</v>
      </c>
      <c r="CB39" s="773">
        <f>'Cradle Inst Work Package'!CB14</f>
        <v>3125</v>
      </c>
      <c r="CC39" s="677"/>
      <c r="CD39" s="677"/>
      <c r="CE39" s="677"/>
      <c r="CF39" s="677"/>
    </row>
    <row r="40" spans="2:84" ht="78">
      <c r="B40" s="588" t="str">
        <f>'Cradle Inst Work Package'!B15</f>
        <v>S348900 / S348910 / S349000</v>
      </c>
      <c r="C40" s="171" t="str">
        <f>'Cradle Inst Work Package'!C15</f>
        <v>Assemble HCal cradle onto base</v>
      </c>
      <c r="D40" s="180" t="str">
        <f>'Cradle Inst Work Package'!D15</f>
        <v>Technical scope: Installation/assembly of cradle onto base 
Work Statement: Using work plan/permit, tooling and fixtures, install the cradle onto the carriage  base plate and relevant alignment provisions.</v>
      </c>
      <c r="E40" s="46">
        <f>'Cradle Inst Work Package'!E15</f>
        <v>20</v>
      </c>
      <c r="F40" s="46">
        <f>'Cradle Inst Work Package'!F15</f>
        <v>0</v>
      </c>
      <c r="G40" s="184"/>
      <c r="H40" s="46">
        <f>'Cradle Inst Work Package'!H15</f>
        <v>0</v>
      </c>
      <c r="I40" s="184"/>
      <c r="J40" s="186">
        <f>'Cradle Inst Work Package'!J15</f>
        <v>0</v>
      </c>
      <c r="K40" s="47">
        <f>'Cradle Inst Work Package'!K15</f>
        <v>0</v>
      </c>
      <c r="L40" s="48">
        <f>'Cradle Inst Work Package'!L15</f>
        <v>0</v>
      </c>
      <c r="M40" s="184"/>
      <c r="N40" s="46">
        <f>'Cradle Inst Work Package'!N15</f>
        <v>48</v>
      </c>
      <c r="O40" s="184"/>
      <c r="P40" s="186">
        <f>'Cradle Inst Work Package'!P15</f>
        <v>32</v>
      </c>
      <c r="Q40" s="47">
        <f>'Cradle Inst Work Package'!Q15</f>
        <v>0</v>
      </c>
      <c r="R40" s="47">
        <f>'Cradle Inst Work Package'!R15</f>
        <v>16</v>
      </c>
      <c r="S40" s="48">
        <f>'Cradle Inst Work Package'!S15</f>
        <v>0</v>
      </c>
      <c r="T40" s="184"/>
      <c r="U40" s="46">
        <f>'Cradle Inst Work Package'!U15</f>
        <v>16</v>
      </c>
      <c r="V40" s="184"/>
      <c r="W40" s="186">
        <f>'Cradle Inst Work Package'!W15</f>
        <v>16</v>
      </c>
      <c r="X40" s="47">
        <f>'Cradle Inst Work Package'!X15</f>
        <v>0</v>
      </c>
      <c r="Y40" s="47">
        <f>'Cradle Inst Work Package'!Y15</f>
        <v>0</v>
      </c>
      <c r="Z40" s="47">
        <f>'Cradle Inst Work Package'!Z15</f>
        <v>0</v>
      </c>
      <c r="AA40" s="47">
        <f>'Cradle Inst Work Package'!AA15</f>
        <v>0</v>
      </c>
      <c r="AB40" s="48">
        <f>'Cradle Inst Work Package'!AB15</f>
        <v>0</v>
      </c>
      <c r="AC40" s="184"/>
      <c r="AD40" s="46">
        <f>'Cradle Inst Work Package'!AD15</f>
        <v>80</v>
      </c>
      <c r="AE40" s="184"/>
      <c r="AF40" s="186">
        <f>'Cradle Inst Work Package'!AF15</f>
        <v>80</v>
      </c>
      <c r="AG40" s="47">
        <f>'Cradle Inst Work Package'!AG15</f>
        <v>0</v>
      </c>
      <c r="AH40" s="47">
        <f>'Cradle Inst Work Package'!AH15</f>
        <v>0</v>
      </c>
      <c r="AI40" s="47">
        <f>'Cradle Inst Work Package'!AI15</f>
        <v>0</v>
      </c>
      <c r="AJ40" s="47">
        <f>'Cradle Inst Work Package'!AJ15</f>
        <v>0</v>
      </c>
      <c r="AK40" s="47">
        <f>'Cradle Inst Work Package'!AK15</f>
        <v>0</v>
      </c>
      <c r="AL40" s="47">
        <f>'Cradle Inst Work Package'!AL15</f>
        <v>0</v>
      </c>
      <c r="AM40" s="47">
        <f>'Cradle Inst Work Package'!AM15</f>
        <v>0</v>
      </c>
      <c r="AN40" s="48">
        <f>'Cradle Inst Work Package'!AN15</f>
        <v>0</v>
      </c>
      <c r="AO40" s="184"/>
      <c r="AP40" s="46">
        <f>'Cradle Inst Work Package'!AP15</f>
        <v>64</v>
      </c>
      <c r="AQ40" s="184"/>
      <c r="AR40" s="186">
        <f>'Cradle Inst Work Package'!AR15</f>
        <v>0</v>
      </c>
      <c r="AS40" s="47">
        <f>'Cradle Inst Work Package'!AS15</f>
        <v>0</v>
      </c>
      <c r="AT40" s="47">
        <f>'Cradle Inst Work Package'!AT15</f>
        <v>64</v>
      </c>
      <c r="AU40" s="47">
        <f>'Cradle Inst Work Package'!AU15</f>
        <v>0</v>
      </c>
      <c r="AV40" s="48">
        <f>'Cradle Inst Work Package'!AV15</f>
        <v>0</v>
      </c>
      <c r="AW40" s="192"/>
      <c r="AX40" s="46">
        <f>'Cradle Inst Work Package'!AX15</f>
        <v>0</v>
      </c>
      <c r="AY40" s="192"/>
      <c r="AZ40" s="763">
        <f>'Cradle Inst Work Package'!AZ15</f>
        <v>3000</v>
      </c>
      <c r="BA40" s="192"/>
      <c r="BB40" s="748">
        <f>'Cradle Inst Work Package'!BB15</f>
        <v>0.25</v>
      </c>
      <c r="BC40" s="749">
        <f>'Cradle Inst Work Package'!BC15</f>
        <v>0.25</v>
      </c>
      <c r="BD40" s="192"/>
      <c r="BE40" s="46" t="str">
        <f>'Cradle Inst Work Package'!BE15</f>
        <v/>
      </c>
      <c r="BF40" s="192"/>
      <c r="BG40" s="186" t="str">
        <f>'Cradle Inst Work Package'!BG15</f>
        <v>The labor required for this task is reasonably similar to well understood tasks from PHENIX and other projects of similar scale/L4</v>
      </c>
      <c r="BH40" s="48" t="str">
        <f>'Cradle Inst Work Package'!BH15</f>
        <v>The costs indicated are for hardware costs associated with this task. This is fairly well understood from projects with similar scope and detail./M4</v>
      </c>
      <c r="BI40" s="459"/>
      <c r="BJ40" s="186">
        <f>'Cradle Inst Work Package'!BJ15</f>
        <v>0</v>
      </c>
      <c r="BK40" s="47">
        <f>'Cradle Inst Work Package'!BK15</f>
        <v>0</v>
      </c>
      <c r="BL40" s="47">
        <f>'Cradle Inst Work Package'!BL15</f>
        <v>48</v>
      </c>
      <c r="BM40" s="47">
        <f>'Cradle Inst Work Package'!BM15</f>
        <v>16</v>
      </c>
      <c r="BN40" s="47">
        <f>'Cradle Inst Work Package'!BN15</f>
        <v>80</v>
      </c>
      <c r="BO40" s="47">
        <f>'Cradle Inst Work Package'!BO15</f>
        <v>64</v>
      </c>
      <c r="BP40" s="48">
        <f>'Cradle Inst Work Package'!BP15</f>
        <v>0</v>
      </c>
      <c r="BQ40" s="8"/>
      <c r="BR40" s="775">
        <f>'Cradle Inst Work Package'!BR15</f>
        <v>0</v>
      </c>
      <c r="BS40" s="776">
        <f>'Cradle Inst Work Package'!BS15</f>
        <v>0</v>
      </c>
      <c r="BT40" s="776">
        <f>'Cradle Inst Work Package'!BT15</f>
        <v>5006.3999999999996</v>
      </c>
      <c r="BU40" s="776">
        <f>'Cradle Inst Work Package'!BU15</f>
        <v>1297.5999999999999</v>
      </c>
      <c r="BV40" s="776">
        <f>'Cradle Inst Work Package'!BV15</f>
        <v>6488</v>
      </c>
      <c r="BW40" s="776">
        <f>'Cradle Inst Work Package'!BW15</f>
        <v>7263.36</v>
      </c>
      <c r="BX40" s="777">
        <f>'Cradle Inst Work Package'!BX15</f>
        <v>0</v>
      </c>
      <c r="BY40" s="741"/>
      <c r="BZ40" s="771">
        <f>'Cradle Inst Work Package'!BZ15</f>
        <v>20055.36</v>
      </c>
      <c r="CA40" s="772">
        <f>'Cradle Inst Work Package'!CA15</f>
        <v>25069.200000000001</v>
      </c>
      <c r="CB40" s="773">
        <f>'Cradle Inst Work Package'!CB15</f>
        <v>3750</v>
      </c>
      <c r="CC40" s="677"/>
      <c r="CD40" s="677"/>
      <c r="CE40" s="677"/>
      <c r="CF40" s="677"/>
    </row>
    <row r="41" spans="2:84" ht="156">
      <c r="B41" s="588" t="str">
        <f>'Cradle Inst Work Package'!B16</f>
        <v>S349100 / S349200</v>
      </c>
      <c r="C41" s="171" t="str">
        <f>'Cradle Inst Work Package'!C16</f>
        <v>Install magnet mounting feet</v>
      </c>
      <c r="D41" s="180" t="str">
        <f>'Cradle Inst Work Package'!D16</f>
        <v>Technical scope: Installation of magnet mounting feet onto the HCal sectors installed on carriage cradles. (Note the installation of the Outer HCal sectors is described in WBS 2.05.01.04 The Magnet is installed before the upper HCal sectors are installed (see WBS 2.05.01.05 for Magnet installation details). 
Work Statement: Using work plan/permit, tooling and fixtures, install the magnet mounting feet and relevant alignment provisions onto the HCal sectors.</v>
      </c>
      <c r="E41" s="46">
        <f>'Cradle Inst Work Package'!E16</f>
        <v>10</v>
      </c>
      <c r="F41" s="46">
        <f>'Cradle Inst Work Package'!F16</f>
        <v>0</v>
      </c>
      <c r="G41" s="184"/>
      <c r="H41" s="46">
        <f>'Cradle Inst Work Package'!H16</f>
        <v>0</v>
      </c>
      <c r="I41" s="184"/>
      <c r="J41" s="186">
        <f>'Cradle Inst Work Package'!J16</f>
        <v>0</v>
      </c>
      <c r="K41" s="47">
        <f>'Cradle Inst Work Package'!K16</f>
        <v>0</v>
      </c>
      <c r="L41" s="48">
        <f>'Cradle Inst Work Package'!L16</f>
        <v>0</v>
      </c>
      <c r="M41" s="184"/>
      <c r="N41" s="46">
        <f>'Cradle Inst Work Package'!N16</f>
        <v>10</v>
      </c>
      <c r="O41" s="184"/>
      <c r="P41" s="186">
        <f>'Cradle Inst Work Package'!P16</f>
        <v>0</v>
      </c>
      <c r="Q41" s="47">
        <f>'Cradle Inst Work Package'!Q16</f>
        <v>0</v>
      </c>
      <c r="R41" s="47">
        <f>'Cradle Inst Work Package'!R16</f>
        <v>10</v>
      </c>
      <c r="S41" s="48">
        <f>'Cradle Inst Work Package'!S16</f>
        <v>0</v>
      </c>
      <c r="T41" s="184"/>
      <c r="U41" s="46">
        <f>'Cradle Inst Work Package'!U16</f>
        <v>8</v>
      </c>
      <c r="V41" s="184"/>
      <c r="W41" s="186">
        <f>'Cradle Inst Work Package'!W16</f>
        <v>8</v>
      </c>
      <c r="X41" s="47">
        <f>'Cradle Inst Work Package'!X16</f>
        <v>0</v>
      </c>
      <c r="Y41" s="47">
        <f>'Cradle Inst Work Package'!Y16</f>
        <v>0</v>
      </c>
      <c r="Z41" s="47">
        <f>'Cradle Inst Work Package'!Z16</f>
        <v>0</v>
      </c>
      <c r="AA41" s="47">
        <f>'Cradle Inst Work Package'!AA16</f>
        <v>0</v>
      </c>
      <c r="AB41" s="48">
        <f>'Cradle Inst Work Package'!AB16</f>
        <v>0</v>
      </c>
      <c r="AC41" s="184"/>
      <c r="AD41" s="46">
        <f>'Cradle Inst Work Package'!AD16</f>
        <v>160</v>
      </c>
      <c r="AE41" s="184"/>
      <c r="AF41" s="186">
        <f>'Cradle Inst Work Package'!AF16</f>
        <v>160</v>
      </c>
      <c r="AG41" s="47">
        <f>'Cradle Inst Work Package'!AG16</f>
        <v>0</v>
      </c>
      <c r="AH41" s="47">
        <f>'Cradle Inst Work Package'!AH16</f>
        <v>0</v>
      </c>
      <c r="AI41" s="47">
        <f>'Cradle Inst Work Package'!AI16</f>
        <v>0</v>
      </c>
      <c r="AJ41" s="47">
        <f>'Cradle Inst Work Package'!AJ16</f>
        <v>0</v>
      </c>
      <c r="AK41" s="47">
        <f>'Cradle Inst Work Package'!AK16</f>
        <v>0</v>
      </c>
      <c r="AL41" s="47">
        <f>'Cradle Inst Work Package'!AL16</f>
        <v>0</v>
      </c>
      <c r="AM41" s="47">
        <f>'Cradle Inst Work Package'!AM16</f>
        <v>0</v>
      </c>
      <c r="AN41" s="48">
        <f>'Cradle Inst Work Package'!AN16</f>
        <v>0</v>
      </c>
      <c r="AO41" s="184"/>
      <c r="AP41" s="46">
        <f>'Cradle Inst Work Package'!AP16</f>
        <v>0</v>
      </c>
      <c r="AQ41" s="184"/>
      <c r="AR41" s="186">
        <f>'Cradle Inst Work Package'!AR16</f>
        <v>0</v>
      </c>
      <c r="AS41" s="47">
        <f>'Cradle Inst Work Package'!AS16</f>
        <v>0</v>
      </c>
      <c r="AT41" s="47">
        <f>'Cradle Inst Work Package'!AT16</f>
        <v>0</v>
      </c>
      <c r="AU41" s="47">
        <f>'Cradle Inst Work Package'!AU16</f>
        <v>0</v>
      </c>
      <c r="AV41" s="48">
        <f>'Cradle Inst Work Package'!AV16</f>
        <v>0</v>
      </c>
      <c r="AW41" s="192"/>
      <c r="AX41" s="46">
        <f>'Cradle Inst Work Package'!AX16</f>
        <v>0</v>
      </c>
      <c r="AY41" s="192"/>
      <c r="AZ41" s="763">
        <f>'Cradle Inst Work Package'!AZ16</f>
        <v>3000</v>
      </c>
      <c r="BA41" s="192"/>
      <c r="BB41" s="748">
        <f>'Cradle Inst Work Package'!BB16</f>
        <v>0.25</v>
      </c>
      <c r="BC41" s="749">
        <f>'Cradle Inst Work Package'!BC16</f>
        <v>0.25</v>
      </c>
      <c r="BD41" s="192"/>
      <c r="BE41" s="46" t="str">
        <f>'Cradle Inst Work Package'!BE16</f>
        <v/>
      </c>
      <c r="BF41" s="192"/>
      <c r="BG41" s="186" t="str">
        <f>'Cradle Inst Work Package'!BG16</f>
        <v>The labor required for this task is reasonably similar to well understood tasks from PHENIX and other projects of similar scale/L4</v>
      </c>
      <c r="BH41" s="48" t="str">
        <f>'Cradle Inst Work Package'!BH16</f>
        <v>The costs indicated are for hardware costs associated with this task. This is fairly well understood from projects with similar scope and detail./M4</v>
      </c>
      <c r="BI41" s="459"/>
      <c r="BJ41" s="186">
        <f>'Cradle Inst Work Package'!BJ16</f>
        <v>0</v>
      </c>
      <c r="BK41" s="47">
        <f>'Cradle Inst Work Package'!BK16</f>
        <v>0</v>
      </c>
      <c r="BL41" s="47">
        <f>'Cradle Inst Work Package'!BL16</f>
        <v>10</v>
      </c>
      <c r="BM41" s="47">
        <f>'Cradle Inst Work Package'!BM16</f>
        <v>8</v>
      </c>
      <c r="BN41" s="47">
        <f>'Cradle Inst Work Package'!BN16</f>
        <v>160</v>
      </c>
      <c r="BO41" s="47">
        <f>'Cradle Inst Work Package'!BO16</f>
        <v>0</v>
      </c>
      <c r="BP41" s="48">
        <f>'Cradle Inst Work Package'!BP16</f>
        <v>0</v>
      </c>
      <c r="BQ41" s="8"/>
      <c r="BR41" s="775">
        <f>'Cradle Inst Work Package'!BR16</f>
        <v>0</v>
      </c>
      <c r="BS41" s="776">
        <f>'Cradle Inst Work Package'!BS16</f>
        <v>0</v>
      </c>
      <c r="BT41" s="776">
        <f>'Cradle Inst Work Package'!BT16</f>
        <v>1043</v>
      </c>
      <c r="BU41" s="776">
        <f>'Cradle Inst Work Package'!BU16</f>
        <v>648.79999999999995</v>
      </c>
      <c r="BV41" s="776">
        <f>'Cradle Inst Work Package'!BV16</f>
        <v>12976</v>
      </c>
      <c r="BW41" s="776">
        <f>'Cradle Inst Work Package'!BW16</f>
        <v>0</v>
      </c>
      <c r="BX41" s="777">
        <f>'Cradle Inst Work Package'!BX16</f>
        <v>0</v>
      </c>
      <c r="BY41" s="741"/>
      <c r="BZ41" s="771">
        <f>'Cradle Inst Work Package'!BZ16</f>
        <v>14667.8</v>
      </c>
      <c r="CA41" s="772">
        <f>'Cradle Inst Work Package'!CA16</f>
        <v>18334.75</v>
      </c>
      <c r="CB41" s="773">
        <f>'Cradle Inst Work Package'!CB16</f>
        <v>3750</v>
      </c>
      <c r="CC41" s="677"/>
      <c r="CD41" s="677"/>
      <c r="CE41" s="677"/>
      <c r="CF41" s="677"/>
    </row>
    <row r="42" spans="2:84" ht="93.6">
      <c r="B42" s="588" t="str">
        <f>'Cradle Inst Work Package'!B17</f>
        <v>S349300 / S349310 / S349400</v>
      </c>
      <c r="C42" s="171" t="str">
        <f>'Cradle Inst Work Package'!C17</f>
        <v>Install platforms &amp; access</v>
      </c>
      <c r="D42" s="180" t="str">
        <f>'Cradle Inst Work Package'!D17</f>
        <v>Technical scope: Installation of platforms and access onto the cradle carriage assembly. 
Work Statement: Using work plan/permit, tooling and fixtures, install the work platforms, access and related components onto the cradle base.</v>
      </c>
      <c r="E42" s="46">
        <f>'Cradle Inst Work Package'!E17</f>
        <v>20</v>
      </c>
      <c r="F42" s="46">
        <f>'Cradle Inst Work Package'!F17</f>
        <v>0</v>
      </c>
      <c r="G42" s="184"/>
      <c r="H42" s="46">
        <f>'Cradle Inst Work Package'!H17</f>
        <v>0</v>
      </c>
      <c r="I42" s="184"/>
      <c r="J42" s="186">
        <f>'Cradle Inst Work Package'!J17</f>
        <v>0</v>
      </c>
      <c r="K42" s="47">
        <f>'Cradle Inst Work Package'!K17</f>
        <v>0</v>
      </c>
      <c r="L42" s="48">
        <f>'Cradle Inst Work Package'!L17</f>
        <v>0</v>
      </c>
      <c r="M42" s="184"/>
      <c r="N42" s="46">
        <f>'Cradle Inst Work Package'!N17</f>
        <v>32</v>
      </c>
      <c r="O42" s="184"/>
      <c r="P42" s="186">
        <f>'Cradle Inst Work Package'!P17</f>
        <v>16</v>
      </c>
      <c r="Q42" s="47">
        <f>'Cradle Inst Work Package'!Q17</f>
        <v>0</v>
      </c>
      <c r="R42" s="47">
        <f>'Cradle Inst Work Package'!R17</f>
        <v>16</v>
      </c>
      <c r="S42" s="48">
        <f>'Cradle Inst Work Package'!S17</f>
        <v>0</v>
      </c>
      <c r="T42" s="184"/>
      <c r="U42" s="46">
        <f>'Cradle Inst Work Package'!U17</f>
        <v>16</v>
      </c>
      <c r="V42" s="184"/>
      <c r="W42" s="186">
        <f>'Cradle Inst Work Package'!W17</f>
        <v>16</v>
      </c>
      <c r="X42" s="47">
        <f>'Cradle Inst Work Package'!X17</f>
        <v>0</v>
      </c>
      <c r="Y42" s="47">
        <f>'Cradle Inst Work Package'!Y17</f>
        <v>0</v>
      </c>
      <c r="Z42" s="47">
        <f>'Cradle Inst Work Package'!Z17</f>
        <v>0</v>
      </c>
      <c r="AA42" s="47">
        <f>'Cradle Inst Work Package'!AA17</f>
        <v>0</v>
      </c>
      <c r="AB42" s="48">
        <f>'Cradle Inst Work Package'!AB17</f>
        <v>0</v>
      </c>
      <c r="AC42" s="184"/>
      <c r="AD42" s="46">
        <f>'Cradle Inst Work Package'!AD17</f>
        <v>240</v>
      </c>
      <c r="AE42" s="184"/>
      <c r="AF42" s="186">
        <f>'Cradle Inst Work Package'!AF17</f>
        <v>240</v>
      </c>
      <c r="AG42" s="47">
        <f>'Cradle Inst Work Package'!AG17</f>
        <v>0</v>
      </c>
      <c r="AH42" s="47">
        <f>'Cradle Inst Work Package'!AH17</f>
        <v>0</v>
      </c>
      <c r="AI42" s="47">
        <f>'Cradle Inst Work Package'!AI17</f>
        <v>0</v>
      </c>
      <c r="AJ42" s="47">
        <f>'Cradle Inst Work Package'!AJ17</f>
        <v>0</v>
      </c>
      <c r="AK42" s="47">
        <f>'Cradle Inst Work Package'!AK17</f>
        <v>0</v>
      </c>
      <c r="AL42" s="47">
        <f>'Cradle Inst Work Package'!AL17</f>
        <v>0</v>
      </c>
      <c r="AM42" s="47">
        <f>'Cradle Inst Work Package'!AM17</f>
        <v>0</v>
      </c>
      <c r="AN42" s="48">
        <f>'Cradle Inst Work Package'!AN17</f>
        <v>0</v>
      </c>
      <c r="AO42" s="184"/>
      <c r="AP42" s="46">
        <f>'Cradle Inst Work Package'!AP17</f>
        <v>0</v>
      </c>
      <c r="AQ42" s="184"/>
      <c r="AR42" s="186">
        <f>'Cradle Inst Work Package'!AR17</f>
        <v>0</v>
      </c>
      <c r="AS42" s="47">
        <f>'Cradle Inst Work Package'!AS17</f>
        <v>0</v>
      </c>
      <c r="AT42" s="47">
        <f>'Cradle Inst Work Package'!AT17</f>
        <v>0</v>
      </c>
      <c r="AU42" s="47">
        <f>'Cradle Inst Work Package'!AU17</f>
        <v>0</v>
      </c>
      <c r="AV42" s="48">
        <f>'Cradle Inst Work Package'!AV17</f>
        <v>0</v>
      </c>
      <c r="AW42" s="192"/>
      <c r="AX42" s="46">
        <f>'Cradle Inst Work Package'!AX17</f>
        <v>0</v>
      </c>
      <c r="AY42" s="192"/>
      <c r="AZ42" s="763">
        <f>'Cradle Inst Work Package'!AZ17</f>
        <v>1000</v>
      </c>
      <c r="BA42" s="192"/>
      <c r="BB42" s="748">
        <f>'Cradle Inst Work Package'!BB17</f>
        <v>0.25</v>
      </c>
      <c r="BC42" s="749">
        <f>'Cradle Inst Work Package'!BC17</f>
        <v>0.25</v>
      </c>
      <c r="BD42" s="192"/>
      <c r="BE42" s="46" t="str">
        <f>'Cradle Inst Work Package'!BE17</f>
        <v/>
      </c>
      <c r="BF42" s="192"/>
      <c r="BG42" s="186" t="str">
        <f>'Cradle Inst Work Package'!BG17</f>
        <v>The labor required for this task is reasonably similar to well understood tasks from PHENIX and other projects of similar scale/L4</v>
      </c>
      <c r="BH42" s="48" t="str">
        <f>'Cradle Inst Work Package'!BH17</f>
        <v>The costs indicated are for hardware costs associated with this task. This is fairly well understood from projects with similar scope and detail./M4</v>
      </c>
      <c r="BI42" s="459"/>
      <c r="BJ42" s="186">
        <f>'Cradle Inst Work Package'!BJ17</f>
        <v>0</v>
      </c>
      <c r="BK42" s="47">
        <f>'Cradle Inst Work Package'!BK17</f>
        <v>0</v>
      </c>
      <c r="BL42" s="47">
        <f>'Cradle Inst Work Package'!BL17</f>
        <v>32</v>
      </c>
      <c r="BM42" s="47">
        <f>'Cradle Inst Work Package'!BM17</f>
        <v>16</v>
      </c>
      <c r="BN42" s="47">
        <f>'Cradle Inst Work Package'!BN17</f>
        <v>240</v>
      </c>
      <c r="BO42" s="47">
        <f>'Cradle Inst Work Package'!BO17</f>
        <v>0</v>
      </c>
      <c r="BP42" s="48">
        <f>'Cradle Inst Work Package'!BP17</f>
        <v>0</v>
      </c>
      <c r="BQ42" s="8"/>
      <c r="BR42" s="775">
        <f>'Cradle Inst Work Package'!BR17</f>
        <v>0</v>
      </c>
      <c r="BS42" s="776">
        <f>'Cradle Inst Work Package'!BS17</f>
        <v>0</v>
      </c>
      <c r="BT42" s="776">
        <f>'Cradle Inst Work Package'!BT17</f>
        <v>3337.6</v>
      </c>
      <c r="BU42" s="776">
        <f>'Cradle Inst Work Package'!BU17</f>
        <v>1297.5999999999999</v>
      </c>
      <c r="BV42" s="776">
        <f>'Cradle Inst Work Package'!BV17</f>
        <v>19464</v>
      </c>
      <c r="BW42" s="776">
        <f>'Cradle Inst Work Package'!BW17</f>
        <v>0</v>
      </c>
      <c r="BX42" s="777">
        <f>'Cradle Inst Work Package'!BX17</f>
        <v>0</v>
      </c>
      <c r="BY42" s="741"/>
      <c r="BZ42" s="771">
        <f>'Cradle Inst Work Package'!BZ17</f>
        <v>24099.200000000001</v>
      </c>
      <c r="CA42" s="772">
        <f>'Cradle Inst Work Package'!CA17</f>
        <v>30124</v>
      </c>
      <c r="CB42" s="773">
        <f>'Cradle Inst Work Package'!CB17</f>
        <v>1250</v>
      </c>
      <c r="CC42" s="677"/>
      <c r="CD42" s="677"/>
      <c r="CE42" s="677"/>
      <c r="CF42" s="677"/>
    </row>
    <row r="43" spans="2:84" ht="94.2" thickBot="1">
      <c r="B43" s="589" t="str">
        <f>'Cradle Inst Work Package'!B18</f>
        <v>S349500 / S349510 / S349600</v>
      </c>
      <c r="C43" s="297" t="str">
        <f>'Cradle Inst Work Package'!C18</f>
        <v>Install Pole Tips</v>
      </c>
      <c r="D43" s="465" t="str">
        <f>'Cradle Inst Work Package'!D18</f>
        <v>Technical scope: Installation of end caps/pole tips onto the cradle carriage assembly. 
Work Statement: Using work plan/permit, tooling and fixtures, install the end caps/pole tips and related components onto the cradle base.</v>
      </c>
      <c r="E43" s="463">
        <f>'Cradle Inst Work Package'!E18</f>
        <v>10</v>
      </c>
      <c r="F43" s="463">
        <f>'Cradle Inst Work Package'!F18</f>
        <v>0</v>
      </c>
      <c r="G43" s="340"/>
      <c r="H43" s="463">
        <f>'Cradle Inst Work Package'!H18</f>
        <v>0</v>
      </c>
      <c r="I43" s="340"/>
      <c r="J43" s="455">
        <f>'Cradle Inst Work Package'!J18</f>
        <v>0</v>
      </c>
      <c r="K43" s="448">
        <f>'Cradle Inst Work Package'!K18</f>
        <v>0</v>
      </c>
      <c r="L43" s="449">
        <f>'Cradle Inst Work Package'!L18</f>
        <v>0</v>
      </c>
      <c r="M43" s="340"/>
      <c r="N43" s="463">
        <f>'Cradle Inst Work Package'!N18</f>
        <v>16</v>
      </c>
      <c r="O43" s="340"/>
      <c r="P43" s="455">
        <f>'Cradle Inst Work Package'!P18</f>
        <v>8</v>
      </c>
      <c r="Q43" s="448">
        <f>'Cradle Inst Work Package'!Q18</f>
        <v>0</v>
      </c>
      <c r="R43" s="448">
        <f>'Cradle Inst Work Package'!R18</f>
        <v>8</v>
      </c>
      <c r="S43" s="449">
        <f>'Cradle Inst Work Package'!S18</f>
        <v>0</v>
      </c>
      <c r="T43" s="340"/>
      <c r="U43" s="463">
        <f>'Cradle Inst Work Package'!U18</f>
        <v>8</v>
      </c>
      <c r="V43" s="340"/>
      <c r="W43" s="455">
        <f>'Cradle Inst Work Package'!W18</f>
        <v>8</v>
      </c>
      <c r="X43" s="448">
        <f>'Cradle Inst Work Package'!X18</f>
        <v>0</v>
      </c>
      <c r="Y43" s="448">
        <f>'Cradle Inst Work Package'!Y18</f>
        <v>0</v>
      </c>
      <c r="Z43" s="448">
        <f>'Cradle Inst Work Package'!Z18</f>
        <v>0</v>
      </c>
      <c r="AA43" s="448">
        <f>'Cradle Inst Work Package'!AA18</f>
        <v>0</v>
      </c>
      <c r="AB43" s="449">
        <f>'Cradle Inst Work Package'!AB18</f>
        <v>0</v>
      </c>
      <c r="AC43" s="340"/>
      <c r="AD43" s="463">
        <f>'Cradle Inst Work Package'!AD18</f>
        <v>64</v>
      </c>
      <c r="AE43" s="340"/>
      <c r="AF43" s="455">
        <f>'Cradle Inst Work Package'!AF18</f>
        <v>64</v>
      </c>
      <c r="AG43" s="448">
        <f>'Cradle Inst Work Package'!AG18</f>
        <v>0</v>
      </c>
      <c r="AH43" s="448">
        <f>'Cradle Inst Work Package'!AH18</f>
        <v>0</v>
      </c>
      <c r="AI43" s="448">
        <f>'Cradle Inst Work Package'!AI18</f>
        <v>0</v>
      </c>
      <c r="AJ43" s="448">
        <f>'Cradle Inst Work Package'!AJ18</f>
        <v>0</v>
      </c>
      <c r="AK43" s="448">
        <f>'Cradle Inst Work Package'!AK18</f>
        <v>0</v>
      </c>
      <c r="AL43" s="448">
        <f>'Cradle Inst Work Package'!AL18</f>
        <v>0</v>
      </c>
      <c r="AM43" s="448">
        <f>'Cradle Inst Work Package'!AM18</f>
        <v>0</v>
      </c>
      <c r="AN43" s="449">
        <f>'Cradle Inst Work Package'!AN18</f>
        <v>0</v>
      </c>
      <c r="AO43" s="340"/>
      <c r="AP43" s="463">
        <f>'Cradle Inst Work Package'!AP18</f>
        <v>32</v>
      </c>
      <c r="AQ43" s="340"/>
      <c r="AR43" s="455">
        <f>'Cradle Inst Work Package'!AR18</f>
        <v>0</v>
      </c>
      <c r="AS43" s="448">
        <f>'Cradle Inst Work Package'!AS18</f>
        <v>0</v>
      </c>
      <c r="AT43" s="448">
        <f>'Cradle Inst Work Package'!AT18</f>
        <v>32</v>
      </c>
      <c r="AU43" s="448">
        <f>'Cradle Inst Work Package'!AU18</f>
        <v>0</v>
      </c>
      <c r="AV43" s="449">
        <f>'Cradle Inst Work Package'!AV18</f>
        <v>0</v>
      </c>
      <c r="AW43" s="461"/>
      <c r="AX43" s="463">
        <f>'Cradle Inst Work Package'!AX18</f>
        <v>0</v>
      </c>
      <c r="AY43" s="461"/>
      <c r="AZ43" s="764">
        <f>'Cradle Inst Work Package'!AZ18</f>
        <v>3000</v>
      </c>
      <c r="BA43" s="461"/>
      <c r="BB43" s="750">
        <f>'Cradle Inst Work Package'!BB18</f>
        <v>0.25</v>
      </c>
      <c r="BC43" s="751">
        <f>'Cradle Inst Work Package'!BC18</f>
        <v>0.25</v>
      </c>
      <c r="BD43" s="461"/>
      <c r="BE43" s="463" t="str">
        <f>'Cradle Inst Work Package'!BE18</f>
        <v/>
      </c>
      <c r="BF43" s="461"/>
      <c r="BG43" s="455" t="str">
        <f>'Cradle Inst Work Package'!BG18</f>
        <v>The labor required for this task is reasonably similar to well understood tasks from PHENIX and other projects of similar scale/L4</v>
      </c>
      <c r="BH43" s="449" t="str">
        <f>'Cradle Inst Work Package'!BH18</f>
        <v>The costs indicated are for hardware costs associated with this task. This is fairly well understood from projects with similar scope and detail./M4</v>
      </c>
      <c r="BI43" s="460"/>
      <c r="BJ43" s="455">
        <f>'Cradle Inst Work Package'!BJ18</f>
        <v>0</v>
      </c>
      <c r="BK43" s="448">
        <f>'Cradle Inst Work Package'!BK18</f>
        <v>0</v>
      </c>
      <c r="BL43" s="448">
        <f>'Cradle Inst Work Package'!BL18</f>
        <v>16</v>
      </c>
      <c r="BM43" s="448">
        <f>'Cradle Inst Work Package'!BM18</f>
        <v>8</v>
      </c>
      <c r="BN43" s="448">
        <f>'Cradle Inst Work Package'!BN18</f>
        <v>64</v>
      </c>
      <c r="BO43" s="448">
        <f>'Cradle Inst Work Package'!BO18</f>
        <v>32</v>
      </c>
      <c r="BP43" s="449">
        <f>'Cradle Inst Work Package'!BP18</f>
        <v>0</v>
      </c>
      <c r="BQ43" s="8"/>
      <c r="BR43" s="775">
        <f>'Cradle Inst Work Package'!BR18</f>
        <v>0</v>
      </c>
      <c r="BS43" s="776">
        <f>'Cradle Inst Work Package'!BS18</f>
        <v>0</v>
      </c>
      <c r="BT43" s="776">
        <f>'Cradle Inst Work Package'!BT18</f>
        <v>1668.8</v>
      </c>
      <c r="BU43" s="776">
        <f>'Cradle Inst Work Package'!BU18</f>
        <v>648.79999999999995</v>
      </c>
      <c r="BV43" s="776">
        <f>'Cradle Inst Work Package'!BV18</f>
        <v>5190.3999999999996</v>
      </c>
      <c r="BW43" s="776">
        <f>'Cradle Inst Work Package'!BW18</f>
        <v>3631.68</v>
      </c>
      <c r="BX43" s="777">
        <f>'Cradle Inst Work Package'!BX18</f>
        <v>0</v>
      </c>
      <c r="BY43" s="741"/>
      <c r="BZ43" s="771">
        <f>'Cradle Inst Work Package'!BZ18</f>
        <v>11139.68</v>
      </c>
      <c r="CA43" s="772">
        <f>'Cradle Inst Work Package'!CA18</f>
        <v>13924.6</v>
      </c>
      <c r="CB43" s="773">
        <f>'Cradle Inst Work Package'!CB18</f>
        <v>3750</v>
      </c>
      <c r="CC43" s="677"/>
      <c r="CD43" s="677"/>
      <c r="CE43" s="677"/>
      <c r="CF43" s="677"/>
    </row>
    <row r="44" spans="2:84" ht="409.6" thickBot="1">
      <c r="B44" s="869" t="str">
        <f>'Outer HCal Inst Work Package'!C4</f>
        <v>2.05.04</v>
      </c>
      <c r="C44" s="55" t="str">
        <f>'Outer HCal Inst Work Package'!C5</f>
        <v xml:space="preserve"> Outer HCal  Integration/Installation</v>
      </c>
      <c r="D44" s="194" t="str">
        <f>'BoE for Outer HCal Inst'!B12</f>
        <v xml:space="preserve">Technical Scope:
This work package includes all scientific, engineering and technical staff efforts to assemble and install the sPHENIX Outer Hadronic Calorimeter (Outer HCal) sectors in the sPHENIX Assembly Hall (AH) at Building 1008.  The analyses required to determine the design of outer HCal detector structural and components and equipment needed, the design, procurement and acceptance of such equipment, the reviews of these analyses and the assembly and testing of Outer HCal sectors are not in the scope of this work package and control account but rather are part of sPHENIX WBS 1.04: sPHENIX Hadronic Calorimeter.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(procurement, fabrication, assembly, testing and delivery to BNL of Outer HCal sectors and services covered in WBS 1.4 work packages)
6.   Install Partial Outer HCal for SC Magnet Install 
           (NOTE: at this point in the installation, the sPHENIX superconducting solenoid magnet must be installed. Refer to WBS # 2.05.01.05 for info on that work package)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v>
      </c>
      <c r="E44" s="53"/>
      <c r="F44" s="53"/>
      <c r="G44" s="207"/>
      <c r="H44" s="53"/>
      <c r="I44" s="207"/>
      <c r="J44" s="195"/>
      <c r="K44" s="196"/>
      <c r="L44" s="197"/>
      <c r="M44" s="207"/>
      <c r="N44" s="53"/>
      <c r="O44" s="207"/>
      <c r="P44" s="195"/>
      <c r="Q44" s="196"/>
      <c r="R44" s="196"/>
      <c r="S44" s="197"/>
      <c r="T44" s="207"/>
      <c r="U44" s="53"/>
      <c r="V44" s="207"/>
      <c r="W44" s="195"/>
      <c r="X44" s="196"/>
      <c r="Y44" s="196"/>
      <c r="Z44" s="196"/>
      <c r="AA44" s="196"/>
      <c r="AB44" s="197"/>
      <c r="AC44" s="207"/>
      <c r="AD44" s="53"/>
      <c r="AE44" s="207"/>
      <c r="AF44" s="195"/>
      <c r="AG44" s="196"/>
      <c r="AH44" s="196"/>
      <c r="AI44" s="196"/>
      <c r="AJ44" s="196"/>
      <c r="AK44" s="196"/>
      <c r="AL44" s="196"/>
      <c r="AM44" s="196"/>
      <c r="AN44" s="197"/>
      <c r="AO44" s="207"/>
      <c r="AP44" s="53"/>
      <c r="AQ44" s="207"/>
      <c r="AR44" s="195"/>
      <c r="AS44" s="196"/>
      <c r="AT44" s="196"/>
      <c r="AU44" s="196"/>
      <c r="AV44" s="197"/>
      <c r="AW44" s="54"/>
      <c r="AX44" s="53"/>
      <c r="AY44" s="54"/>
      <c r="AZ44" s="198">
        <f>SUM(AZ45:AZ60)</f>
        <v>63500</v>
      </c>
      <c r="BA44" s="199"/>
      <c r="BB44" s="744"/>
      <c r="BC44" s="745"/>
      <c r="BD44" s="54"/>
      <c r="BE44" s="53"/>
      <c r="BF44" s="54"/>
      <c r="BG44" s="195"/>
      <c r="BH44" s="197"/>
      <c r="BI44" s="457"/>
      <c r="BJ44" s="1251"/>
      <c r="BK44" s="1252"/>
      <c r="BL44" s="1252"/>
      <c r="BM44" s="1252"/>
      <c r="BN44" s="1252"/>
      <c r="BO44" s="1252"/>
      <c r="BP44" s="1253"/>
      <c r="BQ44" s="8"/>
      <c r="BR44" s="687">
        <f>SUM(BR45:BR60)</f>
        <v>0</v>
      </c>
      <c r="BS44" s="688">
        <f t="shared" ref="BS44:BX44" si="9">SUM(BS45:BS60)</f>
        <v>19440</v>
      </c>
      <c r="BT44" s="688">
        <f t="shared" si="9"/>
        <v>59033.8</v>
      </c>
      <c r="BU44" s="688">
        <f t="shared" si="9"/>
        <v>25951.999999999996</v>
      </c>
      <c r="BV44" s="688">
        <f t="shared" si="9"/>
        <v>192693.6</v>
      </c>
      <c r="BW44" s="688">
        <f t="shared" si="9"/>
        <v>125292.95999999999</v>
      </c>
      <c r="BX44" s="689">
        <f t="shared" si="9"/>
        <v>0</v>
      </c>
      <c r="BY44" s="739"/>
      <c r="BZ44" s="800">
        <f t="shared" ref="BZ44:CB44" si="10">SUM(BZ45:BZ60)</f>
        <v>422412.35999999993</v>
      </c>
      <c r="CA44" s="801">
        <f t="shared" si="10"/>
        <v>528015.44999999995</v>
      </c>
      <c r="CB44" s="802">
        <f t="shared" si="10"/>
        <v>88375</v>
      </c>
      <c r="CC44" s="679"/>
      <c r="CD44" s="679"/>
      <c r="CE44" s="678"/>
      <c r="CF44" s="678"/>
    </row>
    <row r="45" spans="2:84" ht="296.39999999999998">
      <c r="B45" s="587" t="str">
        <f>'Outer HCal Inst Work Package'!B7</f>
        <v>S349800</v>
      </c>
      <c r="C45" s="450" t="str">
        <f>'Outer HCal Inst Work Package'!C7</f>
        <v>Design Outer HCal  Integration/Installation Tooling/Fixtures</v>
      </c>
      <c r="D45" s="464" t="str">
        <f>'Outer HCal Inst Work Package'!D7</f>
        <v>Technical Scope: All tasks related to the design of Outer HCal Integeration and Installation tooling components for sPHENIX. (Note: some similar tools may be also used for the handling of Outer HCal sectors during assembly. The design of those tools is covered in WBS 1.04, but since assembly of sectors will be going on in parallel with Installation, the tool requirements will need to be duplicated, and the design of the installation tools will need to be modified from the assembly handling tools to include provision for fine adjustment of orientation to allow the sectors to be installed in 32 different orientations.)
Work Statement: gather all relevant information and analyze requirements, create drawings and other relevant documentation for Outer HCal Lifting and indexing fixtures and holding fixtures for modules, work platforms and scaffolding, and sector assembly spreader tools for installing the Outer HCal sectors and services.</v>
      </c>
      <c r="E45" s="464">
        <f>'Outer HCal Inst Work Package'!E7</f>
        <v>30</v>
      </c>
      <c r="F45" s="464">
        <f>'Outer HCal Inst Work Package'!F7</f>
        <v>0</v>
      </c>
      <c r="G45" s="462"/>
      <c r="H45" s="464">
        <f>'Outer HCal Inst Work Package'!H7</f>
        <v>0</v>
      </c>
      <c r="I45" s="462"/>
      <c r="J45" s="456">
        <f>'Outer HCal Inst Work Package'!J7</f>
        <v>0</v>
      </c>
      <c r="K45" s="444">
        <f>'Outer HCal Inst Work Package'!K7</f>
        <v>0</v>
      </c>
      <c r="L45" s="445">
        <f>'Outer HCal Inst Work Package'!L7</f>
        <v>0</v>
      </c>
      <c r="M45" s="462"/>
      <c r="N45" s="464">
        <f>'Outer HCal Inst Work Package'!N7</f>
        <v>30</v>
      </c>
      <c r="O45" s="462"/>
      <c r="P45" s="456">
        <f>'Outer HCal Inst Work Package'!P7</f>
        <v>0</v>
      </c>
      <c r="Q45" s="444">
        <f>'Outer HCal Inst Work Package'!Q7</f>
        <v>0</v>
      </c>
      <c r="R45" s="444">
        <f>'Outer HCal Inst Work Package'!R7</f>
        <v>30</v>
      </c>
      <c r="S45" s="445">
        <f>'Outer HCal Inst Work Package'!S7</f>
        <v>0</v>
      </c>
      <c r="T45" s="462"/>
      <c r="U45" s="464">
        <f>'Outer HCal Inst Work Package'!U7</f>
        <v>60</v>
      </c>
      <c r="V45" s="462"/>
      <c r="W45" s="456">
        <f>'Outer HCal Inst Work Package'!W7</f>
        <v>60</v>
      </c>
      <c r="X45" s="444">
        <f>'Outer HCal Inst Work Package'!X7</f>
        <v>0</v>
      </c>
      <c r="Y45" s="444">
        <f>'Outer HCal Inst Work Package'!Y7</f>
        <v>0</v>
      </c>
      <c r="Z45" s="444">
        <f>'Outer HCal Inst Work Package'!Z7</f>
        <v>0</v>
      </c>
      <c r="AA45" s="444">
        <f>'Outer HCal Inst Work Package'!AA7</f>
        <v>0</v>
      </c>
      <c r="AB45" s="445">
        <f>'Outer HCal Inst Work Package'!AB7</f>
        <v>0</v>
      </c>
      <c r="AC45" s="462"/>
      <c r="AD45" s="464">
        <f>'Outer HCal Inst Work Package'!AD7</f>
        <v>24</v>
      </c>
      <c r="AE45" s="462"/>
      <c r="AF45" s="456">
        <f>'Outer HCal Inst Work Package'!AF7</f>
        <v>24</v>
      </c>
      <c r="AG45" s="444">
        <f>'Outer HCal Inst Work Package'!AG7</f>
        <v>0</v>
      </c>
      <c r="AH45" s="444">
        <f>'Outer HCal Inst Work Package'!AH7</f>
        <v>0</v>
      </c>
      <c r="AI45" s="444">
        <f>'Outer HCal Inst Work Package'!AI7</f>
        <v>0</v>
      </c>
      <c r="AJ45" s="444">
        <f>'Outer HCal Inst Work Package'!AJ7</f>
        <v>0</v>
      </c>
      <c r="AK45" s="444">
        <f>'Outer HCal Inst Work Package'!AK7</f>
        <v>0</v>
      </c>
      <c r="AL45" s="444">
        <f>'Outer HCal Inst Work Package'!AL7</f>
        <v>0</v>
      </c>
      <c r="AM45" s="444">
        <f>'Outer HCal Inst Work Package'!AM7</f>
        <v>0</v>
      </c>
      <c r="AN45" s="445">
        <f>'Outer HCal Inst Work Package'!AN7</f>
        <v>0</v>
      </c>
      <c r="AO45" s="462"/>
      <c r="AP45" s="464">
        <f>'Outer HCal Inst Work Package'!AP7</f>
        <v>0</v>
      </c>
      <c r="AQ45" s="462"/>
      <c r="AR45" s="456">
        <f>'Outer HCal Inst Work Package'!AR7</f>
        <v>0</v>
      </c>
      <c r="AS45" s="444">
        <f>'Outer HCal Inst Work Package'!AS7</f>
        <v>0</v>
      </c>
      <c r="AT45" s="444">
        <f>'Outer HCal Inst Work Package'!AT7</f>
        <v>0</v>
      </c>
      <c r="AU45" s="444">
        <f>'Outer HCal Inst Work Package'!AU7</f>
        <v>0</v>
      </c>
      <c r="AV45" s="445">
        <f>'Outer HCal Inst Work Package'!AV7</f>
        <v>0</v>
      </c>
      <c r="AW45" s="462"/>
      <c r="AX45" s="464">
        <f>'Outer HCal Inst Work Package'!AX7</f>
        <v>0</v>
      </c>
      <c r="AY45" s="462"/>
      <c r="AZ45" s="765">
        <f>'Outer HCal Inst Work Package'!AZ7</f>
        <v>0</v>
      </c>
      <c r="BA45" s="462"/>
      <c r="BB45" s="752">
        <f>'Outer HCal Inst Work Package'!BB7</f>
        <v>0.25</v>
      </c>
      <c r="BC45" s="753">
        <f>'Outer HCal Inst Work Package'!BC7</f>
        <v>0</v>
      </c>
      <c r="BD45" s="462"/>
      <c r="BE45" s="464" t="str">
        <f>'Outer HCal Inst Work Package'!BE7</f>
        <v>Design completed by HCAl subsystem</v>
      </c>
      <c r="BF45" s="462"/>
      <c r="BG45" s="456" t="str">
        <f>'Outer HCal Inst Work Package'!BG7</f>
        <v>The labor required for this task is reasonably similar to well understood tasks from PHENIX and other projects of similar scale/L4</v>
      </c>
      <c r="BH45" s="445" t="str">
        <f>'Outer HCal Inst Work Package'!BH7</f>
        <v>No Materials required for this task/M1</v>
      </c>
      <c r="BI45" s="450"/>
      <c r="BJ45" s="456">
        <f>'Outer HCal Inst Work Package'!BJ7</f>
        <v>0</v>
      </c>
      <c r="BK45" s="444">
        <f>'Outer HCal Inst Work Package'!BK7</f>
        <v>0</v>
      </c>
      <c r="BL45" s="444">
        <f>'Outer HCal Inst Work Package'!BL7</f>
        <v>30</v>
      </c>
      <c r="BM45" s="444">
        <f>'Outer HCal Inst Work Package'!BM7</f>
        <v>60</v>
      </c>
      <c r="BN45" s="444">
        <f>'Outer HCal Inst Work Package'!BN7</f>
        <v>24</v>
      </c>
      <c r="BO45" s="444">
        <f>'Outer HCal Inst Work Package'!BO7</f>
        <v>0</v>
      </c>
      <c r="BP45" s="445">
        <f>'Outer HCal Inst Work Package'!BP7</f>
        <v>0</v>
      </c>
      <c r="BQ45" s="8"/>
      <c r="BR45" s="775">
        <f>'Outer HCal Inst Work Package'!BR7</f>
        <v>0</v>
      </c>
      <c r="BS45" s="776">
        <f>'Outer HCal Inst Work Package'!BS7</f>
        <v>0</v>
      </c>
      <c r="BT45" s="776">
        <f>'Outer HCal Inst Work Package'!BT7</f>
        <v>3129</v>
      </c>
      <c r="BU45" s="776">
        <f>'Outer HCal Inst Work Package'!BU7</f>
        <v>4866</v>
      </c>
      <c r="BV45" s="776">
        <f>'Outer HCal Inst Work Package'!BV7</f>
        <v>1946.3999999999999</v>
      </c>
      <c r="BW45" s="776">
        <f>'Outer HCal Inst Work Package'!BW7</f>
        <v>0</v>
      </c>
      <c r="BX45" s="777">
        <f>'Outer HCal Inst Work Package'!BX7</f>
        <v>0</v>
      </c>
      <c r="BY45" s="742"/>
      <c r="BZ45" s="797">
        <f>'Outer HCal Inst Work Package'!BZ7</f>
        <v>9941.4</v>
      </c>
      <c r="CA45" s="798">
        <f>'Outer HCal Inst Work Package'!CA7</f>
        <v>12426.75</v>
      </c>
      <c r="CB45" s="799">
        <f>'Outer HCal Inst Work Package'!CB7</f>
        <v>0</v>
      </c>
      <c r="CC45" s="682"/>
      <c r="CD45" s="682"/>
      <c r="CE45" s="679"/>
      <c r="CF45" s="679"/>
    </row>
    <row r="46" spans="2:84" ht="172.2" thickBot="1">
      <c r="B46" s="590" t="str">
        <f>'Outer HCal Inst Work Package'!B8</f>
        <v>S349900 / S350000</v>
      </c>
      <c r="C46" s="200" t="str">
        <f>'Outer HCal Inst Work Package'!C8</f>
        <v>Fabricate/Procure Outer HCal  Integration/Installation Tooling/Fixtures</v>
      </c>
      <c r="D46" s="201" t="str">
        <f>'Outer HCal Inst Work Package'!D8</f>
        <v xml:space="preserve">Technical Scope: All tasks related to the fabrication and procurement of Outer HCal Integration and Installation tooling components for sPHENIX. (Note: see previous task for related info about Sc Magnet assembly tooling and fixtures.)
Work Statement: Prepare fabrication/procurement documentation, initiate procurement with Central shops/Procurement Office, participate in vendor selection, track procurement through delivery, inspect/accept all relevant procurements. </v>
      </c>
      <c r="E46" s="201">
        <f>'Outer HCal Inst Work Package'!E8</f>
        <v>60</v>
      </c>
      <c r="F46" s="201">
        <f>'Outer HCal Inst Work Package'!F8</f>
        <v>0</v>
      </c>
      <c r="G46" s="202"/>
      <c r="H46" s="201">
        <f>'Outer HCal Inst Work Package'!H8</f>
        <v>0</v>
      </c>
      <c r="I46" s="202"/>
      <c r="J46" s="203">
        <f>'Outer HCal Inst Work Package'!J8</f>
        <v>0</v>
      </c>
      <c r="K46" s="204">
        <f>'Outer HCal Inst Work Package'!K8</f>
        <v>0</v>
      </c>
      <c r="L46" s="205">
        <f>'Outer HCal Inst Work Package'!L8</f>
        <v>0</v>
      </c>
      <c r="M46" s="202"/>
      <c r="N46" s="201">
        <f>'Outer HCal Inst Work Package'!N8</f>
        <v>48</v>
      </c>
      <c r="O46" s="202"/>
      <c r="P46" s="203">
        <f>'Outer HCal Inst Work Package'!P8</f>
        <v>0</v>
      </c>
      <c r="Q46" s="204">
        <f>'Outer HCal Inst Work Package'!Q8</f>
        <v>0</v>
      </c>
      <c r="R46" s="204">
        <f>'Outer HCal Inst Work Package'!R8</f>
        <v>48</v>
      </c>
      <c r="S46" s="205">
        <f>'Outer HCal Inst Work Package'!S8</f>
        <v>0</v>
      </c>
      <c r="T46" s="202"/>
      <c r="U46" s="201">
        <f>'Outer HCal Inst Work Package'!U8</f>
        <v>48</v>
      </c>
      <c r="V46" s="202"/>
      <c r="W46" s="203">
        <f>'Outer HCal Inst Work Package'!W8</f>
        <v>48</v>
      </c>
      <c r="X46" s="204">
        <f>'Outer HCal Inst Work Package'!X8</f>
        <v>0</v>
      </c>
      <c r="Y46" s="204">
        <f>'Outer HCal Inst Work Package'!Y8</f>
        <v>0</v>
      </c>
      <c r="Z46" s="204">
        <f>'Outer HCal Inst Work Package'!Z8</f>
        <v>0</v>
      </c>
      <c r="AA46" s="204">
        <f>'Outer HCal Inst Work Package'!AA8</f>
        <v>0</v>
      </c>
      <c r="AB46" s="205">
        <f>'Outer HCal Inst Work Package'!AB8</f>
        <v>0</v>
      </c>
      <c r="AC46" s="202"/>
      <c r="AD46" s="201">
        <f>'Outer HCal Inst Work Package'!AD8</f>
        <v>48</v>
      </c>
      <c r="AE46" s="202"/>
      <c r="AF46" s="203">
        <f>'Outer HCal Inst Work Package'!AF8</f>
        <v>48</v>
      </c>
      <c r="AG46" s="204">
        <f>'Outer HCal Inst Work Package'!AG8</f>
        <v>0</v>
      </c>
      <c r="AH46" s="204">
        <f>'Outer HCal Inst Work Package'!AH8</f>
        <v>0</v>
      </c>
      <c r="AI46" s="204">
        <f>'Outer HCal Inst Work Package'!AI8</f>
        <v>0</v>
      </c>
      <c r="AJ46" s="204">
        <f>'Outer HCal Inst Work Package'!AJ8</f>
        <v>0</v>
      </c>
      <c r="AK46" s="204">
        <f>'Outer HCal Inst Work Package'!AK8</f>
        <v>0</v>
      </c>
      <c r="AL46" s="204">
        <f>'Outer HCal Inst Work Package'!AL8</f>
        <v>0</v>
      </c>
      <c r="AM46" s="204">
        <f>'Outer HCal Inst Work Package'!AM8</f>
        <v>0</v>
      </c>
      <c r="AN46" s="205">
        <f>'Outer HCal Inst Work Package'!AN8</f>
        <v>0</v>
      </c>
      <c r="AO46" s="202"/>
      <c r="AP46" s="201">
        <f>'Outer HCal Inst Work Package'!AP8</f>
        <v>0</v>
      </c>
      <c r="AQ46" s="202"/>
      <c r="AR46" s="203">
        <f>'Outer HCal Inst Work Package'!AR8</f>
        <v>0</v>
      </c>
      <c r="AS46" s="204">
        <f>'Outer HCal Inst Work Package'!AS8</f>
        <v>0</v>
      </c>
      <c r="AT46" s="204">
        <f>'Outer HCal Inst Work Package'!AT8</f>
        <v>0</v>
      </c>
      <c r="AU46" s="204">
        <f>'Outer HCal Inst Work Package'!AU8</f>
        <v>0</v>
      </c>
      <c r="AV46" s="205">
        <f>'Outer HCal Inst Work Package'!AV8</f>
        <v>0</v>
      </c>
      <c r="AW46" s="202"/>
      <c r="AX46" s="201">
        <f>'Outer HCal Inst Work Package'!AX8</f>
        <v>0</v>
      </c>
      <c r="AY46" s="202"/>
      <c r="AZ46" s="766">
        <f>'Outer HCal Inst Work Package'!AZ8</f>
        <v>60000</v>
      </c>
      <c r="BA46" s="202"/>
      <c r="BB46" s="754">
        <f>'Outer HCal Inst Work Package'!BB8</f>
        <v>0.25</v>
      </c>
      <c r="BC46" s="755">
        <f>'Outer HCal Inst Work Package'!BC8</f>
        <v>0.4</v>
      </c>
      <c r="BD46" s="202"/>
      <c r="BE46" s="201">
        <f>'Outer HCal Inst Work Package'!BE8</f>
        <v>0</v>
      </c>
      <c r="BF46" s="202"/>
      <c r="BG46" s="203" t="str">
        <f>'Outer HCal Inst Work Package'!BG8</f>
        <v>The labor required for this task is reasonably similar to well understood tasks from PHENIX and other projects of similar scale/L4</v>
      </c>
      <c r="BH46" s="205" t="str">
        <f>'Outer HCal Inst Work Package'!BH8</f>
        <v>The concept for tooling and fixtures required to assemble the Outer HCal is fairly well set, but the details need to be established. Included in this cost are lifting fixtures holding fixtures, alignment fixtures and scaffolding/M5</v>
      </c>
      <c r="BI46" s="200"/>
      <c r="BJ46" s="203">
        <f>'Outer HCal Inst Work Package'!BJ8</f>
        <v>0</v>
      </c>
      <c r="BK46" s="204">
        <f>'Outer HCal Inst Work Package'!BK8</f>
        <v>0</v>
      </c>
      <c r="BL46" s="204">
        <f>'Outer HCal Inst Work Package'!BL8</f>
        <v>48</v>
      </c>
      <c r="BM46" s="204">
        <f>'Outer HCal Inst Work Package'!BM8</f>
        <v>48</v>
      </c>
      <c r="BN46" s="204">
        <f>'Outer HCal Inst Work Package'!BN8</f>
        <v>48</v>
      </c>
      <c r="BO46" s="204">
        <f>'Outer HCal Inst Work Package'!BO8</f>
        <v>0</v>
      </c>
      <c r="BP46" s="205">
        <f>'Outer HCal Inst Work Package'!BP8</f>
        <v>0</v>
      </c>
      <c r="BQ46" s="8"/>
      <c r="BR46" s="775">
        <f>'Outer HCal Inst Work Package'!BR8</f>
        <v>0</v>
      </c>
      <c r="BS46" s="776">
        <f>'Outer HCal Inst Work Package'!BS8</f>
        <v>0</v>
      </c>
      <c r="BT46" s="776">
        <f>'Outer HCal Inst Work Package'!BT8</f>
        <v>5006.3999999999996</v>
      </c>
      <c r="BU46" s="776">
        <f>'Outer HCal Inst Work Package'!BU8</f>
        <v>3892.7999999999997</v>
      </c>
      <c r="BV46" s="776">
        <f>'Outer HCal Inst Work Package'!BV8</f>
        <v>3892.7999999999997</v>
      </c>
      <c r="BW46" s="776">
        <f>'Outer HCal Inst Work Package'!BW8</f>
        <v>0</v>
      </c>
      <c r="BX46" s="777">
        <f>'Outer HCal Inst Work Package'!BX8</f>
        <v>0</v>
      </c>
      <c r="BY46" s="742"/>
      <c r="BZ46" s="797">
        <f>'Outer HCal Inst Work Package'!BZ8</f>
        <v>12791.999999999998</v>
      </c>
      <c r="CA46" s="798">
        <f>'Outer HCal Inst Work Package'!CA8</f>
        <v>15989.999999999998</v>
      </c>
      <c r="CB46" s="799">
        <f>'Outer HCal Inst Work Package'!CB8</f>
        <v>84000</v>
      </c>
      <c r="CC46" s="682"/>
      <c r="CD46" s="682"/>
      <c r="CE46" s="679"/>
      <c r="CF46" s="679"/>
    </row>
    <row r="47" spans="2:84" ht="156">
      <c r="B47" s="587" t="str">
        <f>'Outer HCal Inst Work Package'!B9</f>
        <v>S350100</v>
      </c>
      <c r="C47" s="450" t="str">
        <f>'Outer HCal Inst Work Package'!C9</f>
        <v>Prepare Outer HCal  Integration/Installation Tooling/Fixtures Procedures</v>
      </c>
      <c r="D47" s="464" t="str">
        <f>'Outer HCal Inst Work Package'!D9</f>
        <v xml:space="preserve">Technical Scope: Prepare written Installation procedure for all aspects of the Outer HCal sector and services installation.
Work Statement: Prepare an installation procedure detailing all steps, tooling and fixture requirements, safety precautions, illustrations as appropriate, work permit(s) and any other relevant documentation required for the installation of the Outer HCal and its services (e.g. critical lift calculations, etc.) </v>
      </c>
      <c r="E47" s="464">
        <f>'Outer HCal Inst Work Package'!E9</f>
        <v>20</v>
      </c>
      <c r="F47" s="464">
        <f>'Outer HCal Inst Work Package'!F9</f>
        <v>0</v>
      </c>
      <c r="G47" s="462"/>
      <c r="H47" s="464">
        <f>'Outer HCal Inst Work Package'!H9</f>
        <v>0</v>
      </c>
      <c r="I47" s="462"/>
      <c r="J47" s="456">
        <f>'Outer HCal Inst Work Package'!J9</f>
        <v>0</v>
      </c>
      <c r="K47" s="444">
        <f>'Outer HCal Inst Work Package'!K9</f>
        <v>0</v>
      </c>
      <c r="L47" s="445">
        <f>'Outer HCal Inst Work Package'!L9</f>
        <v>0</v>
      </c>
      <c r="M47" s="462"/>
      <c r="N47" s="464">
        <f>'Outer HCal Inst Work Package'!N9</f>
        <v>40</v>
      </c>
      <c r="O47" s="462"/>
      <c r="P47" s="456">
        <f>'Outer HCal Inst Work Package'!P9</f>
        <v>0</v>
      </c>
      <c r="Q47" s="444">
        <f>'Outer HCal Inst Work Package'!Q9</f>
        <v>0</v>
      </c>
      <c r="R47" s="444">
        <f>'Outer HCal Inst Work Package'!R9</f>
        <v>40</v>
      </c>
      <c r="S47" s="445">
        <f>'Outer HCal Inst Work Package'!S9</f>
        <v>0</v>
      </c>
      <c r="T47" s="462"/>
      <c r="U47" s="464">
        <f>'Outer HCal Inst Work Package'!U9</f>
        <v>16</v>
      </c>
      <c r="V47" s="462"/>
      <c r="W47" s="456">
        <f>'Outer HCal Inst Work Package'!W9</f>
        <v>16</v>
      </c>
      <c r="X47" s="444">
        <f>'Outer HCal Inst Work Package'!X9</f>
        <v>0</v>
      </c>
      <c r="Y47" s="444">
        <f>'Outer HCal Inst Work Package'!Y9</f>
        <v>0</v>
      </c>
      <c r="Z47" s="444">
        <f>'Outer HCal Inst Work Package'!Z9</f>
        <v>0</v>
      </c>
      <c r="AA47" s="444">
        <f>'Outer HCal Inst Work Package'!AA9</f>
        <v>0</v>
      </c>
      <c r="AB47" s="445">
        <f>'Outer HCal Inst Work Package'!AB9</f>
        <v>0</v>
      </c>
      <c r="AC47" s="462"/>
      <c r="AD47" s="464">
        <f>'Outer HCal Inst Work Package'!AD9</f>
        <v>16</v>
      </c>
      <c r="AE47" s="462"/>
      <c r="AF47" s="456">
        <f>'Outer HCal Inst Work Package'!AF9</f>
        <v>16</v>
      </c>
      <c r="AG47" s="444">
        <f>'Outer HCal Inst Work Package'!AG9</f>
        <v>0</v>
      </c>
      <c r="AH47" s="444">
        <f>'Outer HCal Inst Work Package'!AH9</f>
        <v>0</v>
      </c>
      <c r="AI47" s="444">
        <f>'Outer HCal Inst Work Package'!AI9</f>
        <v>0</v>
      </c>
      <c r="AJ47" s="444">
        <f>'Outer HCal Inst Work Package'!AJ9</f>
        <v>0</v>
      </c>
      <c r="AK47" s="444">
        <f>'Outer HCal Inst Work Package'!AK9</f>
        <v>0</v>
      </c>
      <c r="AL47" s="444">
        <f>'Outer HCal Inst Work Package'!AL9</f>
        <v>0</v>
      </c>
      <c r="AM47" s="444">
        <f>'Outer HCal Inst Work Package'!AM9</f>
        <v>0</v>
      </c>
      <c r="AN47" s="445">
        <f>'Outer HCal Inst Work Package'!AN9</f>
        <v>0</v>
      </c>
      <c r="AO47" s="462"/>
      <c r="AP47" s="464">
        <f>'Outer HCal Inst Work Package'!AP9</f>
        <v>0</v>
      </c>
      <c r="AQ47" s="462"/>
      <c r="AR47" s="456">
        <f>'Outer HCal Inst Work Package'!AR9</f>
        <v>0</v>
      </c>
      <c r="AS47" s="444">
        <f>'Outer HCal Inst Work Package'!AS9</f>
        <v>0</v>
      </c>
      <c r="AT47" s="444">
        <f>'Outer HCal Inst Work Package'!AT9</f>
        <v>0</v>
      </c>
      <c r="AU47" s="444">
        <f>'Outer HCal Inst Work Package'!AU9</f>
        <v>0</v>
      </c>
      <c r="AV47" s="445">
        <f>'Outer HCal Inst Work Package'!AV9</f>
        <v>0</v>
      </c>
      <c r="AW47" s="462"/>
      <c r="AX47" s="464">
        <f>'Outer HCal Inst Work Package'!AX9</f>
        <v>0</v>
      </c>
      <c r="AY47" s="462"/>
      <c r="AZ47" s="765">
        <f>'Outer HCal Inst Work Package'!AZ9</f>
        <v>0</v>
      </c>
      <c r="BA47" s="462"/>
      <c r="BB47" s="752">
        <f>'Outer HCal Inst Work Package'!BB9</f>
        <v>0.25</v>
      </c>
      <c r="BC47" s="753">
        <f>'Outer HCal Inst Work Package'!BC9</f>
        <v>0</v>
      </c>
      <c r="BD47" s="462"/>
      <c r="BE47" s="464">
        <f>'Outer HCal Inst Work Package'!BE9</f>
        <v>0</v>
      </c>
      <c r="BF47" s="462"/>
      <c r="BG47" s="456" t="str">
        <f>'Outer HCal Inst Work Package'!BG9</f>
        <v>The labor required for this task is reasonably similar to well understood tasks from PHENIX and other projects of similar scale/L4</v>
      </c>
      <c r="BH47" s="445" t="str">
        <f>'Outer HCal Inst Work Package'!BH9</f>
        <v>No Materials required for this task/M1</v>
      </c>
      <c r="BI47" s="450"/>
      <c r="BJ47" s="456">
        <f>'Outer HCal Inst Work Package'!BJ9</f>
        <v>0</v>
      </c>
      <c r="BK47" s="444">
        <f>'Outer HCal Inst Work Package'!BK9</f>
        <v>0</v>
      </c>
      <c r="BL47" s="444">
        <f>'Outer HCal Inst Work Package'!BL9</f>
        <v>40</v>
      </c>
      <c r="BM47" s="444">
        <f>'Outer HCal Inst Work Package'!BM9</f>
        <v>16</v>
      </c>
      <c r="BN47" s="444">
        <f>'Outer HCal Inst Work Package'!BN9</f>
        <v>16</v>
      </c>
      <c r="BO47" s="444">
        <f>'Outer HCal Inst Work Package'!BO9</f>
        <v>0</v>
      </c>
      <c r="BP47" s="445">
        <f>'Outer HCal Inst Work Package'!BP9</f>
        <v>0</v>
      </c>
      <c r="BQ47" s="8"/>
      <c r="BR47" s="775">
        <f>'Outer HCal Inst Work Package'!BR9</f>
        <v>0</v>
      </c>
      <c r="BS47" s="776">
        <f>'Outer HCal Inst Work Package'!BS9</f>
        <v>0</v>
      </c>
      <c r="BT47" s="776">
        <f>'Outer HCal Inst Work Package'!BT9</f>
        <v>4172</v>
      </c>
      <c r="BU47" s="776">
        <f>'Outer HCal Inst Work Package'!BU9</f>
        <v>1297.5999999999999</v>
      </c>
      <c r="BV47" s="776">
        <f>'Outer HCal Inst Work Package'!BV9</f>
        <v>1297.5999999999999</v>
      </c>
      <c r="BW47" s="776">
        <f>'Outer HCal Inst Work Package'!BW9</f>
        <v>0</v>
      </c>
      <c r="BX47" s="777">
        <f>'Outer HCal Inst Work Package'!BX9</f>
        <v>0</v>
      </c>
      <c r="BY47" s="742"/>
      <c r="BZ47" s="797">
        <f>'Outer HCal Inst Work Package'!BZ9</f>
        <v>6767.2000000000007</v>
      </c>
      <c r="CA47" s="798">
        <f>'Outer HCal Inst Work Package'!CA9</f>
        <v>8459</v>
      </c>
      <c r="CB47" s="799">
        <f>'Outer HCal Inst Work Package'!CB9</f>
        <v>0</v>
      </c>
      <c r="CC47" s="682"/>
      <c r="CD47" s="682"/>
      <c r="CE47" s="677"/>
      <c r="CF47" s="677"/>
    </row>
    <row r="48" spans="2:84" ht="187.2">
      <c r="B48" s="588" t="str">
        <f>'Outer HCal Inst Work Package'!B10</f>
        <v>S350200</v>
      </c>
      <c r="C48" s="177" t="str">
        <f>'Outer HCal Inst Work Package'!C10</f>
        <v>Review Outer HCal  Integration/Installation Tooling/Fixtures/Procedures Safety/Certification</v>
      </c>
      <c r="D48" s="181" t="str">
        <f>'Outer HCal Inst Work Package'!D10</f>
        <v>Technical scope: preparation for and  execution of review for Engineering and safety review of sPHENIX Outer HCal assembly/Installation in the sPHENIX AH. 
Work Statement: gather documentation describing the design, assembly and installation of the sPHENIX Outer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48" s="181">
        <f>'Outer HCal Inst Work Package'!E10</f>
        <v>10</v>
      </c>
      <c r="F48" s="181">
        <f>'Outer HCal Inst Work Package'!F10</f>
        <v>0</v>
      </c>
      <c r="G48" s="185"/>
      <c r="H48" s="181">
        <f>'Outer HCal Inst Work Package'!H10</f>
        <v>0</v>
      </c>
      <c r="I48" s="185"/>
      <c r="J48" s="187">
        <f>'Outer HCal Inst Work Package'!J10</f>
        <v>0</v>
      </c>
      <c r="K48" s="176">
        <f>'Outer HCal Inst Work Package'!K10</f>
        <v>0</v>
      </c>
      <c r="L48" s="188">
        <f>'Outer HCal Inst Work Package'!L10</f>
        <v>0</v>
      </c>
      <c r="M48" s="185"/>
      <c r="N48" s="181">
        <f>'Outer HCal Inst Work Package'!N10</f>
        <v>8</v>
      </c>
      <c r="O48" s="185"/>
      <c r="P48" s="187">
        <f>'Outer HCal Inst Work Package'!P10</f>
        <v>0</v>
      </c>
      <c r="Q48" s="176">
        <f>'Outer HCal Inst Work Package'!Q10</f>
        <v>0</v>
      </c>
      <c r="R48" s="176">
        <f>'Outer HCal Inst Work Package'!R10</f>
        <v>8</v>
      </c>
      <c r="S48" s="188">
        <f>'Outer HCal Inst Work Package'!S10</f>
        <v>0</v>
      </c>
      <c r="T48" s="185"/>
      <c r="U48" s="181">
        <f>'Outer HCal Inst Work Package'!U10</f>
        <v>8</v>
      </c>
      <c r="V48" s="185"/>
      <c r="W48" s="187">
        <f>'Outer HCal Inst Work Package'!W10</f>
        <v>8</v>
      </c>
      <c r="X48" s="176">
        <f>'Outer HCal Inst Work Package'!X10</f>
        <v>0</v>
      </c>
      <c r="Y48" s="176">
        <f>'Outer HCal Inst Work Package'!Y10</f>
        <v>0</v>
      </c>
      <c r="Z48" s="176">
        <f>'Outer HCal Inst Work Package'!Z10</f>
        <v>0</v>
      </c>
      <c r="AA48" s="176">
        <f>'Outer HCal Inst Work Package'!AA10</f>
        <v>0</v>
      </c>
      <c r="AB48" s="188">
        <f>'Outer HCal Inst Work Package'!AB10</f>
        <v>0</v>
      </c>
      <c r="AC48" s="185"/>
      <c r="AD48" s="181">
        <f>'Outer HCal Inst Work Package'!AD10</f>
        <v>8</v>
      </c>
      <c r="AE48" s="185"/>
      <c r="AF48" s="187">
        <f>'Outer HCal Inst Work Package'!AF10</f>
        <v>8</v>
      </c>
      <c r="AG48" s="176">
        <f>'Outer HCal Inst Work Package'!AG10</f>
        <v>0</v>
      </c>
      <c r="AH48" s="176">
        <f>'Outer HCal Inst Work Package'!AH10</f>
        <v>0</v>
      </c>
      <c r="AI48" s="176">
        <f>'Outer HCal Inst Work Package'!AI10</f>
        <v>0</v>
      </c>
      <c r="AJ48" s="176">
        <f>'Outer HCal Inst Work Package'!AJ10</f>
        <v>0</v>
      </c>
      <c r="AK48" s="176">
        <f>'Outer HCal Inst Work Package'!AK10</f>
        <v>0</v>
      </c>
      <c r="AL48" s="176">
        <f>'Outer HCal Inst Work Package'!AL10</f>
        <v>0</v>
      </c>
      <c r="AM48" s="176">
        <f>'Outer HCal Inst Work Package'!AM10</f>
        <v>0</v>
      </c>
      <c r="AN48" s="188">
        <f>'Outer HCal Inst Work Package'!AN10</f>
        <v>0</v>
      </c>
      <c r="AO48" s="185"/>
      <c r="AP48" s="181">
        <f>'Outer HCal Inst Work Package'!AP10</f>
        <v>0</v>
      </c>
      <c r="AQ48" s="185"/>
      <c r="AR48" s="187">
        <f>'Outer HCal Inst Work Package'!AR10</f>
        <v>0</v>
      </c>
      <c r="AS48" s="176">
        <f>'Outer HCal Inst Work Package'!AS10</f>
        <v>0</v>
      </c>
      <c r="AT48" s="176">
        <f>'Outer HCal Inst Work Package'!AT10</f>
        <v>0</v>
      </c>
      <c r="AU48" s="176">
        <f>'Outer HCal Inst Work Package'!AU10</f>
        <v>0</v>
      </c>
      <c r="AV48" s="188">
        <f>'Outer HCal Inst Work Package'!AV10</f>
        <v>0</v>
      </c>
      <c r="AW48" s="185"/>
      <c r="AX48" s="181">
        <f>'Outer HCal Inst Work Package'!AX10</f>
        <v>0</v>
      </c>
      <c r="AY48" s="185"/>
      <c r="AZ48" s="767">
        <f>'Outer HCal Inst Work Package'!AZ10</f>
        <v>0</v>
      </c>
      <c r="BA48" s="185"/>
      <c r="BB48" s="756">
        <f>'Outer HCal Inst Work Package'!BB10</f>
        <v>0.25</v>
      </c>
      <c r="BC48" s="757">
        <f>'Outer HCal Inst Work Package'!BC10</f>
        <v>0</v>
      </c>
      <c r="BD48" s="185"/>
      <c r="BE48" s="181">
        <f>'Outer HCal Inst Work Package'!BE10</f>
        <v>0</v>
      </c>
      <c r="BF48" s="185"/>
      <c r="BG48" s="187" t="str">
        <f>'Outer HCal Inst Work Package'!BG10</f>
        <v>The labor required for this task is reasonably similar to well understood tasks from PHENIX and other projects of similar scale/L4</v>
      </c>
      <c r="BH48" s="188" t="str">
        <f>'Outer HCal Inst Work Package'!BH10</f>
        <v>No Materials required for this task/M1</v>
      </c>
      <c r="BI48" s="177"/>
      <c r="BJ48" s="187">
        <f>'Outer HCal Inst Work Package'!BJ10</f>
        <v>0</v>
      </c>
      <c r="BK48" s="176">
        <f>'Outer HCal Inst Work Package'!BK10</f>
        <v>0</v>
      </c>
      <c r="BL48" s="176">
        <f>'Outer HCal Inst Work Package'!BL10</f>
        <v>8</v>
      </c>
      <c r="BM48" s="176">
        <f>'Outer HCal Inst Work Package'!BM10</f>
        <v>8</v>
      </c>
      <c r="BN48" s="176">
        <f>'Outer HCal Inst Work Package'!BN10</f>
        <v>8</v>
      </c>
      <c r="BO48" s="176">
        <f>'Outer HCal Inst Work Package'!BO10</f>
        <v>0</v>
      </c>
      <c r="BP48" s="188">
        <f>'Outer HCal Inst Work Package'!BP10</f>
        <v>0</v>
      </c>
      <c r="BQ48" s="8"/>
      <c r="BR48" s="775">
        <f>'Outer HCal Inst Work Package'!BR10</f>
        <v>0</v>
      </c>
      <c r="BS48" s="776">
        <f>'Outer HCal Inst Work Package'!BS10</f>
        <v>0</v>
      </c>
      <c r="BT48" s="776">
        <f>'Outer HCal Inst Work Package'!BT10</f>
        <v>834.4</v>
      </c>
      <c r="BU48" s="776">
        <f>'Outer HCal Inst Work Package'!BU10</f>
        <v>648.79999999999995</v>
      </c>
      <c r="BV48" s="776">
        <f>'Outer HCal Inst Work Package'!BV10</f>
        <v>648.79999999999995</v>
      </c>
      <c r="BW48" s="776">
        <f>'Outer HCal Inst Work Package'!BW10</f>
        <v>0</v>
      </c>
      <c r="BX48" s="777">
        <f>'Outer HCal Inst Work Package'!BX10</f>
        <v>0</v>
      </c>
      <c r="BY48" s="742"/>
      <c r="BZ48" s="797">
        <f>'Outer HCal Inst Work Package'!BZ10</f>
        <v>2132</v>
      </c>
      <c r="CA48" s="798">
        <f>'Outer HCal Inst Work Package'!CA10</f>
        <v>2665</v>
      </c>
      <c r="CB48" s="799">
        <f>'Outer HCal Inst Work Package'!CB10</f>
        <v>0</v>
      </c>
      <c r="CC48" s="682"/>
      <c r="CD48" s="682"/>
      <c r="CE48" s="677"/>
      <c r="CF48" s="677"/>
    </row>
    <row r="49" spans="2:84" ht="124.8">
      <c r="B49" s="588" t="str">
        <f>'Outer HCal Inst Work Package'!B11</f>
        <v>S350300</v>
      </c>
      <c r="C49" s="177" t="str">
        <f>'Outer HCal Inst Work Package'!C11</f>
        <v>Address Action Items from Outer Hcal Integration/Installation Tooling/Fixtures/Procedures Design &amp; Safety Reviews</v>
      </c>
      <c r="D49" s="181" t="str">
        <f>'Outer HCal Inst Work Package'!D11</f>
        <v>Technical scope: evaluation and implementation of recommendations from Outer HCal Installation engineering and safety reviews and tooling certification tests. 
Work Statement: receive action items from reviewers, evaluate action items, implement changes, modifications to plans and equipment to appropriately satisfy each action item.</v>
      </c>
      <c r="E49" s="181">
        <f>'Outer HCal Inst Work Package'!E11</f>
        <v>10</v>
      </c>
      <c r="F49" s="181">
        <f>'Outer HCal Inst Work Package'!F11</f>
        <v>0</v>
      </c>
      <c r="G49" s="185"/>
      <c r="H49" s="181">
        <f>'Outer HCal Inst Work Package'!H11</f>
        <v>0</v>
      </c>
      <c r="I49" s="185"/>
      <c r="J49" s="187">
        <f>'Outer HCal Inst Work Package'!J11</f>
        <v>0</v>
      </c>
      <c r="K49" s="176">
        <f>'Outer HCal Inst Work Package'!K11</f>
        <v>0</v>
      </c>
      <c r="L49" s="188">
        <f>'Outer HCal Inst Work Package'!L11</f>
        <v>0</v>
      </c>
      <c r="M49" s="185"/>
      <c r="N49" s="181">
        <f>'Outer HCal Inst Work Package'!N11</f>
        <v>8</v>
      </c>
      <c r="O49" s="185"/>
      <c r="P49" s="187">
        <f>'Outer HCal Inst Work Package'!P11</f>
        <v>0</v>
      </c>
      <c r="Q49" s="176">
        <f>'Outer HCal Inst Work Package'!Q11</f>
        <v>0</v>
      </c>
      <c r="R49" s="176">
        <f>'Outer HCal Inst Work Package'!R11</f>
        <v>8</v>
      </c>
      <c r="S49" s="188">
        <f>'Outer HCal Inst Work Package'!S11</f>
        <v>0</v>
      </c>
      <c r="T49" s="185"/>
      <c r="U49" s="181">
        <f>'Outer HCal Inst Work Package'!U11</f>
        <v>8</v>
      </c>
      <c r="V49" s="185"/>
      <c r="W49" s="187">
        <f>'Outer HCal Inst Work Package'!W11</f>
        <v>8</v>
      </c>
      <c r="X49" s="176">
        <f>'Outer HCal Inst Work Package'!X11</f>
        <v>0</v>
      </c>
      <c r="Y49" s="176">
        <f>'Outer HCal Inst Work Package'!Y11</f>
        <v>0</v>
      </c>
      <c r="Z49" s="176">
        <f>'Outer HCal Inst Work Package'!Z11</f>
        <v>0</v>
      </c>
      <c r="AA49" s="176">
        <f>'Outer HCal Inst Work Package'!AA11</f>
        <v>0</v>
      </c>
      <c r="AB49" s="188">
        <f>'Outer HCal Inst Work Package'!AB11</f>
        <v>0</v>
      </c>
      <c r="AC49" s="185"/>
      <c r="AD49" s="181">
        <f>'Outer HCal Inst Work Package'!AD11</f>
        <v>8</v>
      </c>
      <c r="AE49" s="185"/>
      <c r="AF49" s="187">
        <f>'Outer HCal Inst Work Package'!AF11</f>
        <v>8</v>
      </c>
      <c r="AG49" s="176">
        <f>'Outer HCal Inst Work Package'!AG11</f>
        <v>0</v>
      </c>
      <c r="AH49" s="176">
        <f>'Outer HCal Inst Work Package'!AH11</f>
        <v>0</v>
      </c>
      <c r="AI49" s="176">
        <f>'Outer HCal Inst Work Package'!AI11</f>
        <v>0</v>
      </c>
      <c r="AJ49" s="176">
        <f>'Outer HCal Inst Work Package'!AJ11</f>
        <v>0</v>
      </c>
      <c r="AK49" s="176">
        <f>'Outer HCal Inst Work Package'!AK11</f>
        <v>0</v>
      </c>
      <c r="AL49" s="176">
        <f>'Outer HCal Inst Work Package'!AL11</f>
        <v>0</v>
      </c>
      <c r="AM49" s="176">
        <f>'Outer HCal Inst Work Package'!AM11</f>
        <v>0</v>
      </c>
      <c r="AN49" s="188">
        <f>'Outer HCal Inst Work Package'!AN11</f>
        <v>0</v>
      </c>
      <c r="AO49" s="185"/>
      <c r="AP49" s="181">
        <f>'Outer HCal Inst Work Package'!AP11</f>
        <v>0</v>
      </c>
      <c r="AQ49" s="185"/>
      <c r="AR49" s="187">
        <f>'Outer HCal Inst Work Package'!AR11</f>
        <v>0</v>
      </c>
      <c r="AS49" s="176">
        <f>'Outer HCal Inst Work Package'!AS11</f>
        <v>0</v>
      </c>
      <c r="AT49" s="176">
        <f>'Outer HCal Inst Work Package'!AT11</f>
        <v>0</v>
      </c>
      <c r="AU49" s="176">
        <f>'Outer HCal Inst Work Package'!AU11</f>
        <v>0</v>
      </c>
      <c r="AV49" s="188">
        <f>'Outer HCal Inst Work Package'!AV11</f>
        <v>0</v>
      </c>
      <c r="AW49" s="185"/>
      <c r="AX49" s="181">
        <f>'Outer HCal Inst Work Package'!AX11</f>
        <v>0</v>
      </c>
      <c r="AY49" s="185"/>
      <c r="AZ49" s="767">
        <f>'Outer HCal Inst Work Package'!AZ11</f>
        <v>0</v>
      </c>
      <c r="BA49" s="185"/>
      <c r="BB49" s="756">
        <f>'Outer HCal Inst Work Package'!BB11</f>
        <v>0.25</v>
      </c>
      <c r="BC49" s="757">
        <f>'Outer HCal Inst Work Package'!BC11</f>
        <v>0</v>
      </c>
      <c r="BD49" s="185"/>
      <c r="BE49" s="181">
        <f>'Outer HCal Inst Work Package'!BE11</f>
        <v>0</v>
      </c>
      <c r="BF49" s="185"/>
      <c r="BG49" s="187" t="str">
        <f>'Outer HCal Inst Work Package'!BG11</f>
        <v>The labor required for this task is reasonably similar to well understood tasks from PHENIX and other projects of similar scale/L4</v>
      </c>
      <c r="BH49" s="188" t="str">
        <f>'Outer HCal Inst Work Package'!BH11</f>
        <v>No Materials required for this task/M1</v>
      </c>
      <c r="BI49" s="177"/>
      <c r="BJ49" s="187">
        <f>'Outer HCal Inst Work Package'!BJ11</f>
        <v>0</v>
      </c>
      <c r="BK49" s="176">
        <f>'Outer HCal Inst Work Package'!BK11</f>
        <v>0</v>
      </c>
      <c r="BL49" s="176">
        <f>'Outer HCal Inst Work Package'!BL11</f>
        <v>8</v>
      </c>
      <c r="BM49" s="176">
        <f>'Outer HCal Inst Work Package'!BM11</f>
        <v>8</v>
      </c>
      <c r="BN49" s="176">
        <f>'Outer HCal Inst Work Package'!BN11</f>
        <v>8</v>
      </c>
      <c r="BO49" s="176">
        <f>'Outer HCal Inst Work Package'!BO11</f>
        <v>0</v>
      </c>
      <c r="BP49" s="188">
        <f>'Outer HCal Inst Work Package'!BP11</f>
        <v>0</v>
      </c>
      <c r="BQ49" s="8"/>
      <c r="BR49" s="775">
        <f>'Outer HCal Inst Work Package'!BR11</f>
        <v>0</v>
      </c>
      <c r="BS49" s="776">
        <f>'Outer HCal Inst Work Package'!BS11</f>
        <v>0</v>
      </c>
      <c r="BT49" s="776">
        <f>'Outer HCal Inst Work Package'!BT11</f>
        <v>834.4</v>
      </c>
      <c r="BU49" s="776">
        <f>'Outer HCal Inst Work Package'!BU11</f>
        <v>648.79999999999995</v>
      </c>
      <c r="BV49" s="776">
        <f>'Outer HCal Inst Work Package'!BV11</f>
        <v>648.79999999999995</v>
      </c>
      <c r="BW49" s="776">
        <f>'Outer HCal Inst Work Package'!BW11</f>
        <v>0</v>
      </c>
      <c r="BX49" s="777">
        <f>'Outer HCal Inst Work Package'!BX11</f>
        <v>0</v>
      </c>
      <c r="BY49" s="742"/>
      <c r="BZ49" s="797">
        <f>'Outer HCal Inst Work Package'!BZ11</f>
        <v>2132</v>
      </c>
      <c r="CA49" s="798">
        <f>'Outer HCal Inst Work Package'!CA11</f>
        <v>2665</v>
      </c>
      <c r="CB49" s="799">
        <f>'Outer HCal Inst Work Package'!CB11</f>
        <v>0</v>
      </c>
      <c r="CC49" s="682"/>
      <c r="CD49" s="682"/>
      <c r="CE49" s="678"/>
      <c r="CF49" s="678"/>
    </row>
    <row r="50" spans="2:84" ht="62.4">
      <c r="B50" s="588" t="str">
        <f>'Outer HCal Inst Work Package'!B12</f>
        <v>S350400</v>
      </c>
      <c r="C50" s="177" t="str">
        <f>'Outer HCal Inst Work Package'!C12</f>
        <v>Design/Safety Reviews Complete, Outer HCal  Integration/Installation Tooling/Fixtures/Procedures Ready for Service</v>
      </c>
      <c r="D50" s="177" t="str">
        <f>'Outer HCal Inst Work Package'!D12</f>
        <v>milestone</v>
      </c>
      <c r="E50" s="177">
        <f>'Outer HCal Inst Work Package'!E12</f>
        <v>0</v>
      </c>
      <c r="F50" s="177">
        <f>'Outer HCal Inst Work Package'!F12</f>
        <v>0</v>
      </c>
      <c r="G50" s="185"/>
      <c r="H50" s="177">
        <f>'Outer HCal Inst Work Package'!H12</f>
        <v>0</v>
      </c>
      <c r="I50" s="185"/>
      <c r="J50" s="803">
        <f>'Outer HCal Inst Work Package'!J12</f>
        <v>0</v>
      </c>
      <c r="K50" s="804">
        <f>'Outer HCal Inst Work Package'!K12</f>
        <v>0</v>
      </c>
      <c r="L50" s="805">
        <f>'Outer HCal Inst Work Package'!L12</f>
        <v>0</v>
      </c>
      <c r="M50" s="185"/>
      <c r="N50" s="177">
        <f>'Outer HCal Inst Work Package'!N12</f>
        <v>0</v>
      </c>
      <c r="O50" s="185"/>
      <c r="P50" s="803">
        <f>'Outer HCal Inst Work Package'!P12</f>
        <v>0</v>
      </c>
      <c r="Q50" s="804">
        <f>'Outer HCal Inst Work Package'!Q12</f>
        <v>0</v>
      </c>
      <c r="R50" s="804">
        <f>'Outer HCal Inst Work Package'!R12</f>
        <v>0</v>
      </c>
      <c r="S50" s="805">
        <f>'Outer HCal Inst Work Package'!S12</f>
        <v>0</v>
      </c>
      <c r="T50" s="185"/>
      <c r="U50" s="177">
        <f>'Outer HCal Inst Work Package'!U12</f>
        <v>0</v>
      </c>
      <c r="V50" s="185"/>
      <c r="W50" s="803">
        <f>'Outer HCal Inst Work Package'!W12</f>
        <v>0</v>
      </c>
      <c r="X50" s="804">
        <f>'Outer HCal Inst Work Package'!X12</f>
        <v>0</v>
      </c>
      <c r="Y50" s="804">
        <f>'Outer HCal Inst Work Package'!Y12</f>
        <v>0</v>
      </c>
      <c r="Z50" s="804">
        <f>'Outer HCal Inst Work Package'!Z12</f>
        <v>0</v>
      </c>
      <c r="AA50" s="804">
        <f>'Outer HCal Inst Work Package'!AA12</f>
        <v>0</v>
      </c>
      <c r="AB50" s="805">
        <f>'Outer HCal Inst Work Package'!AB12</f>
        <v>0</v>
      </c>
      <c r="AC50" s="185"/>
      <c r="AD50" s="177">
        <f>'Outer HCal Inst Work Package'!AD12</f>
        <v>0</v>
      </c>
      <c r="AE50" s="185"/>
      <c r="AF50" s="803">
        <f>'Outer HCal Inst Work Package'!AF12</f>
        <v>0</v>
      </c>
      <c r="AG50" s="804">
        <f>'Outer HCal Inst Work Package'!AG12</f>
        <v>0</v>
      </c>
      <c r="AH50" s="804">
        <f>'Outer HCal Inst Work Package'!AH12</f>
        <v>0</v>
      </c>
      <c r="AI50" s="804">
        <f>'Outer HCal Inst Work Package'!AI12</f>
        <v>0</v>
      </c>
      <c r="AJ50" s="804">
        <f>'Outer HCal Inst Work Package'!AJ12</f>
        <v>0</v>
      </c>
      <c r="AK50" s="804">
        <f>'Outer HCal Inst Work Package'!AK12</f>
        <v>0</v>
      </c>
      <c r="AL50" s="804">
        <f>'Outer HCal Inst Work Package'!AL12</f>
        <v>0</v>
      </c>
      <c r="AM50" s="804">
        <f>'Outer HCal Inst Work Package'!AM12</f>
        <v>0</v>
      </c>
      <c r="AN50" s="805">
        <f>'Outer HCal Inst Work Package'!AN12</f>
        <v>0</v>
      </c>
      <c r="AO50" s="185"/>
      <c r="AP50" s="177">
        <f>'Outer HCal Inst Work Package'!AP12</f>
        <v>0</v>
      </c>
      <c r="AQ50" s="185"/>
      <c r="AR50" s="803">
        <f>'Outer HCal Inst Work Package'!AR12</f>
        <v>0</v>
      </c>
      <c r="AS50" s="804">
        <f>'Outer HCal Inst Work Package'!AS12</f>
        <v>0</v>
      </c>
      <c r="AT50" s="804">
        <f>'Outer HCal Inst Work Package'!AT12</f>
        <v>0</v>
      </c>
      <c r="AU50" s="804">
        <f>'Outer HCal Inst Work Package'!AU12</f>
        <v>0</v>
      </c>
      <c r="AV50" s="805">
        <f>'Outer HCal Inst Work Package'!AV12</f>
        <v>0</v>
      </c>
      <c r="AW50" s="185"/>
      <c r="AX50" s="177">
        <f>'Outer HCal Inst Work Package'!AX12</f>
        <v>0</v>
      </c>
      <c r="AY50" s="185"/>
      <c r="AZ50" s="806">
        <f>'Outer HCal Inst Work Package'!AZ12</f>
        <v>0</v>
      </c>
      <c r="BA50" s="185"/>
      <c r="BB50" s="807">
        <f>'Outer HCal Inst Work Package'!BB12</f>
        <v>0</v>
      </c>
      <c r="BC50" s="808">
        <f>'Outer HCal Inst Work Package'!BC12</f>
        <v>0</v>
      </c>
      <c r="BD50" s="185"/>
      <c r="BE50" s="177">
        <f>'Outer HCal Inst Work Package'!BE12</f>
        <v>0</v>
      </c>
      <c r="BF50" s="185"/>
      <c r="BG50" s="803" t="str">
        <f>'Outer HCal Inst Work Package'!BG12</f>
        <v>n/a</v>
      </c>
      <c r="BH50" s="805" t="str">
        <f>'Outer HCal Inst Work Package'!BH12</f>
        <v>n/a</v>
      </c>
      <c r="BI50" s="177"/>
      <c r="BJ50" s="803">
        <f>'Outer HCal Inst Work Package'!BJ12</f>
        <v>0</v>
      </c>
      <c r="BK50" s="804">
        <f>'Outer HCal Inst Work Package'!BK12</f>
        <v>0</v>
      </c>
      <c r="BL50" s="804">
        <f>'Outer HCal Inst Work Package'!BL12</f>
        <v>0</v>
      </c>
      <c r="BM50" s="804">
        <f>'Outer HCal Inst Work Package'!BM12</f>
        <v>0</v>
      </c>
      <c r="BN50" s="804">
        <f>'Outer HCal Inst Work Package'!BN12</f>
        <v>0</v>
      </c>
      <c r="BO50" s="804">
        <f>'Outer HCal Inst Work Package'!BO12</f>
        <v>0</v>
      </c>
      <c r="BP50" s="805">
        <f>'Outer HCal Inst Work Package'!BP12</f>
        <v>0</v>
      </c>
      <c r="BQ50" s="8"/>
      <c r="BR50" s="687">
        <f>'Outer HCal Inst Work Package'!BR12</f>
        <v>0</v>
      </c>
      <c r="BS50" s="688">
        <f>'Outer HCal Inst Work Package'!BS12</f>
        <v>0</v>
      </c>
      <c r="BT50" s="688">
        <f>'Outer HCal Inst Work Package'!BT12</f>
        <v>0</v>
      </c>
      <c r="BU50" s="688">
        <f>'Outer HCal Inst Work Package'!BU12</f>
        <v>0</v>
      </c>
      <c r="BV50" s="688">
        <f>'Outer HCal Inst Work Package'!BV12</f>
        <v>0</v>
      </c>
      <c r="BW50" s="688">
        <f>'Outer HCal Inst Work Package'!BW12</f>
        <v>0</v>
      </c>
      <c r="BX50" s="689">
        <f>'Outer HCal Inst Work Package'!BX12</f>
        <v>0</v>
      </c>
      <c r="BY50" s="742"/>
      <c r="BZ50" s="782">
        <f>'Outer HCal Inst Work Package'!BZ12</f>
        <v>0</v>
      </c>
      <c r="CA50" s="783">
        <f>'Outer HCal Inst Work Package'!CA12</f>
        <v>0</v>
      </c>
      <c r="CB50" s="784">
        <f>'Outer HCal Inst Work Package'!CB12</f>
        <v>0</v>
      </c>
      <c r="CC50" s="682"/>
      <c r="CD50" s="682"/>
      <c r="CE50" s="679"/>
      <c r="CF50" s="679"/>
    </row>
    <row r="51" spans="2:84">
      <c r="B51" s="588" t="str">
        <f>'Outer HCal Inst Work Package'!B13</f>
        <v>S350500</v>
      </c>
      <c r="C51" s="177" t="str">
        <f>'Outer HCal Inst Work Package'!C13</f>
        <v>Outer HCal Sectors Ready for Installation</v>
      </c>
      <c r="D51" s="177" t="str">
        <f>'Outer HCal Inst Work Package'!D13</f>
        <v>milestone</v>
      </c>
      <c r="E51" s="177">
        <f>'Outer HCal Inst Work Package'!E13</f>
        <v>0</v>
      </c>
      <c r="F51" s="177">
        <f>'Outer HCal Inst Work Package'!F13</f>
        <v>0</v>
      </c>
      <c r="G51" s="185"/>
      <c r="H51" s="177">
        <f>'Outer HCal Inst Work Package'!H13</f>
        <v>0</v>
      </c>
      <c r="I51" s="185"/>
      <c r="J51" s="803">
        <f>'Outer HCal Inst Work Package'!J13</f>
        <v>0</v>
      </c>
      <c r="K51" s="804">
        <f>'Outer HCal Inst Work Package'!K13</f>
        <v>0</v>
      </c>
      <c r="L51" s="805">
        <f>'Outer HCal Inst Work Package'!L13</f>
        <v>0</v>
      </c>
      <c r="M51" s="185"/>
      <c r="N51" s="177">
        <f>'Outer HCal Inst Work Package'!N13</f>
        <v>0</v>
      </c>
      <c r="O51" s="185"/>
      <c r="P51" s="803">
        <f>'Outer HCal Inst Work Package'!P13</f>
        <v>0</v>
      </c>
      <c r="Q51" s="804">
        <f>'Outer HCal Inst Work Package'!Q13</f>
        <v>0</v>
      </c>
      <c r="R51" s="804">
        <f>'Outer HCal Inst Work Package'!R13</f>
        <v>0</v>
      </c>
      <c r="S51" s="805">
        <f>'Outer HCal Inst Work Package'!S13</f>
        <v>0</v>
      </c>
      <c r="T51" s="185"/>
      <c r="U51" s="177">
        <f>'Outer HCal Inst Work Package'!U13</f>
        <v>0</v>
      </c>
      <c r="V51" s="185"/>
      <c r="W51" s="803">
        <f>'Outer HCal Inst Work Package'!W13</f>
        <v>0</v>
      </c>
      <c r="X51" s="804">
        <f>'Outer HCal Inst Work Package'!X13</f>
        <v>0</v>
      </c>
      <c r="Y51" s="804">
        <f>'Outer HCal Inst Work Package'!Y13</f>
        <v>0</v>
      </c>
      <c r="Z51" s="804">
        <f>'Outer HCal Inst Work Package'!Z13</f>
        <v>0</v>
      </c>
      <c r="AA51" s="804">
        <f>'Outer HCal Inst Work Package'!AA13</f>
        <v>0</v>
      </c>
      <c r="AB51" s="805">
        <f>'Outer HCal Inst Work Package'!AB13</f>
        <v>0</v>
      </c>
      <c r="AC51" s="185"/>
      <c r="AD51" s="177">
        <f>'Outer HCal Inst Work Package'!AD13</f>
        <v>0</v>
      </c>
      <c r="AE51" s="185"/>
      <c r="AF51" s="803">
        <f>'Outer HCal Inst Work Package'!AF13</f>
        <v>0</v>
      </c>
      <c r="AG51" s="804">
        <f>'Outer HCal Inst Work Package'!AG13</f>
        <v>0</v>
      </c>
      <c r="AH51" s="804">
        <f>'Outer HCal Inst Work Package'!AH13</f>
        <v>0</v>
      </c>
      <c r="AI51" s="804">
        <f>'Outer HCal Inst Work Package'!AI13</f>
        <v>0</v>
      </c>
      <c r="AJ51" s="804">
        <f>'Outer HCal Inst Work Package'!AJ13</f>
        <v>0</v>
      </c>
      <c r="AK51" s="804">
        <f>'Outer HCal Inst Work Package'!AK13</f>
        <v>0</v>
      </c>
      <c r="AL51" s="804">
        <f>'Outer HCal Inst Work Package'!AL13</f>
        <v>0</v>
      </c>
      <c r="AM51" s="804">
        <f>'Outer HCal Inst Work Package'!AM13</f>
        <v>0</v>
      </c>
      <c r="AN51" s="805">
        <f>'Outer HCal Inst Work Package'!AN13</f>
        <v>0</v>
      </c>
      <c r="AO51" s="185"/>
      <c r="AP51" s="177">
        <f>'Outer HCal Inst Work Package'!AP13</f>
        <v>0</v>
      </c>
      <c r="AQ51" s="185"/>
      <c r="AR51" s="803">
        <f>'Outer HCal Inst Work Package'!AR13</f>
        <v>0</v>
      </c>
      <c r="AS51" s="804">
        <f>'Outer HCal Inst Work Package'!AS13</f>
        <v>0</v>
      </c>
      <c r="AT51" s="804">
        <f>'Outer HCal Inst Work Package'!AT13</f>
        <v>0</v>
      </c>
      <c r="AU51" s="804">
        <f>'Outer HCal Inst Work Package'!AU13</f>
        <v>0</v>
      </c>
      <c r="AV51" s="805">
        <f>'Outer HCal Inst Work Package'!AV13</f>
        <v>0</v>
      </c>
      <c r="AW51" s="185"/>
      <c r="AX51" s="177">
        <f>'Outer HCal Inst Work Package'!AX13</f>
        <v>0</v>
      </c>
      <c r="AY51" s="185"/>
      <c r="AZ51" s="806">
        <f>'Outer HCal Inst Work Package'!AZ13</f>
        <v>0</v>
      </c>
      <c r="BA51" s="185"/>
      <c r="BB51" s="807">
        <f>'Outer HCal Inst Work Package'!BB13</f>
        <v>0</v>
      </c>
      <c r="BC51" s="808">
        <f>'Outer HCal Inst Work Package'!BC13</f>
        <v>0</v>
      </c>
      <c r="BD51" s="185"/>
      <c r="BE51" s="177">
        <f>'Outer HCal Inst Work Package'!BE13</f>
        <v>0</v>
      </c>
      <c r="BF51" s="185"/>
      <c r="BG51" s="803" t="str">
        <f>'Outer HCal Inst Work Package'!BG13</f>
        <v>n/a</v>
      </c>
      <c r="BH51" s="805" t="str">
        <f>'Outer HCal Inst Work Package'!BH13</f>
        <v>n/a</v>
      </c>
      <c r="BI51" s="177"/>
      <c r="BJ51" s="803">
        <f>'Outer HCal Inst Work Package'!BJ13</f>
        <v>0</v>
      </c>
      <c r="BK51" s="804">
        <f>'Outer HCal Inst Work Package'!BK13</f>
        <v>0</v>
      </c>
      <c r="BL51" s="804">
        <f>'Outer HCal Inst Work Package'!BL13</f>
        <v>0</v>
      </c>
      <c r="BM51" s="804">
        <f>'Outer HCal Inst Work Package'!BM13</f>
        <v>0</v>
      </c>
      <c r="BN51" s="804">
        <f>'Outer HCal Inst Work Package'!BN13</f>
        <v>0</v>
      </c>
      <c r="BO51" s="804">
        <f>'Outer HCal Inst Work Package'!BO13</f>
        <v>0</v>
      </c>
      <c r="BP51" s="805">
        <f>'Outer HCal Inst Work Package'!BP13</f>
        <v>0</v>
      </c>
      <c r="BQ51" s="8"/>
      <c r="BR51" s="687">
        <f>'Outer HCal Inst Work Package'!BR13</f>
        <v>0</v>
      </c>
      <c r="BS51" s="688">
        <f>'Outer HCal Inst Work Package'!BS13</f>
        <v>0</v>
      </c>
      <c r="BT51" s="688">
        <f>'Outer HCal Inst Work Package'!BT13</f>
        <v>0</v>
      </c>
      <c r="BU51" s="688">
        <f>'Outer HCal Inst Work Package'!BU13</f>
        <v>0</v>
      </c>
      <c r="BV51" s="688">
        <f>'Outer HCal Inst Work Package'!BV13</f>
        <v>0</v>
      </c>
      <c r="BW51" s="688">
        <f>'Outer HCal Inst Work Package'!BW13</f>
        <v>0</v>
      </c>
      <c r="BX51" s="689">
        <f>'Outer HCal Inst Work Package'!BX13</f>
        <v>0</v>
      </c>
      <c r="BY51" s="742"/>
      <c r="BZ51" s="782">
        <f>'Outer HCal Inst Work Package'!BZ13</f>
        <v>0</v>
      </c>
      <c r="CA51" s="783">
        <f>'Outer HCal Inst Work Package'!CA13</f>
        <v>0</v>
      </c>
      <c r="CB51" s="784">
        <f>'Outer HCal Inst Work Package'!CB13</f>
        <v>0</v>
      </c>
      <c r="CC51" s="682"/>
      <c r="CD51" s="682"/>
      <c r="CE51" s="682"/>
      <c r="CF51" s="682"/>
    </row>
    <row r="52" spans="2:84" ht="124.8">
      <c r="B52" s="588" t="str">
        <f>'Outer HCal Inst Work Package'!B14</f>
        <v>S350600 / S350700</v>
      </c>
      <c r="C52" s="177" t="str">
        <f>'Outer HCal Inst Work Package'!C14</f>
        <v>Transport Assembled Outer HCal Sectors to AH (Partial Shipment)</v>
      </c>
      <c r="D52" s="181" t="str">
        <f>'Outer HCal Inst Work Package'!D14</f>
        <v xml:space="preserve">Technical scope: Transport first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c r="E52" s="181">
        <f>'Outer HCal Inst Work Package'!E14</f>
        <v>10</v>
      </c>
      <c r="F52" s="181">
        <f>'Outer HCal Inst Work Package'!F14</f>
        <v>0</v>
      </c>
      <c r="G52" s="185"/>
      <c r="H52" s="181">
        <f>'Outer HCal Inst Work Package'!H14</f>
        <v>0</v>
      </c>
      <c r="I52" s="185"/>
      <c r="J52" s="187">
        <f>'Outer HCal Inst Work Package'!J14</f>
        <v>0</v>
      </c>
      <c r="K52" s="176">
        <f>'Outer HCal Inst Work Package'!K14</f>
        <v>0</v>
      </c>
      <c r="L52" s="188">
        <f>'Outer HCal Inst Work Package'!L14</f>
        <v>0</v>
      </c>
      <c r="M52" s="185"/>
      <c r="N52" s="181">
        <f>'Outer HCal Inst Work Package'!N14</f>
        <v>8</v>
      </c>
      <c r="O52" s="185"/>
      <c r="P52" s="187">
        <f>'Outer HCal Inst Work Package'!P14</f>
        <v>0</v>
      </c>
      <c r="Q52" s="176">
        <f>'Outer HCal Inst Work Package'!Q14</f>
        <v>0</v>
      </c>
      <c r="R52" s="176">
        <f>'Outer HCal Inst Work Package'!R14</f>
        <v>8</v>
      </c>
      <c r="S52" s="188">
        <f>'Outer HCal Inst Work Package'!S14</f>
        <v>0</v>
      </c>
      <c r="T52" s="185"/>
      <c r="U52" s="181">
        <f>'Outer HCal Inst Work Package'!U14</f>
        <v>8</v>
      </c>
      <c r="V52" s="185"/>
      <c r="W52" s="187">
        <f>'Outer HCal Inst Work Package'!W14</f>
        <v>8</v>
      </c>
      <c r="X52" s="176">
        <f>'Outer HCal Inst Work Package'!X14</f>
        <v>0</v>
      </c>
      <c r="Y52" s="176">
        <f>'Outer HCal Inst Work Package'!Y14</f>
        <v>0</v>
      </c>
      <c r="Z52" s="176">
        <f>'Outer HCal Inst Work Package'!Z14</f>
        <v>0</v>
      </c>
      <c r="AA52" s="176">
        <f>'Outer HCal Inst Work Package'!AA14</f>
        <v>0</v>
      </c>
      <c r="AB52" s="188">
        <f>'Outer HCal Inst Work Package'!AB14</f>
        <v>0</v>
      </c>
      <c r="AC52" s="185"/>
      <c r="AD52" s="181">
        <f>'Outer HCal Inst Work Package'!AD14</f>
        <v>128</v>
      </c>
      <c r="AE52" s="185"/>
      <c r="AF52" s="187">
        <f>'Outer HCal Inst Work Package'!AF14</f>
        <v>128</v>
      </c>
      <c r="AG52" s="176">
        <f>'Outer HCal Inst Work Package'!AG14</f>
        <v>0</v>
      </c>
      <c r="AH52" s="176">
        <f>'Outer HCal Inst Work Package'!AH14</f>
        <v>0</v>
      </c>
      <c r="AI52" s="176">
        <f>'Outer HCal Inst Work Package'!AI14</f>
        <v>0</v>
      </c>
      <c r="AJ52" s="176">
        <f>'Outer HCal Inst Work Package'!AJ14</f>
        <v>0</v>
      </c>
      <c r="AK52" s="176">
        <f>'Outer HCal Inst Work Package'!AK14</f>
        <v>0</v>
      </c>
      <c r="AL52" s="176">
        <f>'Outer HCal Inst Work Package'!AL14</f>
        <v>0</v>
      </c>
      <c r="AM52" s="176">
        <f>'Outer HCal Inst Work Package'!AM14</f>
        <v>0</v>
      </c>
      <c r="AN52" s="188">
        <f>'Outer HCal Inst Work Package'!AN14</f>
        <v>0</v>
      </c>
      <c r="AO52" s="185"/>
      <c r="AP52" s="181">
        <f>'Outer HCal Inst Work Package'!AP14</f>
        <v>256</v>
      </c>
      <c r="AQ52" s="185"/>
      <c r="AR52" s="187">
        <f>'Outer HCal Inst Work Package'!AR14</f>
        <v>0</v>
      </c>
      <c r="AS52" s="176">
        <f>'Outer HCal Inst Work Package'!AS14</f>
        <v>0</v>
      </c>
      <c r="AT52" s="176">
        <f>'Outer HCal Inst Work Package'!AT14</f>
        <v>256</v>
      </c>
      <c r="AU52" s="176">
        <f>'Outer HCal Inst Work Package'!AU14</f>
        <v>0</v>
      </c>
      <c r="AV52" s="188">
        <f>'Outer HCal Inst Work Package'!AV14</f>
        <v>0</v>
      </c>
      <c r="AW52" s="185"/>
      <c r="AX52" s="181">
        <f>'Outer HCal Inst Work Package'!AX14</f>
        <v>0</v>
      </c>
      <c r="AY52" s="185"/>
      <c r="AZ52" s="767">
        <f>'Outer HCal Inst Work Package'!AZ14</f>
        <v>500</v>
      </c>
      <c r="BA52" s="185"/>
      <c r="BB52" s="756">
        <f>'Outer HCal Inst Work Package'!BB14</f>
        <v>0.25</v>
      </c>
      <c r="BC52" s="757">
        <f>'Outer HCal Inst Work Package'!BC14</f>
        <v>0.25</v>
      </c>
      <c r="BD52" s="185"/>
      <c r="BE52" s="181">
        <f>'Outer HCal Inst Work Package'!BE14</f>
        <v>0</v>
      </c>
      <c r="BF52" s="185"/>
      <c r="BG52" s="187" t="str">
        <f>'Outer HCal Inst Work Package'!BG14</f>
        <v>The labor required for this task is reasonably similar to well understood tasks from PHENIX and other projects of similar scale/L4</v>
      </c>
      <c r="BH52" s="188" t="str">
        <f>'Outer HCal Inst Work Package'!BH14</f>
        <v>The costs indicated are for hardware costs associated with this task. This is fairly well understood from projects with similar scope and detail./M4</v>
      </c>
      <c r="BI52" s="177"/>
      <c r="BJ52" s="187">
        <f>'Outer HCal Inst Work Package'!BJ14</f>
        <v>0</v>
      </c>
      <c r="BK52" s="176">
        <f>'Outer HCal Inst Work Package'!BK14</f>
        <v>0</v>
      </c>
      <c r="BL52" s="176">
        <f>'Outer HCal Inst Work Package'!BL14</f>
        <v>8</v>
      </c>
      <c r="BM52" s="176">
        <f>'Outer HCal Inst Work Package'!BM14</f>
        <v>8</v>
      </c>
      <c r="BN52" s="176">
        <f>'Outer HCal Inst Work Package'!BN14</f>
        <v>128</v>
      </c>
      <c r="BO52" s="176">
        <f>'Outer HCal Inst Work Package'!BO14</f>
        <v>256</v>
      </c>
      <c r="BP52" s="188">
        <f>'Outer HCal Inst Work Package'!BP14</f>
        <v>0</v>
      </c>
      <c r="BQ52" s="8"/>
      <c r="BR52" s="775">
        <f>'Outer HCal Inst Work Package'!BR14</f>
        <v>0</v>
      </c>
      <c r="BS52" s="776">
        <f>'Outer HCal Inst Work Package'!BS14</f>
        <v>0</v>
      </c>
      <c r="BT52" s="776">
        <f>'Outer HCal Inst Work Package'!BT14</f>
        <v>834.4</v>
      </c>
      <c r="BU52" s="776">
        <f>'Outer HCal Inst Work Package'!BU14</f>
        <v>648.79999999999995</v>
      </c>
      <c r="BV52" s="776">
        <f>'Outer HCal Inst Work Package'!BV14</f>
        <v>10380.799999999999</v>
      </c>
      <c r="BW52" s="776">
        <f>'Outer HCal Inst Work Package'!BW14</f>
        <v>29053.439999999999</v>
      </c>
      <c r="BX52" s="777">
        <f>'Outer HCal Inst Work Package'!BX14</f>
        <v>0</v>
      </c>
      <c r="BY52" s="742"/>
      <c r="BZ52" s="797">
        <f>'Outer HCal Inst Work Package'!BZ14</f>
        <v>40917.440000000002</v>
      </c>
      <c r="CA52" s="798">
        <f>'Outer HCal Inst Work Package'!CA14</f>
        <v>51146.8</v>
      </c>
      <c r="CB52" s="799">
        <f>'Outer HCal Inst Work Package'!CB14</f>
        <v>625</v>
      </c>
      <c r="CC52" s="682"/>
      <c r="CD52" s="682"/>
      <c r="CE52" s="682"/>
      <c r="CF52" s="682"/>
    </row>
    <row r="53" spans="2:84" ht="171.6">
      <c r="B53" s="588" t="str">
        <f>'Outer HCal Inst Work Package'!B15</f>
        <v>S350800 / S350900</v>
      </c>
      <c r="C53" s="177" t="str">
        <f>'Outer HCal Inst Work Package'!C15</f>
        <v>Install Partial Outer HCal for SC Magnet Install</v>
      </c>
      <c r="D53" s="181" t="str">
        <f>'Outer HCal Inst Work Package'!D15</f>
        <v>Technical scope: Install lower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procedure.After these 16 sectors are installed, the sPHENIX SC Magnet will be installed (see 1.10.2.4 for SC Magnet installation work package)</v>
      </c>
      <c r="E53" s="181">
        <f>'Outer HCal Inst Work Package'!E15</f>
        <v>60</v>
      </c>
      <c r="F53" s="181">
        <f>'Outer HCal Inst Work Package'!F15</f>
        <v>0</v>
      </c>
      <c r="G53" s="185"/>
      <c r="H53" s="181">
        <f>'Outer HCal Inst Work Package'!H15</f>
        <v>0</v>
      </c>
      <c r="I53" s="185"/>
      <c r="J53" s="187">
        <f>'Outer HCal Inst Work Package'!J15</f>
        <v>0</v>
      </c>
      <c r="K53" s="176">
        <f>'Outer HCal Inst Work Package'!K15</f>
        <v>0</v>
      </c>
      <c r="L53" s="188">
        <f>'Outer HCal Inst Work Package'!L15</f>
        <v>0</v>
      </c>
      <c r="M53" s="185"/>
      <c r="N53" s="181">
        <f>'Outer HCal Inst Work Package'!N15</f>
        <v>64</v>
      </c>
      <c r="O53" s="185"/>
      <c r="P53" s="187">
        <f>'Outer HCal Inst Work Package'!P15</f>
        <v>0</v>
      </c>
      <c r="Q53" s="176">
        <f>'Outer HCal Inst Work Package'!Q15</f>
        <v>0</v>
      </c>
      <c r="R53" s="176">
        <f>'Outer HCal Inst Work Package'!R15</f>
        <v>64</v>
      </c>
      <c r="S53" s="188">
        <f>'Outer HCal Inst Work Package'!S15</f>
        <v>0</v>
      </c>
      <c r="T53" s="185"/>
      <c r="U53" s="181">
        <f>'Outer HCal Inst Work Package'!U15</f>
        <v>48</v>
      </c>
      <c r="V53" s="185"/>
      <c r="W53" s="187">
        <f>'Outer HCal Inst Work Package'!W15</f>
        <v>48</v>
      </c>
      <c r="X53" s="176">
        <f>'Outer HCal Inst Work Package'!X15</f>
        <v>0</v>
      </c>
      <c r="Y53" s="176">
        <f>'Outer HCal Inst Work Package'!Y15</f>
        <v>0</v>
      </c>
      <c r="Z53" s="176">
        <f>'Outer HCal Inst Work Package'!Z15</f>
        <v>0</v>
      </c>
      <c r="AA53" s="176">
        <f>'Outer HCal Inst Work Package'!AA15</f>
        <v>0</v>
      </c>
      <c r="AB53" s="188">
        <f>'Outer HCal Inst Work Package'!AB15</f>
        <v>0</v>
      </c>
      <c r="AC53" s="185"/>
      <c r="AD53" s="181">
        <f>'Outer HCal Inst Work Package'!AD15</f>
        <v>512</v>
      </c>
      <c r="AE53" s="185"/>
      <c r="AF53" s="187">
        <f>'Outer HCal Inst Work Package'!AF15</f>
        <v>512</v>
      </c>
      <c r="AG53" s="176">
        <f>'Outer HCal Inst Work Package'!AG15</f>
        <v>0</v>
      </c>
      <c r="AH53" s="176">
        <f>'Outer HCal Inst Work Package'!AH15</f>
        <v>0</v>
      </c>
      <c r="AI53" s="176">
        <f>'Outer HCal Inst Work Package'!AI15</f>
        <v>0</v>
      </c>
      <c r="AJ53" s="176">
        <f>'Outer HCal Inst Work Package'!AJ15</f>
        <v>0</v>
      </c>
      <c r="AK53" s="176">
        <f>'Outer HCal Inst Work Package'!AK15</f>
        <v>0</v>
      </c>
      <c r="AL53" s="176">
        <f>'Outer HCal Inst Work Package'!AL15</f>
        <v>0</v>
      </c>
      <c r="AM53" s="176">
        <f>'Outer HCal Inst Work Package'!AM15</f>
        <v>0</v>
      </c>
      <c r="AN53" s="188">
        <f>'Outer HCal Inst Work Package'!AN15</f>
        <v>0</v>
      </c>
      <c r="AO53" s="185"/>
      <c r="AP53" s="181">
        <f>'Outer HCal Inst Work Package'!AP15</f>
        <v>256</v>
      </c>
      <c r="AQ53" s="185"/>
      <c r="AR53" s="187">
        <f>'Outer HCal Inst Work Package'!AR15</f>
        <v>64</v>
      </c>
      <c r="AS53" s="176">
        <f>'Outer HCal Inst Work Package'!AS15</f>
        <v>0</v>
      </c>
      <c r="AT53" s="176">
        <f>'Outer HCal Inst Work Package'!AT15</f>
        <v>192</v>
      </c>
      <c r="AU53" s="176">
        <f>'Outer HCal Inst Work Package'!AU15</f>
        <v>0</v>
      </c>
      <c r="AV53" s="188">
        <f>'Outer HCal Inst Work Package'!AV15</f>
        <v>0</v>
      </c>
      <c r="AW53" s="185"/>
      <c r="AX53" s="181">
        <f>'Outer HCal Inst Work Package'!AX15</f>
        <v>0</v>
      </c>
      <c r="AY53" s="185"/>
      <c r="AZ53" s="767">
        <f>'Outer HCal Inst Work Package'!AZ15</f>
        <v>500</v>
      </c>
      <c r="BA53" s="185"/>
      <c r="BB53" s="756">
        <f>'Outer HCal Inst Work Package'!BB15</f>
        <v>0.25</v>
      </c>
      <c r="BC53" s="757">
        <f>'Outer HCal Inst Work Package'!BC15</f>
        <v>0.25</v>
      </c>
      <c r="BD53" s="185"/>
      <c r="BE53" s="181">
        <f>'Outer HCal Inst Work Package'!BE15</f>
        <v>0</v>
      </c>
      <c r="BF53" s="185"/>
      <c r="BG53" s="187" t="str">
        <f>'Outer HCal Inst Work Package'!BG15</f>
        <v>The labor required for this task is reasonably similar to well understood tasks from PHENIX and other projects of similar scale/L4</v>
      </c>
      <c r="BH53" s="188" t="str">
        <f>'Outer HCal Inst Work Package'!BH15</f>
        <v>The costs indicated are for hardware costs associated with this task. This is fairly well understood from projects with similar scope and detail./M4</v>
      </c>
      <c r="BI53" s="177"/>
      <c r="BJ53" s="187">
        <f>'Outer HCal Inst Work Package'!BJ15</f>
        <v>0</v>
      </c>
      <c r="BK53" s="176">
        <f>'Outer HCal Inst Work Package'!BK15</f>
        <v>0</v>
      </c>
      <c r="BL53" s="176">
        <f>'Outer HCal Inst Work Package'!BL15</f>
        <v>64</v>
      </c>
      <c r="BM53" s="176">
        <f>'Outer HCal Inst Work Package'!BM15</f>
        <v>48</v>
      </c>
      <c r="BN53" s="176">
        <f>'Outer HCal Inst Work Package'!BN15</f>
        <v>512</v>
      </c>
      <c r="BO53" s="176">
        <f>'Outer HCal Inst Work Package'!BO15</f>
        <v>256</v>
      </c>
      <c r="BP53" s="188">
        <f>'Outer HCal Inst Work Package'!BP15</f>
        <v>0</v>
      </c>
      <c r="BQ53" s="8"/>
      <c r="BR53" s="775">
        <f>'Outer HCal Inst Work Package'!BR15</f>
        <v>0</v>
      </c>
      <c r="BS53" s="776">
        <f>'Outer HCal Inst Work Package'!BS15</f>
        <v>0</v>
      </c>
      <c r="BT53" s="776">
        <f>'Outer HCal Inst Work Package'!BT15</f>
        <v>6675.2</v>
      </c>
      <c r="BU53" s="776">
        <f>'Outer HCal Inst Work Package'!BU15</f>
        <v>3892.7999999999997</v>
      </c>
      <c r="BV53" s="776">
        <f>'Outer HCal Inst Work Package'!BV15</f>
        <v>41523.199999999997</v>
      </c>
      <c r="BW53" s="776">
        <f>'Outer HCal Inst Work Package'!BW15</f>
        <v>29053.439999999999</v>
      </c>
      <c r="BX53" s="777">
        <f>'Outer HCal Inst Work Package'!BX15</f>
        <v>0</v>
      </c>
      <c r="BY53" s="742"/>
      <c r="BZ53" s="797">
        <f>'Outer HCal Inst Work Package'!BZ15</f>
        <v>81144.639999999999</v>
      </c>
      <c r="CA53" s="798">
        <f>'Outer HCal Inst Work Package'!CA15</f>
        <v>101430.8</v>
      </c>
      <c r="CB53" s="799">
        <f>'Outer HCal Inst Work Package'!CB15</f>
        <v>625</v>
      </c>
      <c r="CC53" s="682"/>
      <c r="CD53" s="682"/>
      <c r="CE53" s="682"/>
      <c r="CF53" s="682"/>
    </row>
    <row r="54" spans="2:84" ht="156">
      <c r="B54" s="588" t="str">
        <f>'Outer HCal Inst Work Package'!B16</f>
        <v>S351000 / S351100</v>
      </c>
      <c r="C54" s="177" t="str">
        <f>'Outer HCal Inst Work Package'!C16</f>
        <v>Transport Remainder of Outer Hcal Sectors to AH</v>
      </c>
      <c r="D54" s="181" t="str">
        <f>'Outer HCal Inst Work Package'!D16</f>
        <v xml:space="preserve">Technical scope: After the sPHENIX SC Magnet is be installed (see 1.10.2.4 for SC Magnet installation work package), transport remaining 16 Outer HCal sectors from their sector assembly site at BNL to the 1008 Assembly Hall (AH). 
Work Statement: BNL riggers and sPHENIX technicans using appropriate custom and standard handling tools move 16 Outer HCal sectors to 1008 AH, in groups of 4 for Installation onto the sPHENIX cradle carriage. </v>
      </c>
      <c r="E54" s="181">
        <f>'Outer HCal Inst Work Package'!E16</f>
        <v>10</v>
      </c>
      <c r="F54" s="181">
        <f>'Outer HCal Inst Work Package'!F16</f>
        <v>0</v>
      </c>
      <c r="G54" s="185"/>
      <c r="H54" s="181">
        <f>'Outer HCal Inst Work Package'!H16</f>
        <v>0</v>
      </c>
      <c r="I54" s="185"/>
      <c r="J54" s="187">
        <f>'Outer HCal Inst Work Package'!J16</f>
        <v>0</v>
      </c>
      <c r="K54" s="176">
        <f>'Outer HCal Inst Work Package'!K16</f>
        <v>0</v>
      </c>
      <c r="L54" s="188">
        <f>'Outer HCal Inst Work Package'!L16</f>
        <v>0</v>
      </c>
      <c r="M54" s="185"/>
      <c r="N54" s="181">
        <f>'Outer HCal Inst Work Package'!N16</f>
        <v>8</v>
      </c>
      <c r="O54" s="185"/>
      <c r="P54" s="187">
        <f>'Outer HCal Inst Work Package'!P16</f>
        <v>0</v>
      </c>
      <c r="Q54" s="176">
        <f>'Outer HCal Inst Work Package'!Q16</f>
        <v>0</v>
      </c>
      <c r="R54" s="176">
        <f>'Outer HCal Inst Work Package'!R16</f>
        <v>8</v>
      </c>
      <c r="S54" s="188">
        <f>'Outer HCal Inst Work Package'!S16</f>
        <v>0</v>
      </c>
      <c r="T54" s="185"/>
      <c r="U54" s="181">
        <f>'Outer HCal Inst Work Package'!U16</f>
        <v>8</v>
      </c>
      <c r="V54" s="185"/>
      <c r="W54" s="187">
        <f>'Outer HCal Inst Work Package'!W16</f>
        <v>8</v>
      </c>
      <c r="X54" s="176">
        <f>'Outer HCal Inst Work Package'!X16</f>
        <v>0</v>
      </c>
      <c r="Y54" s="176">
        <f>'Outer HCal Inst Work Package'!Y16</f>
        <v>0</v>
      </c>
      <c r="Z54" s="176">
        <f>'Outer HCal Inst Work Package'!Z16</f>
        <v>0</v>
      </c>
      <c r="AA54" s="176">
        <f>'Outer HCal Inst Work Package'!AA16</f>
        <v>0</v>
      </c>
      <c r="AB54" s="188">
        <f>'Outer HCal Inst Work Package'!AB16</f>
        <v>0</v>
      </c>
      <c r="AC54" s="185"/>
      <c r="AD54" s="181">
        <f>'Outer HCal Inst Work Package'!AD16</f>
        <v>128</v>
      </c>
      <c r="AE54" s="185"/>
      <c r="AF54" s="187">
        <f>'Outer HCal Inst Work Package'!AF16</f>
        <v>128</v>
      </c>
      <c r="AG54" s="176">
        <f>'Outer HCal Inst Work Package'!AG16</f>
        <v>0</v>
      </c>
      <c r="AH54" s="176">
        <f>'Outer HCal Inst Work Package'!AH16</f>
        <v>0</v>
      </c>
      <c r="AI54" s="176">
        <f>'Outer HCal Inst Work Package'!AI16</f>
        <v>0</v>
      </c>
      <c r="AJ54" s="176">
        <f>'Outer HCal Inst Work Package'!AJ16</f>
        <v>0</v>
      </c>
      <c r="AK54" s="176">
        <f>'Outer HCal Inst Work Package'!AK16</f>
        <v>0</v>
      </c>
      <c r="AL54" s="176">
        <f>'Outer HCal Inst Work Package'!AL16</f>
        <v>0</v>
      </c>
      <c r="AM54" s="176">
        <f>'Outer HCal Inst Work Package'!AM16</f>
        <v>0</v>
      </c>
      <c r="AN54" s="188">
        <f>'Outer HCal Inst Work Package'!AN16</f>
        <v>0</v>
      </c>
      <c r="AO54" s="185"/>
      <c r="AP54" s="181">
        <f>'Outer HCal Inst Work Package'!AP16</f>
        <v>256</v>
      </c>
      <c r="AQ54" s="185"/>
      <c r="AR54" s="187">
        <f>'Outer HCal Inst Work Package'!AR16</f>
        <v>0</v>
      </c>
      <c r="AS54" s="176">
        <f>'Outer HCal Inst Work Package'!AS16</f>
        <v>0</v>
      </c>
      <c r="AT54" s="176">
        <f>'Outer HCal Inst Work Package'!AT16</f>
        <v>256</v>
      </c>
      <c r="AU54" s="176">
        <f>'Outer HCal Inst Work Package'!AU16</f>
        <v>0</v>
      </c>
      <c r="AV54" s="188">
        <f>'Outer HCal Inst Work Package'!AV16</f>
        <v>0</v>
      </c>
      <c r="AW54" s="185"/>
      <c r="AX54" s="181">
        <f>'Outer HCal Inst Work Package'!AX16</f>
        <v>0</v>
      </c>
      <c r="AY54" s="185"/>
      <c r="AZ54" s="767">
        <f>'Outer HCal Inst Work Package'!AZ16</f>
        <v>500</v>
      </c>
      <c r="BA54" s="185"/>
      <c r="BB54" s="756">
        <f>'Outer HCal Inst Work Package'!BB16</f>
        <v>0.25</v>
      </c>
      <c r="BC54" s="757">
        <f>'Outer HCal Inst Work Package'!BC16</f>
        <v>0.25</v>
      </c>
      <c r="BD54" s="185"/>
      <c r="BE54" s="181">
        <f>'Outer HCal Inst Work Package'!BE16</f>
        <v>0</v>
      </c>
      <c r="BF54" s="185"/>
      <c r="BG54" s="187" t="str">
        <f>'Outer HCal Inst Work Package'!BG16</f>
        <v>The labor required for this task is reasonably similar to well understood tasks from PHENIX and other projects of similar scale/L4</v>
      </c>
      <c r="BH54" s="188" t="str">
        <f>'Outer HCal Inst Work Package'!BH16</f>
        <v>The costs indicated are for hardware costs associated with this task. This is fairly well understood from projects with similar scope and detail./M4</v>
      </c>
      <c r="BI54" s="177"/>
      <c r="BJ54" s="187">
        <f>'Outer HCal Inst Work Package'!BJ16</f>
        <v>0</v>
      </c>
      <c r="BK54" s="176">
        <f>'Outer HCal Inst Work Package'!BK16</f>
        <v>0</v>
      </c>
      <c r="BL54" s="176">
        <f>'Outer HCal Inst Work Package'!BL16</f>
        <v>8</v>
      </c>
      <c r="BM54" s="176">
        <f>'Outer HCal Inst Work Package'!BM16</f>
        <v>8</v>
      </c>
      <c r="BN54" s="176">
        <f>'Outer HCal Inst Work Package'!BN16</f>
        <v>128</v>
      </c>
      <c r="BO54" s="176">
        <f>'Outer HCal Inst Work Package'!BO16</f>
        <v>256</v>
      </c>
      <c r="BP54" s="188">
        <f>'Outer HCal Inst Work Package'!BP16</f>
        <v>0</v>
      </c>
      <c r="BQ54" s="8"/>
      <c r="BR54" s="775">
        <f>'Outer HCal Inst Work Package'!BR16</f>
        <v>0</v>
      </c>
      <c r="BS54" s="776">
        <f>'Outer HCal Inst Work Package'!BS16</f>
        <v>0</v>
      </c>
      <c r="BT54" s="776">
        <f>'Outer HCal Inst Work Package'!BT16</f>
        <v>834.4</v>
      </c>
      <c r="BU54" s="776">
        <f>'Outer HCal Inst Work Package'!BU16</f>
        <v>648.79999999999995</v>
      </c>
      <c r="BV54" s="776">
        <f>'Outer HCal Inst Work Package'!BV16</f>
        <v>10380.799999999999</v>
      </c>
      <c r="BW54" s="776">
        <f>'Outer HCal Inst Work Package'!BW16</f>
        <v>29053.439999999999</v>
      </c>
      <c r="BX54" s="777">
        <f>'Outer HCal Inst Work Package'!BX16</f>
        <v>0</v>
      </c>
      <c r="BY54" s="742"/>
      <c r="BZ54" s="797">
        <f>'Outer HCal Inst Work Package'!BZ16</f>
        <v>40917.440000000002</v>
      </c>
      <c r="CA54" s="798">
        <f>'Outer HCal Inst Work Package'!CA16</f>
        <v>51146.8</v>
      </c>
      <c r="CB54" s="799">
        <f>'Outer HCal Inst Work Package'!CB16</f>
        <v>625</v>
      </c>
      <c r="CC54" s="682"/>
      <c r="CD54" s="682"/>
      <c r="CE54" s="682"/>
      <c r="CF54" s="682"/>
    </row>
    <row r="55" spans="2:84" ht="171.6">
      <c r="B55" s="588" t="str">
        <f>'Outer HCal Inst Work Package'!B17</f>
        <v>S351200 / S351300</v>
      </c>
      <c r="C55" s="177" t="str">
        <f>'Outer HCal Inst Work Package'!C17</f>
        <v xml:space="preserve">Install Remainder of Outer HCal Sectors </v>
      </c>
      <c r="D55" s="181" t="str">
        <f>'Outer HCal Inst Work Package'!D17</f>
        <v>Technical scope: Install upper 16 Outer HCal sectors onto cradle carriage. 
Work Statement: BNL riggers and sPHENIX technicans using appropriate custom and standard handling and lifting tools install 16 Outer HCal sectors onto the  sPHENIX cradle carriage, in groups of 4 at a time in accordance with the Outer HCal work permit and installation procedure. before these 16 sectors are installed, the sPHENIX SC Magnet will be installed (see 1.10.2.4 for SC Magnet installation work package)</v>
      </c>
      <c r="E55" s="181">
        <f>'Outer HCal Inst Work Package'!E17</f>
        <v>20</v>
      </c>
      <c r="F55" s="181">
        <f>'Outer HCal Inst Work Package'!F17</f>
        <v>0</v>
      </c>
      <c r="G55" s="185"/>
      <c r="H55" s="181">
        <f>'Outer HCal Inst Work Package'!H17</f>
        <v>0</v>
      </c>
      <c r="I55" s="185"/>
      <c r="J55" s="187">
        <f>'Outer HCal Inst Work Package'!J17</f>
        <v>0</v>
      </c>
      <c r="K55" s="176">
        <f>'Outer HCal Inst Work Package'!K17</f>
        <v>0</v>
      </c>
      <c r="L55" s="188">
        <f>'Outer HCal Inst Work Package'!L17</f>
        <v>0</v>
      </c>
      <c r="M55" s="185"/>
      <c r="N55" s="181">
        <f>'Outer HCal Inst Work Package'!N17</f>
        <v>64</v>
      </c>
      <c r="O55" s="185"/>
      <c r="P55" s="187">
        <f>'Outer HCal Inst Work Package'!P17</f>
        <v>0</v>
      </c>
      <c r="Q55" s="176">
        <f>'Outer HCal Inst Work Package'!Q17</f>
        <v>0</v>
      </c>
      <c r="R55" s="176">
        <f>'Outer HCal Inst Work Package'!R17</f>
        <v>64</v>
      </c>
      <c r="S55" s="188">
        <f>'Outer HCal Inst Work Package'!S17</f>
        <v>0</v>
      </c>
      <c r="T55" s="185"/>
      <c r="U55" s="181">
        <f>'Outer HCal Inst Work Package'!U17</f>
        <v>64</v>
      </c>
      <c r="V55" s="185"/>
      <c r="W55" s="187">
        <f>'Outer HCal Inst Work Package'!W17</f>
        <v>64</v>
      </c>
      <c r="X55" s="176">
        <f>'Outer HCal Inst Work Package'!X17</f>
        <v>0</v>
      </c>
      <c r="Y55" s="176">
        <f>'Outer HCal Inst Work Package'!Y17</f>
        <v>0</v>
      </c>
      <c r="Z55" s="176">
        <f>'Outer HCal Inst Work Package'!Z17</f>
        <v>0</v>
      </c>
      <c r="AA55" s="176">
        <f>'Outer HCal Inst Work Package'!AA17</f>
        <v>0</v>
      </c>
      <c r="AB55" s="188">
        <f>'Outer HCal Inst Work Package'!AB17</f>
        <v>0</v>
      </c>
      <c r="AC55" s="185"/>
      <c r="AD55" s="181">
        <f>'Outer HCal Inst Work Package'!AD17</f>
        <v>512</v>
      </c>
      <c r="AE55" s="185"/>
      <c r="AF55" s="187">
        <f>'Outer HCal Inst Work Package'!AF17</f>
        <v>512</v>
      </c>
      <c r="AG55" s="176">
        <f>'Outer HCal Inst Work Package'!AG17</f>
        <v>0</v>
      </c>
      <c r="AH55" s="176">
        <f>'Outer HCal Inst Work Package'!AH17</f>
        <v>0</v>
      </c>
      <c r="AI55" s="176">
        <f>'Outer HCal Inst Work Package'!AI17</f>
        <v>0</v>
      </c>
      <c r="AJ55" s="176">
        <f>'Outer HCal Inst Work Package'!AJ17</f>
        <v>0</v>
      </c>
      <c r="AK55" s="176">
        <f>'Outer HCal Inst Work Package'!AK17</f>
        <v>0</v>
      </c>
      <c r="AL55" s="176">
        <f>'Outer HCal Inst Work Package'!AL17</f>
        <v>0</v>
      </c>
      <c r="AM55" s="176">
        <f>'Outer HCal Inst Work Package'!AM17</f>
        <v>0</v>
      </c>
      <c r="AN55" s="188">
        <f>'Outer HCal Inst Work Package'!AN17</f>
        <v>0</v>
      </c>
      <c r="AO55" s="185"/>
      <c r="AP55" s="181">
        <f>'Outer HCal Inst Work Package'!AP17</f>
        <v>256</v>
      </c>
      <c r="AQ55" s="185"/>
      <c r="AR55" s="187">
        <f>'Outer HCal Inst Work Package'!AR17</f>
        <v>64</v>
      </c>
      <c r="AS55" s="176">
        <f>'Outer HCal Inst Work Package'!AS17</f>
        <v>0</v>
      </c>
      <c r="AT55" s="176">
        <f>'Outer HCal Inst Work Package'!AT17</f>
        <v>192</v>
      </c>
      <c r="AU55" s="176">
        <f>'Outer HCal Inst Work Package'!AU17</f>
        <v>0</v>
      </c>
      <c r="AV55" s="188">
        <f>'Outer HCal Inst Work Package'!AV17</f>
        <v>0</v>
      </c>
      <c r="AW55" s="185"/>
      <c r="AX55" s="181">
        <f>'Outer HCal Inst Work Package'!AX17</f>
        <v>0</v>
      </c>
      <c r="AY55" s="185"/>
      <c r="AZ55" s="767">
        <f>'Outer HCal Inst Work Package'!AZ17</f>
        <v>500</v>
      </c>
      <c r="BA55" s="185"/>
      <c r="BB55" s="756">
        <f>'Outer HCal Inst Work Package'!BB17</f>
        <v>0.25</v>
      </c>
      <c r="BC55" s="757">
        <f>'Outer HCal Inst Work Package'!BC17</f>
        <v>0.25</v>
      </c>
      <c r="BD55" s="185"/>
      <c r="BE55" s="181">
        <f>'Outer HCal Inst Work Package'!BE17</f>
        <v>0</v>
      </c>
      <c r="BF55" s="185"/>
      <c r="BG55" s="187" t="str">
        <f>'Outer HCal Inst Work Package'!BG17</f>
        <v>The labor required for this task is reasonably similar to well understood tasks from PHENIX and other projects of similar scale/L4</v>
      </c>
      <c r="BH55" s="188" t="str">
        <f>'Outer HCal Inst Work Package'!BH17</f>
        <v>The costs indicated are for hardware costs associated with this task. This is fairly well understood from projects with similar scope and detail./M4</v>
      </c>
      <c r="BI55" s="177"/>
      <c r="BJ55" s="187">
        <f>'Outer HCal Inst Work Package'!BJ17</f>
        <v>0</v>
      </c>
      <c r="BK55" s="176">
        <f>'Outer HCal Inst Work Package'!BK17</f>
        <v>0</v>
      </c>
      <c r="BL55" s="176">
        <f>'Outer HCal Inst Work Package'!BL17</f>
        <v>64</v>
      </c>
      <c r="BM55" s="176">
        <f>'Outer HCal Inst Work Package'!BM17</f>
        <v>64</v>
      </c>
      <c r="BN55" s="176">
        <f>'Outer HCal Inst Work Package'!BN17</f>
        <v>512</v>
      </c>
      <c r="BO55" s="176">
        <f>'Outer HCal Inst Work Package'!BO17</f>
        <v>256</v>
      </c>
      <c r="BP55" s="188">
        <f>'Outer HCal Inst Work Package'!BP17</f>
        <v>0</v>
      </c>
      <c r="BQ55" s="8"/>
      <c r="BR55" s="775">
        <f>'Outer HCal Inst Work Package'!BR17</f>
        <v>0</v>
      </c>
      <c r="BS55" s="776">
        <f>'Outer HCal Inst Work Package'!BS17</f>
        <v>0</v>
      </c>
      <c r="BT55" s="776">
        <f>'Outer HCal Inst Work Package'!BT17</f>
        <v>6675.2</v>
      </c>
      <c r="BU55" s="776">
        <f>'Outer HCal Inst Work Package'!BU17</f>
        <v>5190.3999999999996</v>
      </c>
      <c r="BV55" s="776">
        <f>'Outer HCal Inst Work Package'!BV17</f>
        <v>41523.199999999997</v>
      </c>
      <c r="BW55" s="776">
        <f>'Outer HCal Inst Work Package'!BW17</f>
        <v>29053.439999999999</v>
      </c>
      <c r="BX55" s="777">
        <f>'Outer HCal Inst Work Package'!BX17</f>
        <v>0</v>
      </c>
      <c r="BY55" s="742"/>
      <c r="BZ55" s="797">
        <f>'Outer HCal Inst Work Package'!BZ17</f>
        <v>82442.239999999991</v>
      </c>
      <c r="CA55" s="798">
        <f>'Outer HCal Inst Work Package'!CA17</f>
        <v>103052.79999999999</v>
      </c>
      <c r="CB55" s="799">
        <f>'Outer HCal Inst Work Package'!CB17</f>
        <v>625</v>
      </c>
      <c r="CC55" s="682"/>
      <c r="CD55" s="682"/>
      <c r="CE55" s="682"/>
      <c r="CF55" s="682"/>
    </row>
    <row r="56" spans="2:84" ht="140.4">
      <c r="B56" s="588" t="str">
        <f>'Outer HCal Inst Work Package'!B18</f>
        <v>S351400 / S351410 / S351500</v>
      </c>
      <c r="C56" s="177" t="str">
        <f>'Outer HCal Inst Work Package'!C18</f>
        <v>Align/Survey Outer HCal to SC Magnet Centerline</v>
      </c>
      <c r="D56" s="181" t="str">
        <f>'Outer HCal Inst Work Package'!D18</f>
        <v>Technical scope: Align all Outer HCal sectors to the SC Magnet.
Work Statement: sPHENIX technicans working with BNL surveyors using appropriate alignment tools and adjustment/alignment features built into the Outer HCal and the cradle carriage, align the Outer HCal to to the nominal IP and beam RHIC axis in accordance with the Outer HCal installation procedure and work permit.</v>
      </c>
      <c r="E56" s="181">
        <f>'Outer HCal Inst Work Package'!E18</f>
        <v>5</v>
      </c>
      <c r="F56" s="181">
        <f>'Outer HCal Inst Work Package'!F18</f>
        <v>0</v>
      </c>
      <c r="G56" s="185"/>
      <c r="H56" s="181">
        <f>'Outer HCal Inst Work Package'!H18</f>
        <v>0</v>
      </c>
      <c r="I56" s="185"/>
      <c r="J56" s="187">
        <f>'Outer HCal Inst Work Package'!J18</f>
        <v>0</v>
      </c>
      <c r="K56" s="176">
        <f>'Outer HCal Inst Work Package'!K18</f>
        <v>0</v>
      </c>
      <c r="L56" s="188">
        <f>'Outer HCal Inst Work Package'!L18</f>
        <v>0</v>
      </c>
      <c r="M56" s="185"/>
      <c r="N56" s="181">
        <f>'Outer HCal Inst Work Package'!N18</f>
        <v>0</v>
      </c>
      <c r="O56" s="185"/>
      <c r="P56" s="187">
        <f>'Outer HCal Inst Work Package'!P18</f>
        <v>0</v>
      </c>
      <c r="Q56" s="176">
        <f>'Outer HCal Inst Work Package'!Q18</f>
        <v>0</v>
      </c>
      <c r="R56" s="176">
        <f>'Outer HCal Inst Work Package'!R18</f>
        <v>0</v>
      </c>
      <c r="S56" s="188">
        <f>'Outer HCal Inst Work Package'!S18</f>
        <v>0</v>
      </c>
      <c r="T56" s="185"/>
      <c r="U56" s="181">
        <f>'Outer HCal Inst Work Package'!U18</f>
        <v>4</v>
      </c>
      <c r="V56" s="185"/>
      <c r="W56" s="187">
        <f>'Outer HCal Inst Work Package'!W18</f>
        <v>4</v>
      </c>
      <c r="X56" s="176">
        <f>'Outer HCal Inst Work Package'!X18</f>
        <v>0</v>
      </c>
      <c r="Y56" s="176">
        <f>'Outer HCal Inst Work Package'!Y18</f>
        <v>0</v>
      </c>
      <c r="Z56" s="176">
        <f>'Outer HCal Inst Work Package'!Z18</f>
        <v>0</v>
      </c>
      <c r="AA56" s="176">
        <f>'Outer HCal Inst Work Package'!AA18</f>
        <v>0</v>
      </c>
      <c r="AB56" s="188">
        <f>'Outer HCal Inst Work Package'!AB18</f>
        <v>0</v>
      </c>
      <c r="AC56" s="185"/>
      <c r="AD56" s="181">
        <f>'Outer HCal Inst Work Package'!AD18</f>
        <v>80</v>
      </c>
      <c r="AE56" s="185"/>
      <c r="AF56" s="187">
        <f>'Outer HCal Inst Work Package'!AF18</f>
        <v>20</v>
      </c>
      <c r="AG56" s="176">
        <f>'Outer HCal Inst Work Package'!AG18</f>
        <v>0</v>
      </c>
      <c r="AH56" s="176">
        <f>'Outer HCal Inst Work Package'!AH18</f>
        <v>0</v>
      </c>
      <c r="AI56" s="176">
        <f>'Outer HCal Inst Work Package'!AI18</f>
        <v>60</v>
      </c>
      <c r="AJ56" s="176">
        <f>'Outer HCal Inst Work Package'!AJ18</f>
        <v>0</v>
      </c>
      <c r="AK56" s="176">
        <f>'Outer HCal Inst Work Package'!AK18</f>
        <v>0</v>
      </c>
      <c r="AL56" s="176">
        <f>'Outer HCal Inst Work Package'!AL18</f>
        <v>0</v>
      </c>
      <c r="AM56" s="176">
        <f>'Outer HCal Inst Work Package'!AM18</f>
        <v>0</v>
      </c>
      <c r="AN56" s="188">
        <f>'Outer HCal Inst Work Package'!AN18</f>
        <v>0</v>
      </c>
      <c r="AO56" s="185"/>
      <c r="AP56" s="181">
        <f>'Outer HCal Inst Work Package'!AP18</f>
        <v>80</v>
      </c>
      <c r="AQ56" s="185"/>
      <c r="AR56" s="187">
        <f>'Outer HCal Inst Work Package'!AR18</f>
        <v>0</v>
      </c>
      <c r="AS56" s="176">
        <f>'Outer HCal Inst Work Package'!AS18</f>
        <v>0</v>
      </c>
      <c r="AT56" s="176">
        <f>'Outer HCal Inst Work Package'!AT18</f>
        <v>80</v>
      </c>
      <c r="AU56" s="176">
        <f>'Outer HCal Inst Work Package'!AU18</f>
        <v>0</v>
      </c>
      <c r="AV56" s="188">
        <f>'Outer HCal Inst Work Package'!AV18</f>
        <v>0</v>
      </c>
      <c r="AW56" s="185"/>
      <c r="AX56" s="181">
        <f>'Outer HCal Inst Work Package'!AX18</f>
        <v>0</v>
      </c>
      <c r="AY56" s="185"/>
      <c r="AZ56" s="767">
        <f>'Outer HCal Inst Work Package'!AZ18</f>
        <v>500</v>
      </c>
      <c r="BA56" s="185"/>
      <c r="BB56" s="756">
        <f>'Outer HCal Inst Work Package'!BB18</f>
        <v>0.25</v>
      </c>
      <c r="BC56" s="757">
        <f>'Outer HCal Inst Work Package'!BC18</f>
        <v>0.25</v>
      </c>
      <c r="BD56" s="185"/>
      <c r="BE56" s="181" t="str">
        <f>'Outer HCal Inst Work Package'!BE18</f>
        <v>craft is surveyors/ not riggers</v>
      </c>
      <c r="BF56" s="185"/>
      <c r="BG56" s="187" t="str">
        <f>'Outer HCal Inst Work Package'!BG18</f>
        <v>The labor required for this task is reasonably similar to well understood tasks from PHENIX and other projects of similar scale/L4</v>
      </c>
      <c r="BH56" s="188" t="str">
        <f>'Outer HCal Inst Work Package'!BH18</f>
        <v>The costs indicated are for hardware costs associated with this task. This is fairly well understood from projects with similar scope and detail./M4</v>
      </c>
      <c r="BI56" s="177"/>
      <c r="BJ56" s="187">
        <f>'Outer HCal Inst Work Package'!BJ18</f>
        <v>0</v>
      </c>
      <c r="BK56" s="176">
        <f>'Outer HCal Inst Work Package'!BK18</f>
        <v>0</v>
      </c>
      <c r="BL56" s="176">
        <f>'Outer HCal Inst Work Package'!BL18</f>
        <v>0</v>
      </c>
      <c r="BM56" s="176">
        <f>'Outer HCal Inst Work Package'!BM18</f>
        <v>4</v>
      </c>
      <c r="BN56" s="176">
        <f>'Outer HCal Inst Work Package'!BN18</f>
        <v>80</v>
      </c>
      <c r="BO56" s="176">
        <f>'Outer HCal Inst Work Package'!BO18</f>
        <v>80</v>
      </c>
      <c r="BP56" s="188">
        <f>'Outer HCal Inst Work Package'!BP18</f>
        <v>0</v>
      </c>
      <c r="BQ56" s="8"/>
      <c r="BR56" s="775">
        <f>'Outer HCal Inst Work Package'!BR18</f>
        <v>0</v>
      </c>
      <c r="BS56" s="776">
        <f>'Outer HCal Inst Work Package'!BS18</f>
        <v>0</v>
      </c>
      <c r="BT56" s="776">
        <f>'Outer HCal Inst Work Package'!BT18</f>
        <v>0</v>
      </c>
      <c r="BU56" s="776">
        <f>'Outer HCal Inst Work Package'!BU18</f>
        <v>324.39999999999998</v>
      </c>
      <c r="BV56" s="776">
        <f>'Outer HCal Inst Work Package'!BV18</f>
        <v>6488</v>
      </c>
      <c r="BW56" s="776">
        <f>'Outer HCal Inst Work Package'!BW18</f>
        <v>9079.1999999999989</v>
      </c>
      <c r="BX56" s="777">
        <f>'Outer HCal Inst Work Package'!BX18</f>
        <v>0</v>
      </c>
      <c r="BY56" s="742"/>
      <c r="BZ56" s="797">
        <f>'Outer HCal Inst Work Package'!BZ18</f>
        <v>15891.599999999999</v>
      </c>
      <c r="CA56" s="798">
        <f>'Outer HCal Inst Work Package'!CA18</f>
        <v>19864.5</v>
      </c>
      <c r="CB56" s="799">
        <f>'Outer HCal Inst Work Package'!CB18</f>
        <v>625</v>
      </c>
      <c r="CC56" s="682"/>
      <c r="CD56" s="682"/>
      <c r="CE56" s="682"/>
      <c r="CF56" s="682"/>
    </row>
    <row r="57" spans="2:84" ht="124.8">
      <c r="B57" s="588" t="str">
        <f>'Outer HCal Inst Work Package'!B19</f>
        <v>S351600 / S351700</v>
      </c>
      <c r="C57" s="177" t="str">
        <f>'Outer HCal Inst Work Package'!C19</f>
        <v>Install Outer HCal Cables and Services</v>
      </c>
      <c r="D57" s="181" t="str">
        <f>'Outer HCal Inst Work Package'!D19</f>
        <v>Technical scope: Install all Outer HCal services (power, control and signal cables; cooling and gas supplies) onto cradle carriage. 
Work Statement: sPHENIX technicans using appropriate custom and standard  tools install all Outer HCal services onto the  sPHENIX cradle carriage.</v>
      </c>
      <c r="E57" s="181">
        <f>'Outer HCal Inst Work Package'!E19</f>
        <v>20</v>
      </c>
      <c r="F57" s="181">
        <f>'Outer HCal Inst Work Package'!F19</f>
        <v>0</v>
      </c>
      <c r="G57" s="185"/>
      <c r="H57" s="181">
        <f>'Outer HCal Inst Work Package'!H19</f>
        <v>0</v>
      </c>
      <c r="I57" s="185"/>
      <c r="J57" s="187">
        <f>'Outer HCal Inst Work Package'!J19</f>
        <v>0</v>
      </c>
      <c r="K57" s="176">
        <f>'Outer HCal Inst Work Package'!K19</f>
        <v>0</v>
      </c>
      <c r="L57" s="188">
        <f>'Outer HCal Inst Work Package'!L19</f>
        <v>0</v>
      </c>
      <c r="M57" s="185"/>
      <c r="N57" s="181">
        <f>'Outer HCal Inst Work Package'!N19</f>
        <v>80</v>
      </c>
      <c r="O57" s="185"/>
      <c r="P57" s="187">
        <f>'Outer HCal Inst Work Package'!P19</f>
        <v>0</v>
      </c>
      <c r="Q57" s="176">
        <f>'Outer HCal Inst Work Package'!Q19</f>
        <v>0</v>
      </c>
      <c r="R57" s="176">
        <f>'Outer HCal Inst Work Package'!R19</f>
        <v>0</v>
      </c>
      <c r="S57" s="188">
        <f>'Outer HCal Inst Work Package'!S19</f>
        <v>80</v>
      </c>
      <c r="T57" s="185"/>
      <c r="U57" s="181">
        <f>'Outer HCal Inst Work Package'!U19</f>
        <v>0</v>
      </c>
      <c r="V57" s="185"/>
      <c r="W57" s="187">
        <f>'Outer HCal Inst Work Package'!W19</f>
        <v>0</v>
      </c>
      <c r="X57" s="176">
        <f>'Outer HCal Inst Work Package'!X19</f>
        <v>0</v>
      </c>
      <c r="Y57" s="176">
        <f>'Outer HCal Inst Work Package'!Y19</f>
        <v>0</v>
      </c>
      <c r="Z57" s="176">
        <f>'Outer HCal Inst Work Package'!Z19</f>
        <v>0</v>
      </c>
      <c r="AA57" s="176">
        <f>'Outer HCal Inst Work Package'!AA19</f>
        <v>0</v>
      </c>
      <c r="AB57" s="188">
        <f>'Outer HCal Inst Work Package'!AB19</f>
        <v>0</v>
      </c>
      <c r="AC57" s="185"/>
      <c r="AD57" s="181">
        <f>'Outer HCal Inst Work Package'!AD19</f>
        <v>240</v>
      </c>
      <c r="AE57" s="185"/>
      <c r="AF57" s="187">
        <f>'Outer HCal Inst Work Package'!AF19</f>
        <v>80</v>
      </c>
      <c r="AG57" s="176">
        <f>'Outer HCal Inst Work Package'!AG19</f>
        <v>160</v>
      </c>
      <c r="AH57" s="176">
        <f>'Outer HCal Inst Work Package'!AH19</f>
        <v>0</v>
      </c>
      <c r="AI57" s="176">
        <f>'Outer HCal Inst Work Package'!AI19</f>
        <v>0</v>
      </c>
      <c r="AJ57" s="176">
        <f>'Outer HCal Inst Work Package'!AJ19</f>
        <v>0</v>
      </c>
      <c r="AK57" s="176">
        <f>'Outer HCal Inst Work Package'!AK19</f>
        <v>0</v>
      </c>
      <c r="AL57" s="176">
        <f>'Outer HCal Inst Work Package'!AL19</f>
        <v>0</v>
      </c>
      <c r="AM57" s="176">
        <f>'Outer HCal Inst Work Package'!AM19</f>
        <v>0</v>
      </c>
      <c r="AN57" s="188">
        <f>'Outer HCal Inst Work Package'!AN19</f>
        <v>0</v>
      </c>
      <c r="AO57" s="185"/>
      <c r="AP57" s="181">
        <f>'Outer HCal Inst Work Package'!AP19</f>
        <v>0</v>
      </c>
      <c r="AQ57" s="185"/>
      <c r="AR57" s="187">
        <f>'Outer HCal Inst Work Package'!AR19</f>
        <v>0</v>
      </c>
      <c r="AS57" s="176">
        <f>'Outer HCal Inst Work Package'!AS19</f>
        <v>0</v>
      </c>
      <c r="AT57" s="176">
        <f>'Outer HCal Inst Work Package'!AT19</f>
        <v>0</v>
      </c>
      <c r="AU57" s="176">
        <f>'Outer HCal Inst Work Package'!AU19</f>
        <v>0</v>
      </c>
      <c r="AV57" s="188">
        <f>'Outer HCal Inst Work Package'!AV19</f>
        <v>0</v>
      </c>
      <c r="AW57" s="185"/>
      <c r="AX57" s="181">
        <f>'Outer HCal Inst Work Package'!AX19</f>
        <v>0</v>
      </c>
      <c r="AY57" s="185"/>
      <c r="AZ57" s="767">
        <f>'Outer HCal Inst Work Package'!AZ19</f>
        <v>500</v>
      </c>
      <c r="BA57" s="185"/>
      <c r="BB57" s="756">
        <f>'Outer HCal Inst Work Package'!BB19</f>
        <v>0.25</v>
      </c>
      <c r="BC57" s="757">
        <f>'Outer HCal Inst Work Package'!BC19</f>
        <v>0.25</v>
      </c>
      <c r="BD57" s="185"/>
      <c r="BE57" s="181">
        <f>'Outer HCal Inst Work Package'!BE19</f>
        <v>0</v>
      </c>
      <c r="BF57" s="185"/>
      <c r="BG57" s="187" t="str">
        <f>'Outer HCal Inst Work Package'!BG19</f>
        <v>The labor required for this task is reasonably similar to well understood tasks from PHENIX and other projects of similar scale/L4</v>
      </c>
      <c r="BH57" s="188" t="str">
        <f>'Outer HCal Inst Work Package'!BH19</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57" s="177"/>
      <c r="BJ57" s="187">
        <f>'Outer HCal Inst Work Package'!BJ19</f>
        <v>0</v>
      </c>
      <c r="BK57" s="176">
        <f>'Outer HCal Inst Work Package'!BK19</f>
        <v>0</v>
      </c>
      <c r="BL57" s="176">
        <f>'Outer HCal Inst Work Package'!BL19</f>
        <v>80</v>
      </c>
      <c r="BM57" s="176">
        <f>'Outer HCal Inst Work Package'!BM19</f>
        <v>0</v>
      </c>
      <c r="BN57" s="176">
        <f>'Outer HCal Inst Work Package'!BN19</f>
        <v>240</v>
      </c>
      <c r="BO57" s="176">
        <f>'Outer HCal Inst Work Package'!BO19</f>
        <v>0</v>
      </c>
      <c r="BP57" s="188">
        <f>'Outer HCal Inst Work Package'!BP19</f>
        <v>0</v>
      </c>
      <c r="BQ57" s="8"/>
      <c r="BR57" s="775">
        <f>'Outer HCal Inst Work Package'!BR19</f>
        <v>0</v>
      </c>
      <c r="BS57" s="776">
        <f>'Outer HCal Inst Work Package'!BS19</f>
        <v>0</v>
      </c>
      <c r="BT57" s="776">
        <f>'Outer HCal Inst Work Package'!BT19</f>
        <v>8344</v>
      </c>
      <c r="BU57" s="776">
        <f>'Outer HCal Inst Work Package'!BU19</f>
        <v>0</v>
      </c>
      <c r="BV57" s="776">
        <f>'Outer HCal Inst Work Package'!BV19</f>
        <v>19464</v>
      </c>
      <c r="BW57" s="776">
        <f>'Outer HCal Inst Work Package'!BW19</f>
        <v>0</v>
      </c>
      <c r="BX57" s="777">
        <f>'Outer HCal Inst Work Package'!BX19</f>
        <v>0</v>
      </c>
      <c r="BY57" s="742"/>
      <c r="BZ57" s="797">
        <f>'Outer HCal Inst Work Package'!BZ19</f>
        <v>27808</v>
      </c>
      <c r="CA57" s="798">
        <f>'Outer HCal Inst Work Package'!CA19</f>
        <v>34760</v>
      </c>
      <c r="CB57" s="799">
        <f>'Outer HCal Inst Work Package'!CB19</f>
        <v>625</v>
      </c>
      <c r="CC57" s="682"/>
      <c r="CD57" s="682"/>
      <c r="CE57" s="682"/>
      <c r="CF57" s="682"/>
    </row>
    <row r="58" spans="2:84" ht="187.2">
      <c r="B58" s="588" t="str">
        <f>'Outer HCal Inst Work Package'!B20</f>
        <v>S351800</v>
      </c>
      <c r="C58" s="177" t="str">
        <f>'Outer HCal Inst Work Package'!C20</f>
        <v>Review Outer HCal for Operational Readiness (ORR)</v>
      </c>
      <c r="D58" s="181" t="str">
        <f>'Outer HCal Inst Work Package'!D20</f>
        <v xml:space="preserve">Technical scope: preparation for and  execution of review for Engineering and safety review of sPHENIX Outer HCal assembly/Installation in the sPHENIX AH. 
Work Statement: Gather all documentation describing the installation of the Outer HCal and all of its sevrices including any acceptance/performance  testing performed and survey data. Prepare a presentation to demonstrate the adequacy of the installation demonstarting confidence that the Outer HCal will perform successfully and safely. Present it to a committee designated by sPHENIX management. </v>
      </c>
      <c r="E58" s="181">
        <f>'Outer HCal Inst Work Package'!E20</f>
        <v>10</v>
      </c>
      <c r="F58" s="181">
        <f>'Outer HCal Inst Work Package'!F20</f>
        <v>0</v>
      </c>
      <c r="G58" s="185"/>
      <c r="H58" s="181">
        <f>'Outer HCal Inst Work Package'!H20</f>
        <v>0</v>
      </c>
      <c r="I58" s="185"/>
      <c r="J58" s="187">
        <f>'Outer HCal Inst Work Package'!J20</f>
        <v>0</v>
      </c>
      <c r="K58" s="176">
        <f>'Outer HCal Inst Work Package'!K20</f>
        <v>0</v>
      </c>
      <c r="L58" s="188">
        <f>'Outer HCal Inst Work Package'!L20</f>
        <v>0</v>
      </c>
      <c r="M58" s="185"/>
      <c r="N58" s="181">
        <f>'Outer HCal Inst Work Package'!N20</f>
        <v>8</v>
      </c>
      <c r="O58" s="185"/>
      <c r="P58" s="187">
        <f>'Outer HCal Inst Work Package'!P20</f>
        <v>0</v>
      </c>
      <c r="Q58" s="176">
        <f>'Outer HCal Inst Work Package'!Q20</f>
        <v>0</v>
      </c>
      <c r="R58" s="176">
        <f>'Outer HCal Inst Work Package'!R20</f>
        <v>8</v>
      </c>
      <c r="S58" s="188">
        <f>'Outer HCal Inst Work Package'!S20</f>
        <v>0</v>
      </c>
      <c r="T58" s="185"/>
      <c r="U58" s="181">
        <f>'Outer HCal Inst Work Package'!U20</f>
        <v>8</v>
      </c>
      <c r="V58" s="185"/>
      <c r="W58" s="187">
        <f>'Outer HCal Inst Work Package'!W20</f>
        <v>8</v>
      </c>
      <c r="X58" s="176">
        <f>'Outer HCal Inst Work Package'!X20</f>
        <v>0</v>
      </c>
      <c r="Y58" s="176">
        <f>'Outer HCal Inst Work Package'!Y20</f>
        <v>0</v>
      </c>
      <c r="Z58" s="176">
        <f>'Outer HCal Inst Work Package'!Z20</f>
        <v>0</v>
      </c>
      <c r="AA58" s="176">
        <f>'Outer HCal Inst Work Package'!AA20</f>
        <v>0</v>
      </c>
      <c r="AB58" s="188">
        <f>'Outer HCal Inst Work Package'!AB20</f>
        <v>0</v>
      </c>
      <c r="AC58" s="185"/>
      <c r="AD58" s="181">
        <f>'Outer HCal Inst Work Package'!AD20</f>
        <v>16</v>
      </c>
      <c r="AE58" s="185"/>
      <c r="AF58" s="187">
        <f>'Outer HCal Inst Work Package'!AF20</f>
        <v>8</v>
      </c>
      <c r="AG58" s="176">
        <f>'Outer HCal Inst Work Package'!AG20</f>
        <v>8</v>
      </c>
      <c r="AH58" s="176">
        <f>'Outer HCal Inst Work Package'!AH20</f>
        <v>0</v>
      </c>
      <c r="AI58" s="176">
        <f>'Outer HCal Inst Work Package'!AI20</f>
        <v>0</v>
      </c>
      <c r="AJ58" s="176">
        <f>'Outer HCal Inst Work Package'!AJ20</f>
        <v>0</v>
      </c>
      <c r="AK58" s="176">
        <f>'Outer HCal Inst Work Package'!AK20</f>
        <v>0</v>
      </c>
      <c r="AL58" s="176">
        <f>'Outer HCal Inst Work Package'!AL20</f>
        <v>0</v>
      </c>
      <c r="AM58" s="176">
        <f>'Outer HCal Inst Work Package'!AM20</f>
        <v>0</v>
      </c>
      <c r="AN58" s="188">
        <f>'Outer HCal Inst Work Package'!AN20</f>
        <v>0</v>
      </c>
      <c r="AO58" s="185"/>
      <c r="AP58" s="181">
        <f>'Outer HCal Inst Work Package'!AP20</f>
        <v>0</v>
      </c>
      <c r="AQ58" s="185"/>
      <c r="AR58" s="187">
        <f>'Outer HCal Inst Work Package'!AR20</f>
        <v>0</v>
      </c>
      <c r="AS58" s="176">
        <f>'Outer HCal Inst Work Package'!AS20</f>
        <v>0</v>
      </c>
      <c r="AT58" s="176">
        <f>'Outer HCal Inst Work Package'!AT20</f>
        <v>0</v>
      </c>
      <c r="AU58" s="176">
        <f>'Outer HCal Inst Work Package'!AU20</f>
        <v>0</v>
      </c>
      <c r="AV58" s="188">
        <f>'Outer HCal Inst Work Package'!AV20</f>
        <v>0</v>
      </c>
      <c r="AW58" s="185"/>
      <c r="AX58" s="181">
        <f>'Outer HCal Inst Work Package'!AX20</f>
        <v>0</v>
      </c>
      <c r="AY58" s="185"/>
      <c r="AZ58" s="767">
        <f>'Outer HCal Inst Work Package'!AZ20</f>
        <v>0</v>
      </c>
      <c r="BA58" s="185"/>
      <c r="BB58" s="756">
        <f>'Outer HCal Inst Work Package'!BB20</f>
        <v>0.25</v>
      </c>
      <c r="BC58" s="757">
        <f>'Outer HCal Inst Work Package'!BC20</f>
        <v>0</v>
      </c>
      <c r="BD58" s="185"/>
      <c r="BE58" s="181">
        <f>'Outer HCal Inst Work Package'!BE20</f>
        <v>0</v>
      </c>
      <c r="BF58" s="185"/>
      <c r="BG58" s="187" t="str">
        <f>'Outer HCal Inst Work Package'!BG20</f>
        <v>The labor required for this task is reasonably similar to well understood tasks from PHENIX and other projects of similar scale/L4</v>
      </c>
      <c r="BH58" s="188" t="str">
        <f>'Outer HCal Inst Work Package'!BH20</f>
        <v xml:space="preserve">There is no additional material cost associated with this task/M1 </v>
      </c>
      <c r="BI58" s="177"/>
      <c r="BJ58" s="187">
        <f>'Outer HCal Inst Work Package'!BJ20</f>
        <v>0</v>
      </c>
      <c r="BK58" s="176">
        <f>'Outer HCal Inst Work Package'!BK20</f>
        <v>0</v>
      </c>
      <c r="BL58" s="176">
        <f>'Outer HCal Inst Work Package'!BL20</f>
        <v>8</v>
      </c>
      <c r="BM58" s="176">
        <f>'Outer HCal Inst Work Package'!BM20</f>
        <v>8</v>
      </c>
      <c r="BN58" s="176">
        <f>'Outer HCal Inst Work Package'!BN20</f>
        <v>16</v>
      </c>
      <c r="BO58" s="176">
        <f>'Outer HCal Inst Work Package'!BO20</f>
        <v>0</v>
      </c>
      <c r="BP58" s="188">
        <f>'Outer HCal Inst Work Package'!BP20</f>
        <v>0</v>
      </c>
      <c r="BQ58" s="8"/>
      <c r="BR58" s="775">
        <f>'Outer HCal Inst Work Package'!BR20</f>
        <v>0</v>
      </c>
      <c r="BS58" s="776">
        <f>'Outer HCal Inst Work Package'!BS20</f>
        <v>0</v>
      </c>
      <c r="BT58" s="776">
        <f>'Outer HCal Inst Work Package'!BT20</f>
        <v>834.4</v>
      </c>
      <c r="BU58" s="776">
        <f>'Outer HCal Inst Work Package'!BU20</f>
        <v>648.79999999999995</v>
      </c>
      <c r="BV58" s="776">
        <f>'Outer HCal Inst Work Package'!BV20</f>
        <v>1297.5999999999999</v>
      </c>
      <c r="BW58" s="776">
        <f>'Outer HCal Inst Work Package'!BW20</f>
        <v>0</v>
      </c>
      <c r="BX58" s="777">
        <f>'Outer HCal Inst Work Package'!BX20</f>
        <v>0</v>
      </c>
      <c r="BY58" s="742"/>
      <c r="BZ58" s="797">
        <f>'Outer HCal Inst Work Package'!BZ20</f>
        <v>2780.7999999999997</v>
      </c>
      <c r="CA58" s="798">
        <f>'Outer HCal Inst Work Package'!CA20</f>
        <v>3475.9999999999995</v>
      </c>
      <c r="CB58" s="799">
        <f>'Outer HCal Inst Work Package'!CB20</f>
        <v>0</v>
      </c>
      <c r="CC58" s="682"/>
      <c r="CD58" s="682"/>
      <c r="CE58" s="682"/>
      <c r="CF58" s="682"/>
    </row>
    <row r="59" spans="2:84" ht="109.2">
      <c r="B59" s="588" t="str">
        <f>'Outer HCal Inst Work Package'!B21</f>
        <v>S351900</v>
      </c>
      <c r="C59" s="177" t="str">
        <f>'Outer HCal Inst Work Package'!C21</f>
        <v>Address Action Items from Outer Hcal ORR</v>
      </c>
      <c r="D59" s="181" t="str">
        <f>'Outer HCal Inst Work Package'!D21</f>
        <v>Technical scope: evaluation and implementation of recommendations from Outer HCal ORR. 
Work Statement: receive action items from reviewers, evaluate action items, implement changes, modifications to plans and equipment to appropriately satisfy each action item.</v>
      </c>
      <c r="E59" s="181">
        <f>'Outer HCal Inst Work Package'!E21</f>
        <v>10</v>
      </c>
      <c r="F59" s="181">
        <f>'Outer HCal Inst Work Package'!F21</f>
        <v>0</v>
      </c>
      <c r="G59" s="185"/>
      <c r="H59" s="181">
        <f>'Outer HCal Inst Work Package'!H21</f>
        <v>0</v>
      </c>
      <c r="I59" s="185"/>
      <c r="J59" s="187">
        <f>'Outer HCal Inst Work Package'!J21</f>
        <v>0</v>
      </c>
      <c r="K59" s="176">
        <f>'Outer HCal Inst Work Package'!K21</f>
        <v>0</v>
      </c>
      <c r="L59" s="188">
        <f>'Outer HCal Inst Work Package'!L21</f>
        <v>0</v>
      </c>
      <c r="M59" s="185"/>
      <c r="N59" s="181">
        <f>'Outer HCal Inst Work Package'!N21</f>
        <v>8</v>
      </c>
      <c r="O59" s="185"/>
      <c r="P59" s="187">
        <f>'Outer HCal Inst Work Package'!P21</f>
        <v>0</v>
      </c>
      <c r="Q59" s="176">
        <f>'Outer HCal Inst Work Package'!Q21</f>
        <v>0</v>
      </c>
      <c r="R59" s="176">
        <f>'Outer HCal Inst Work Package'!R21</f>
        <v>8</v>
      </c>
      <c r="S59" s="188">
        <f>'Outer HCal Inst Work Package'!S21</f>
        <v>0</v>
      </c>
      <c r="T59" s="185"/>
      <c r="U59" s="181">
        <f>'Outer HCal Inst Work Package'!U21</f>
        <v>8</v>
      </c>
      <c r="V59" s="185"/>
      <c r="W59" s="187">
        <f>'Outer HCal Inst Work Package'!W21</f>
        <v>8</v>
      </c>
      <c r="X59" s="176">
        <f>'Outer HCal Inst Work Package'!X21</f>
        <v>0</v>
      </c>
      <c r="Y59" s="176">
        <f>'Outer HCal Inst Work Package'!Y21</f>
        <v>0</v>
      </c>
      <c r="Z59" s="176">
        <f>'Outer HCal Inst Work Package'!Z21</f>
        <v>0</v>
      </c>
      <c r="AA59" s="176">
        <f>'Outer HCal Inst Work Package'!AA21</f>
        <v>0</v>
      </c>
      <c r="AB59" s="188">
        <f>'Outer HCal Inst Work Package'!AB21</f>
        <v>0</v>
      </c>
      <c r="AC59" s="185"/>
      <c r="AD59" s="181">
        <f>'Outer HCal Inst Work Package'!AD21</f>
        <v>16</v>
      </c>
      <c r="AE59" s="185"/>
      <c r="AF59" s="187">
        <f>'Outer HCal Inst Work Package'!AF21</f>
        <v>8</v>
      </c>
      <c r="AG59" s="176">
        <f>'Outer HCal Inst Work Package'!AG21</f>
        <v>8</v>
      </c>
      <c r="AH59" s="176" t="str">
        <f>'Outer HCal Inst Work Package'!AH21</f>
        <v xml:space="preserve">   </v>
      </c>
      <c r="AI59" s="176">
        <f>'Outer HCal Inst Work Package'!AI21</f>
        <v>0</v>
      </c>
      <c r="AJ59" s="176">
        <f>'Outer HCal Inst Work Package'!AJ21</f>
        <v>0</v>
      </c>
      <c r="AK59" s="176">
        <f>'Outer HCal Inst Work Package'!AK21</f>
        <v>0</v>
      </c>
      <c r="AL59" s="176">
        <f>'Outer HCal Inst Work Package'!AL21</f>
        <v>0</v>
      </c>
      <c r="AM59" s="176">
        <f>'Outer HCal Inst Work Package'!AM21</f>
        <v>0</v>
      </c>
      <c r="AN59" s="188">
        <f>'Outer HCal Inst Work Package'!AN21</f>
        <v>0</v>
      </c>
      <c r="AO59" s="185"/>
      <c r="AP59" s="181">
        <f>'Outer HCal Inst Work Package'!AP21</f>
        <v>0</v>
      </c>
      <c r="AQ59" s="185"/>
      <c r="AR59" s="187">
        <f>'Outer HCal Inst Work Package'!AR21</f>
        <v>0</v>
      </c>
      <c r="AS59" s="176">
        <f>'Outer HCal Inst Work Package'!AS21</f>
        <v>0</v>
      </c>
      <c r="AT59" s="176">
        <f>'Outer HCal Inst Work Package'!AT21</f>
        <v>0</v>
      </c>
      <c r="AU59" s="176">
        <f>'Outer HCal Inst Work Package'!AU21</f>
        <v>0</v>
      </c>
      <c r="AV59" s="188">
        <f>'Outer HCal Inst Work Package'!AV21</f>
        <v>0</v>
      </c>
      <c r="AW59" s="185"/>
      <c r="AX59" s="181">
        <f>'Outer HCal Inst Work Package'!AX21</f>
        <v>0</v>
      </c>
      <c r="AY59" s="185"/>
      <c r="AZ59" s="767">
        <f>'Outer HCal Inst Work Package'!AZ21</f>
        <v>0</v>
      </c>
      <c r="BA59" s="185"/>
      <c r="BB59" s="756">
        <f>'Outer HCal Inst Work Package'!BB21</f>
        <v>0.25</v>
      </c>
      <c r="BC59" s="757">
        <f>'Outer HCal Inst Work Package'!BC21</f>
        <v>0.2</v>
      </c>
      <c r="BD59" s="185"/>
      <c r="BE59" s="181" t="str">
        <f>'Outer HCal Inst Work Package'!BE21</f>
        <v/>
      </c>
      <c r="BF59" s="185"/>
      <c r="BG59" s="187" t="str">
        <f>'Outer HCal Inst Work Package'!BG21</f>
        <v>The labor required for this task is reasonably similar to well understood tasks from PHENIX and other projects of similar scale/L4</v>
      </c>
      <c r="BH59" s="188" t="str">
        <f>'Outer HCal Inst Work Package'!BH21</f>
        <v xml:space="preserve">There is no additional material cost associated with this task/M1 </v>
      </c>
      <c r="BI59" s="177"/>
      <c r="BJ59" s="187">
        <f>'Outer HCal Inst Work Package'!BJ21</f>
        <v>0</v>
      </c>
      <c r="BK59" s="176">
        <f>'Outer HCal Inst Work Package'!BK21</f>
        <v>0</v>
      </c>
      <c r="BL59" s="176">
        <f>'Outer HCal Inst Work Package'!BL21</f>
        <v>8</v>
      </c>
      <c r="BM59" s="176">
        <f>'Outer HCal Inst Work Package'!BM21</f>
        <v>8</v>
      </c>
      <c r="BN59" s="176">
        <f>'Outer HCal Inst Work Package'!BN21</f>
        <v>16</v>
      </c>
      <c r="BO59" s="176">
        <f>'Outer HCal Inst Work Package'!BO21</f>
        <v>0</v>
      </c>
      <c r="BP59" s="188">
        <f>'Outer HCal Inst Work Package'!BP21</f>
        <v>0</v>
      </c>
      <c r="BQ59" s="8"/>
      <c r="BR59" s="775">
        <f>'Outer HCal Inst Work Package'!BR21</f>
        <v>0</v>
      </c>
      <c r="BS59" s="776">
        <f>'Outer HCal Inst Work Package'!BS21</f>
        <v>0</v>
      </c>
      <c r="BT59" s="776">
        <f>'Outer HCal Inst Work Package'!BT21</f>
        <v>834.4</v>
      </c>
      <c r="BU59" s="776">
        <f>'Outer HCal Inst Work Package'!BU21</f>
        <v>648.79999999999995</v>
      </c>
      <c r="BV59" s="776">
        <f>'Outer HCal Inst Work Package'!BV21</f>
        <v>1297.5999999999999</v>
      </c>
      <c r="BW59" s="776">
        <f>'Outer HCal Inst Work Package'!BW21</f>
        <v>0</v>
      </c>
      <c r="BX59" s="777">
        <f>'Outer HCal Inst Work Package'!BX21</f>
        <v>0</v>
      </c>
      <c r="BY59" s="742"/>
      <c r="BZ59" s="797">
        <f>'Outer HCal Inst Work Package'!BZ21</f>
        <v>2780.7999999999997</v>
      </c>
      <c r="CA59" s="798">
        <f>'Outer HCal Inst Work Package'!CA21</f>
        <v>3475.9999999999995</v>
      </c>
      <c r="CB59" s="799">
        <f>'Outer HCal Inst Work Package'!CB21</f>
        <v>0</v>
      </c>
      <c r="CC59" s="682"/>
      <c r="CD59" s="682"/>
      <c r="CE59" s="682"/>
      <c r="CF59" s="682"/>
    </row>
    <row r="60" spans="2:84" ht="141" thickBot="1">
      <c r="B60" s="589" t="str">
        <f>'Outer HCal Inst Work Package'!B22</f>
        <v>S352000 / S352100 / S352200</v>
      </c>
      <c r="C60" s="178" t="str">
        <f>'Outer HCal Inst Work Package'!C22</f>
        <v>Commission Outer HCal</v>
      </c>
      <c r="D60" s="182" t="str">
        <f>'Outer HCal Inst Work Package'!D22</f>
        <v>Technical scope: Perform operational tests to adjust, calibrate, debug and optimize the operation and performance of the Outer HCal. 
Work Statement: Perform operational checks on HCal operational and control equipment, . Make adjustments and calibrations as necessary to optimize detector performance. Make adjustments to operating procedures as necessary to assure smooth and reliable operation.</v>
      </c>
      <c r="E60" s="182">
        <f>'Outer HCal Inst Work Package'!E22</f>
        <v>40</v>
      </c>
      <c r="F60" s="182">
        <f>'Outer HCal Inst Work Package'!F22</f>
        <v>0</v>
      </c>
      <c r="G60" s="193"/>
      <c r="H60" s="182">
        <f>'Outer HCal Inst Work Package'!H22</f>
        <v>160</v>
      </c>
      <c r="I60" s="193"/>
      <c r="J60" s="189">
        <f>'Outer HCal Inst Work Package'!J22</f>
        <v>0</v>
      </c>
      <c r="K60" s="190">
        <f>'Outer HCal Inst Work Package'!K22</f>
        <v>160</v>
      </c>
      <c r="L60" s="191">
        <f>'Outer HCal Inst Work Package'!L22</f>
        <v>0</v>
      </c>
      <c r="M60" s="193"/>
      <c r="N60" s="182">
        <f>'Outer HCal Inst Work Package'!N22</f>
        <v>192</v>
      </c>
      <c r="O60" s="193"/>
      <c r="P60" s="189">
        <f>'Outer HCal Inst Work Package'!P22</f>
        <v>0</v>
      </c>
      <c r="Q60" s="190">
        <f>'Outer HCal Inst Work Package'!Q22</f>
        <v>0</v>
      </c>
      <c r="R60" s="190">
        <f>'Outer HCal Inst Work Package'!R22</f>
        <v>32</v>
      </c>
      <c r="S60" s="191">
        <f>'Outer HCal Inst Work Package'!S22</f>
        <v>160</v>
      </c>
      <c r="T60" s="193"/>
      <c r="U60" s="182">
        <f>'Outer HCal Inst Work Package'!U22</f>
        <v>32</v>
      </c>
      <c r="V60" s="193"/>
      <c r="W60" s="189">
        <f>'Outer HCal Inst Work Package'!W22</f>
        <v>32</v>
      </c>
      <c r="X60" s="190">
        <f>'Outer HCal Inst Work Package'!X22</f>
        <v>0</v>
      </c>
      <c r="Y60" s="190">
        <f>'Outer HCal Inst Work Package'!Y22</f>
        <v>0</v>
      </c>
      <c r="Z60" s="190">
        <f>'Outer HCal Inst Work Package'!Z22</f>
        <v>0</v>
      </c>
      <c r="AA60" s="190">
        <f>'Outer HCal Inst Work Package'!AA22</f>
        <v>0</v>
      </c>
      <c r="AB60" s="191">
        <f>'Outer HCal Inst Work Package'!AB22</f>
        <v>0</v>
      </c>
      <c r="AC60" s="193"/>
      <c r="AD60" s="182">
        <f>'Outer HCal Inst Work Package'!AD22</f>
        <v>640</v>
      </c>
      <c r="AE60" s="193"/>
      <c r="AF60" s="189">
        <f>'Outer HCal Inst Work Package'!AF22</f>
        <v>320</v>
      </c>
      <c r="AG60" s="190">
        <f>'Outer HCal Inst Work Package'!AG22</f>
        <v>320</v>
      </c>
      <c r="AH60" s="190">
        <f>'Outer HCal Inst Work Package'!AH22</f>
        <v>0</v>
      </c>
      <c r="AI60" s="190">
        <f>'Outer HCal Inst Work Package'!AI22</f>
        <v>0</v>
      </c>
      <c r="AJ60" s="190">
        <f>'Outer HCal Inst Work Package'!AJ22</f>
        <v>0</v>
      </c>
      <c r="AK60" s="190">
        <f>'Outer HCal Inst Work Package'!AK22</f>
        <v>0</v>
      </c>
      <c r="AL60" s="190">
        <f>'Outer HCal Inst Work Package'!AL22</f>
        <v>0</v>
      </c>
      <c r="AM60" s="190">
        <f>'Outer HCal Inst Work Package'!AM22</f>
        <v>0</v>
      </c>
      <c r="AN60" s="191">
        <f>'Outer HCal Inst Work Package'!AN22</f>
        <v>0</v>
      </c>
      <c r="AO60" s="193"/>
      <c r="AP60" s="182">
        <f>'Outer HCal Inst Work Package'!AP22</f>
        <v>0</v>
      </c>
      <c r="AQ60" s="193"/>
      <c r="AR60" s="189">
        <f>'Outer HCal Inst Work Package'!AR22</f>
        <v>0</v>
      </c>
      <c r="AS60" s="190">
        <f>'Outer HCal Inst Work Package'!AS22</f>
        <v>0</v>
      </c>
      <c r="AT60" s="190">
        <f>'Outer HCal Inst Work Package'!AT22</f>
        <v>0</v>
      </c>
      <c r="AU60" s="190">
        <f>'Outer HCal Inst Work Package'!AU22</f>
        <v>0</v>
      </c>
      <c r="AV60" s="191">
        <f>'Outer HCal Inst Work Package'!AV22</f>
        <v>0</v>
      </c>
      <c r="AW60" s="193"/>
      <c r="AX60" s="182">
        <f>'Outer HCal Inst Work Package'!AX22</f>
        <v>640</v>
      </c>
      <c r="AY60" s="193"/>
      <c r="AZ60" s="768">
        <f>'Outer HCal Inst Work Package'!AZ22</f>
        <v>500</v>
      </c>
      <c r="BA60" s="193"/>
      <c r="BB60" s="758">
        <f>'Outer HCal Inst Work Package'!BB22</f>
        <v>0.25</v>
      </c>
      <c r="BC60" s="759">
        <f>'Outer HCal Inst Work Package'!BC22</f>
        <v>0.25</v>
      </c>
      <c r="BD60" s="193"/>
      <c r="BE60" s="182" t="str">
        <f>'Outer HCal Inst Work Package'!BE22</f>
        <v/>
      </c>
      <c r="BF60" s="193"/>
      <c r="BG60" s="189" t="str">
        <f>'Outer HCal Inst Work Package'!BG22</f>
        <v>The labor required for this task is reasonably similar to well understood tasks from PHENIX and other projects of similar scale/L4</v>
      </c>
      <c r="BH60" s="191" t="str">
        <f>'Outer HCal Inst Work Package'!BH22</f>
        <v xml:space="preserve">There is no additional material cost associated with this task. All costs for test equipment and supplies in support of commissioing efforts are supplied by the subsystem./M1 </v>
      </c>
      <c r="BI60" s="178"/>
      <c r="BJ60" s="189">
        <f>'Outer HCal Inst Work Package'!BJ22</f>
        <v>0</v>
      </c>
      <c r="BK60" s="190">
        <f>'Outer HCal Inst Work Package'!BK22</f>
        <v>160</v>
      </c>
      <c r="BL60" s="190">
        <f>'Outer HCal Inst Work Package'!BL22</f>
        <v>192</v>
      </c>
      <c r="BM60" s="190">
        <f>'Outer HCal Inst Work Package'!BM22</f>
        <v>32</v>
      </c>
      <c r="BN60" s="190">
        <f>'Outer HCal Inst Work Package'!BN22</f>
        <v>640</v>
      </c>
      <c r="BO60" s="190">
        <f>'Outer HCal Inst Work Package'!BO22</f>
        <v>0</v>
      </c>
      <c r="BP60" s="191">
        <f>'Outer HCal Inst Work Package'!BP22</f>
        <v>640</v>
      </c>
      <c r="BQ60" s="8"/>
      <c r="BR60" s="775">
        <f>'Outer HCal Inst Work Package'!BR22</f>
        <v>0</v>
      </c>
      <c r="BS60" s="776">
        <f>'Outer HCal Inst Work Package'!BS22</f>
        <v>19440</v>
      </c>
      <c r="BT60" s="776">
        <f>'Outer HCal Inst Work Package'!BT22</f>
        <v>20025.599999999999</v>
      </c>
      <c r="BU60" s="776">
        <f>'Outer HCal Inst Work Package'!BU22</f>
        <v>2595.1999999999998</v>
      </c>
      <c r="BV60" s="776">
        <f>'Outer HCal Inst Work Package'!BV22</f>
        <v>51904</v>
      </c>
      <c r="BW60" s="776">
        <f>'Outer HCal Inst Work Package'!BW22</f>
        <v>0</v>
      </c>
      <c r="BX60" s="777">
        <f>'Outer HCal Inst Work Package'!BX22</f>
        <v>0</v>
      </c>
      <c r="BY60" s="742"/>
      <c r="BZ60" s="797">
        <f>'Outer HCal Inst Work Package'!BZ22</f>
        <v>93964.799999999988</v>
      </c>
      <c r="CA60" s="798">
        <f>'Outer HCal Inst Work Package'!CA22</f>
        <v>117455.99999999999</v>
      </c>
      <c r="CB60" s="799">
        <f>'Outer HCal Inst Work Package'!CB22</f>
        <v>625</v>
      </c>
      <c r="CC60" s="682"/>
      <c r="CD60" s="682"/>
      <c r="CE60" s="682"/>
      <c r="CF60" s="682"/>
    </row>
    <row r="61" spans="2:84" ht="409.6" thickBot="1">
      <c r="B61" s="869" t="str">
        <f>'Magnet Inst Work Package'!C4</f>
        <v>2.05.05</v>
      </c>
      <c r="C61" s="55" t="str">
        <f>'Magnet Inst Work Package'!C5</f>
        <v xml:space="preserve"> sPHENIX SC Magnet Installation</v>
      </c>
      <c r="D61" s="194" t="str">
        <f>'BoE for Magnet Inst'!B12</f>
        <v xml:space="preserve">Technical Scope:
This work package includes all scientific, engineering and technical staff efforts to assemble and install the sPHENIX Superconducting Solenoid Magnet components in the sPHENIX Assembly Hall (AH) at Building 1008.  The analyses required to determine the components and equipment needed (including cryogenic delivery, current supply to the magnet control and monitoring of the magnet and magnet equipment safety systems such as quench protection), the design, procurement and acceptance of such equipment, reviews of these analyses, modification of the BABAR magnet to accomodate the sPHENIX detector design and magnet performance/quality testing are not in the scope of this work package but rather are part of sPHENIX WBS 2.02: sPHENIX Magnet and WBS 2.04 Infrastructure  (see WBS 2.04 BoE's for more detailed description of its scope).
Work Statement: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(procurement, fabrication, assembly, testing and delivery to BNL of Magnet, Magnet  modifications and services covered in WBS 2.02 work packages)
6.  Install SC Magnet on Cradle Carriage
7.  Align/Survey SC Magnet to Cradle Carriage
8.  Prep SC Magnet for Run (Cryo)
9.  Prep SC Magnet for Run (Electric)
10.  Review SC Magnet for Operational Readiness (ORR)/Address Action Items
  </v>
      </c>
      <c r="E61" s="53"/>
      <c r="F61" s="53"/>
      <c r="G61" s="207"/>
      <c r="H61" s="53"/>
      <c r="I61" s="207"/>
      <c r="J61" s="195"/>
      <c r="K61" s="196"/>
      <c r="L61" s="197"/>
      <c r="M61" s="207"/>
      <c r="N61" s="53"/>
      <c r="O61" s="207"/>
      <c r="P61" s="195"/>
      <c r="Q61" s="196"/>
      <c r="R61" s="196"/>
      <c r="S61" s="197"/>
      <c r="T61" s="207"/>
      <c r="U61" s="53"/>
      <c r="V61" s="207"/>
      <c r="W61" s="195"/>
      <c r="X61" s="196"/>
      <c r="Y61" s="196"/>
      <c r="Z61" s="196"/>
      <c r="AA61" s="196"/>
      <c r="AB61" s="197"/>
      <c r="AC61" s="207"/>
      <c r="AD61" s="53"/>
      <c r="AE61" s="207"/>
      <c r="AF61" s="195"/>
      <c r="AG61" s="196"/>
      <c r="AH61" s="196"/>
      <c r="AI61" s="196"/>
      <c r="AJ61" s="196"/>
      <c r="AK61" s="196"/>
      <c r="AL61" s="196"/>
      <c r="AM61" s="196"/>
      <c r="AN61" s="197"/>
      <c r="AO61" s="207"/>
      <c r="AP61" s="53"/>
      <c r="AQ61" s="207"/>
      <c r="AR61" s="195"/>
      <c r="AS61" s="196"/>
      <c r="AT61" s="196"/>
      <c r="AU61" s="196"/>
      <c r="AV61" s="197"/>
      <c r="AW61" s="54"/>
      <c r="AX61" s="53"/>
      <c r="AY61" s="54"/>
      <c r="AZ61" s="198">
        <f>SUM(AZ62:AZ75)</f>
        <v>43500</v>
      </c>
      <c r="BA61" s="199"/>
      <c r="BB61" s="744"/>
      <c r="BC61" s="745"/>
      <c r="BD61" s="54"/>
      <c r="BE61" s="53"/>
      <c r="BF61" s="54"/>
      <c r="BG61" s="195"/>
      <c r="BH61" s="197"/>
      <c r="BI61" s="457"/>
      <c r="BJ61" s="1251"/>
      <c r="BK61" s="1252"/>
      <c r="BL61" s="1252"/>
      <c r="BM61" s="1252"/>
      <c r="BN61" s="1252"/>
      <c r="BO61" s="1252"/>
      <c r="BP61" s="1253"/>
      <c r="BQ61" s="8"/>
      <c r="BR61" s="687">
        <f xml:space="preserve"> SUM(BR62:BR75)</f>
        <v>0</v>
      </c>
      <c r="BS61" s="688">
        <f t="shared" ref="BS61:BX61" si="11" xml:space="preserve"> SUM(BS62:BS75)</f>
        <v>0</v>
      </c>
      <c r="BT61" s="688">
        <f t="shared" si="11"/>
        <v>42345.8</v>
      </c>
      <c r="BU61" s="688">
        <f t="shared" si="11"/>
        <v>12165</v>
      </c>
      <c r="BV61" s="688">
        <f t="shared" si="11"/>
        <v>98942</v>
      </c>
      <c r="BW61" s="688">
        <f t="shared" si="11"/>
        <v>21790.079999999998</v>
      </c>
      <c r="BX61" s="689">
        <f t="shared" si="11"/>
        <v>0</v>
      </c>
      <c r="BY61" s="740"/>
      <c r="BZ61" s="788">
        <f t="shared" ref="BZ61:CB61" si="12" xml:space="preserve"> SUM(BZ62:BZ75)</f>
        <v>175242.88</v>
      </c>
      <c r="CA61" s="789">
        <f t="shared" si="12"/>
        <v>219053.59999999998</v>
      </c>
      <c r="CB61" s="790">
        <f t="shared" si="12"/>
        <v>53500</v>
      </c>
      <c r="CC61" s="677"/>
      <c r="CD61" s="677"/>
      <c r="CE61" s="677"/>
      <c r="CF61" s="677"/>
    </row>
    <row r="62" spans="2:84" ht="93.6">
      <c r="B62" s="587" t="str">
        <f>'Magnet Inst Work Package'!B7</f>
        <v>S352300</v>
      </c>
      <c r="C62" s="269" t="str">
        <f>'Magnet Inst Work Package'!C7</f>
        <v>Design SC Magnet Integration/Installation Tooling/Fixtures/Procedures</v>
      </c>
      <c r="D62" s="451" t="str">
        <f>'Magnet Inst Work Package'!D7</f>
        <v>Technical Scope: All tasks related to the design of SC Magnet Integeration and Installation tooling components for sPHENIX. 
Work Statement: gather all relevant information and analyze requirements, create drawings and other relevant documentation.</v>
      </c>
      <c r="E62" s="452">
        <f>'Magnet Inst Work Package'!E7</f>
        <v>30</v>
      </c>
      <c r="F62" s="452">
        <f>'Magnet Inst Work Package'!F7</f>
        <v>0</v>
      </c>
      <c r="G62" s="274"/>
      <c r="H62" s="452">
        <f>'Magnet Inst Work Package'!H7</f>
        <v>0</v>
      </c>
      <c r="I62" s="274"/>
      <c r="J62" s="453">
        <f>'Magnet Inst Work Package'!J7</f>
        <v>0</v>
      </c>
      <c r="K62" s="446">
        <f>'Magnet Inst Work Package'!K7</f>
        <v>0</v>
      </c>
      <c r="L62" s="447">
        <f>'Magnet Inst Work Package'!L7</f>
        <v>0</v>
      </c>
      <c r="M62" s="274"/>
      <c r="N62" s="452">
        <f>'Magnet Inst Work Package'!N7</f>
        <v>180</v>
      </c>
      <c r="O62" s="274"/>
      <c r="P62" s="453">
        <f>'Magnet Inst Work Package'!P7</f>
        <v>0</v>
      </c>
      <c r="Q62" s="446">
        <f>'Magnet Inst Work Package'!Q7</f>
        <v>0</v>
      </c>
      <c r="R62" s="446">
        <f>'Magnet Inst Work Package'!R7</f>
        <v>180</v>
      </c>
      <c r="S62" s="447">
        <f>'Magnet Inst Work Package'!S7</f>
        <v>0</v>
      </c>
      <c r="T62" s="274"/>
      <c r="U62" s="452">
        <f>'Magnet Inst Work Package'!U7</f>
        <v>60</v>
      </c>
      <c r="V62" s="274"/>
      <c r="W62" s="453">
        <f>'Magnet Inst Work Package'!W7</f>
        <v>60</v>
      </c>
      <c r="X62" s="446">
        <f>'Magnet Inst Work Package'!X7</f>
        <v>0</v>
      </c>
      <c r="Y62" s="446">
        <f>'Magnet Inst Work Package'!Y7</f>
        <v>0</v>
      </c>
      <c r="Z62" s="446">
        <f>'Magnet Inst Work Package'!Z7</f>
        <v>0</v>
      </c>
      <c r="AA62" s="446">
        <f>'Magnet Inst Work Package'!AA7</f>
        <v>0</v>
      </c>
      <c r="AB62" s="447">
        <f>'Magnet Inst Work Package'!AB7</f>
        <v>0</v>
      </c>
      <c r="AC62" s="274"/>
      <c r="AD62" s="452">
        <f>'Magnet Inst Work Package'!AD7</f>
        <v>24</v>
      </c>
      <c r="AE62" s="274"/>
      <c r="AF62" s="453">
        <f>'Magnet Inst Work Package'!AF7</f>
        <v>24</v>
      </c>
      <c r="AG62" s="446">
        <f>'Magnet Inst Work Package'!AG7</f>
        <v>0</v>
      </c>
      <c r="AH62" s="446">
        <f>'Magnet Inst Work Package'!AH7</f>
        <v>0</v>
      </c>
      <c r="AI62" s="446">
        <f>'Magnet Inst Work Package'!AI7</f>
        <v>0</v>
      </c>
      <c r="AJ62" s="446">
        <f>'Magnet Inst Work Package'!AJ7</f>
        <v>0</v>
      </c>
      <c r="AK62" s="446">
        <f>'Magnet Inst Work Package'!AK7</f>
        <v>0</v>
      </c>
      <c r="AL62" s="446">
        <f>'Magnet Inst Work Package'!AL7</f>
        <v>0</v>
      </c>
      <c r="AM62" s="446">
        <f>'Magnet Inst Work Package'!AM7</f>
        <v>0</v>
      </c>
      <c r="AN62" s="447">
        <f>'Magnet Inst Work Package'!AN7</f>
        <v>0</v>
      </c>
      <c r="AO62" s="274"/>
      <c r="AP62" s="452">
        <f>'Magnet Inst Work Package'!AP7</f>
        <v>0</v>
      </c>
      <c r="AQ62" s="274"/>
      <c r="AR62" s="453">
        <f>'Magnet Inst Work Package'!AR7</f>
        <v>0</v>
      </c>
      <c r="AS62" s="446">
        <f>'Magnet Inst Work Package'!AS7</f>
        <v>0</v>
      </c>
      <c r="AT62" s="446">
        <f>'Magnet Inst Work Package'!AT7</f>
        <v>0</v>
      </c>
      <c r="AU62" s="446">
        <f>'Magnet Inst Work Package'!AU7</f>
        <v>0</v>
      </c>
      <c r="AV62" s="447">
        <f>'Magnet Inst Work Package'!AV7</f>
        <v>0</v>
      </c>
      <c r="AW62" s="274"/>
      <c r="AX62" s="452">
        <f>'Magnet Inst Work Package'!AX7</f>
        <v>0</v>
      </c>
      <c r="AY62" s="274"/>
      <c r="AZ62" s="762">
        <f>'Magnet Inst Work Package'!AZ7</f>
        <v>0</v>
      </c>
      <c r="BA62" s="274"/>
      <c r="BB62" s="746">
        <f>'Magnet Inst Work Package'!BB7</f>
        <v>0.25</v>
      </c>
      <c r="BC62" s="747">
        <f>'Magnet Inst Work Package'!BC7</f>
        <v>0</v>
      </c>
      <c r="BD62" s="274"/>
      <c r="BE62" s="452" t="str">
        <f>'Magnet Inst Work Package'!BE7</f>
        <v/>
      </c>
      <c r="BF62" s="274"/>
      <c r="BG62" s="453" t="str">
        <f>'Magnet Inst Work Package'!BG7</f>
        <v>The labor required for this task is reasonably similar to well understood tasks from PHENIX and other projects of similar scale/L4</v>
      </c>
      <c r="BH62" s="447" t="str">
        <f>'Magnet Inst Work Package'!BH7</f>
        <v>No Materials required for this task/M1</v>
      </c>
      <c r="BI62" s="270"/>
      <c r="BJ62" s="453">
        <f>'Magnet Inst Work Package'!BJ7</f>
        <v>0</v>
      </c>
      <c r="BK62" s="446">
        <f>'Magnet Inst Work Package'!BK7</f>
        <v>0</v>
      </c>
      <c r="BL62" s="446">
        <f>'Magnet Inst Work Package'!BL7</f>
        <v>180</v>
      </c>
      <c r="BM62" s="446">
        <f>'Magnet Inst Work Package'!BM7</f>
        <v>60</v>
      </c>
      <c r="BN62" s="446">
        <f>'Magnet Inst Work Package'!BN7</f>
        <v>24</v>
      </c>
      <c r="BO62" s="446">
        <f>'Magnet Inst Work Package'!BO7</f>
        <v>0</v>
      </c>
      <c r="BP62" s="447">
        <f>'Magnet Inst Work Package'!BP7</f>
        <v>0</v>
      </c>
      <c r="BQ62" s="8"/>
      <c r="BR62" s="775">
        <f>'Magnet Inst Work Package'!BR7</f>
        <v>0</v>
      </c>
      <c r="BS62" s="776">
        <f>'Magnet Inst Work Package'!BS7</f>
        <v>0</v>
      </c>
      <c r="BT62" s="776">
        <f>'Magnet Inst Work Package'!BT7</f>
        <v>18774</v>
      </c>
      <c r="BU62" s="776">
        <f>'Magnet Inst Work Package'!BU7</f>
        <v>4866</v>
      </c>
      <c r="BV62" s="776">
        <f>'Magnet Inst Work Package'!BV7</f>
        <v>1946.3999999999999</v>
      </c>
      <c r="BW62" s="776">
        <f>'Magnet Inst Work Package'!BW7</f>
        <v>0</v>
      </c>
      <c r="BX62" s="777">
        <f>'Magnet Inst Work Package'!BX7</f>
        <v>0</v>
      </c>
      <c r="BY62" s="741"/>
      <c r="BZ62" s="771">
        <f>'Magnet Inst Work Package'!BZ7</f>
        <v>25586.400000000001</v>
      </c>
      <c r="CA62" s="772">
        <f>'Magnet Inst Work Package'!CA7</f>
        <v>31983</v>
      </c>
      <c r="CB62" s="773">
        <f>'Magnet Inst Work Package'!CB7</f>
        <v>0</v>
      </c>
      <c r="CC62" s="677"/>
      <c r="CD62" s="677"/>
      <c r="CE62" s="677"/>
      <c r="CF62" s="677"/>
    </row>
    <row r="63" spans="2:84" ht="109.2">
      <c r="B63" s="588" t="str">
        <f>'Magnet Inst Work Package'!B8</f>
        <v>S352400 / S352500</v>
      </c>
      <c r="C63" s="171" t="str">
        <f>'Magnet Inst Work Package'!C8</f>
        <v>Fabricate/Procure SC Magnet Integration/Installation Tooling/Fixtures</v>
      </c>
      <c r="D63" s="180" t="str">
        <f>'Magnet Inst Work Package'!D8</f>
        <v>Technical Scope: All tasks related to the fabrication/procurement of integration/installation of sPHENIX SC Magnet. 
Work Statement: gather all relevant procurement documentation, submit to procurement, track and manage the procurement receive and inspect/accept procured items.</v>
      </c>
      <c r="E63" s="46">
        <f>'Magnet Inst Work Package'!E8</f>
        <v>60</v>
      </c>
      <c r="F63" s="46">
        <f>'Magnet Inst Work Package'!F8</f>
        <v>0</v>
      </c>
      <c r="G63" s="184"/>
      <c r="H63" s="46">
        <f>'Magnet Inst Work Package'!H8</f>
        <v>0</v>
      </c>
      <c r="I63" s="184"/>
      <c r="J63" s="186">
        <f>'Magnet Inst Work Package'!J8</f>
        <v>0</v>
      </c>
      <c r="K63" s="47">
        <f>'Magnet Inst Work Package'!K8</f>
        <v>0</v>
      </c>
      <c r="L63" s="48">
        <f>'Magnet Inst Work Package'!L8</f>
        <v>0</v>
      </c>
      <c r="M63" s="184"/>
      <c r="N63" s="46">
        <f>'Magnet Inst Work Package'!N8</f>
        <v>30</v>
      </c>
      <c r="O63" s="184"/>
      <c r="P63" s="186">
        <f>'Magnet Inst Work Package'!P8</f>
        <v>0</v>
      </c>
      <c r="Q63" s="47">
        <f>'Magnet Inst Work Package'!Q8</f>
        <v>0</v>
      </c>
      <c r="R63" s="47">
        <f>'Magnet Inst Work Package'!R8</f>
        <v>30</v>
      </c>
      <c r="S63" s="48">
        <f>'Magnet Inst Work Package'!S8</f>
        <v>0</v>
      </c>
      <c r="T63" s="184"/>
      <c r="U63" s="46">
        <f>'Magnet Inst Work Package'!U8</f>
        <v>10</v>
      </c>
      <c r="V63" s="184"/>
      <c r="W63" s="186">
        <f>'Magnet Inst Work Package'!W8</f>
        <v>10</v>
      </c>
      <c r="X63" s="47">
        <f>'Magnet Inst Work Package'!X8</f>
        <v>0</v>
      </c>
      <c r="Y63" s="47">
        <f>'Magnet Inst Work Package'!Y8</f>
        <v>0</v>
      </c>
      <c r="Z63" s="47">
        <f>'Magnet Inst Work Package'!Z8</f>
        <v>0</v>
      </c>
      <c r="AA63" s="47">
        <f>'Magnet Inst Work Package'!AA8</f>
        <v>0</v>
      </c>
      <c r="AB63" s="48">
        <f>'Magnet Inst Work Package'!AB8</f>
        <v>0</v>
      </c>
      <c r="AC63" s="184"/>
      <c r="AD63" s="46">
        <f>'Magnet Inst Work Package'!AD8</f>
        <v>10</v>
      </c>
      <c r="AE63" s="184"/>
      <c r="AF63" s="186">
        <f>'Magnet Inst Work Package'!AF8</f>
        <v>10</v>
      </c>
      <c r="AG63" s="47">
        <f>'Magnet Inst Work Package'!AG8</f>
        <v>0</v>
      </c>
      <c r="AH63" s="47">
        <f>'Magnet Inst Work Package'!AH8</f>
        <v>0</v>
      </c>
      <c r="AI63" s="47">
        <f>'Magnet Inst Work Package'!AI8</f>
        <v>0</v>
      </c>
      <c r="AJ63" s="47">
        <f>'Magnet Inst Work Package'!AJ8</f>
        <v>0</v>
      </c>
      <c r="AK63" s="47">
        <f>'Magnet Inst Work Package'!AK8</f>
        <v>0</v>
      </c>
      <c r="AL63" s="47">
        <f>'Magnet Inst Work Package'!AL8</f>
        <v>0</v>
      </c>
      <c r="AM63" s="47">
        <f>'Magnet Inst Work Package'!AM8</f>
        <v>0</v>
      </c>
      <c r="AN63" s="48">
        <f>'Magnet Inst Work Package'!AN8</f>
        <v>0</v>
      </c>
      <c r="AO63" s="184"/>
      <c r="AP63" s="46">
        <f>'Magnet Inst Work Package'!AP8</f>
        <v>0</v>
      </c>
      <c r="AQ63" s="184"/>
      <c r="AR63" s="186">
        <f>'Magnet Inst Work Package'!AR8</f>
        <v>0</v>
      </c>
      <c r="AS63" s="47">
        <f>'Magnet Inst Work Package'!AS8</f>
        <v>0</v>
      </c>
      <c r="AT63" s="47">
        <f>'Magnet Inst Work Package'!AT8</f>
        <v>0</v>
      </c>
      <c r="AU63" s="47">
        <f>'Magnet Inst Work Package'!AU8</f>
        <v>0</v>
      </c>
      <c r="AV63" s="48">
        <f>'Magnet Inst Work Package'!AV8</f>
        <v>0</v>
      </c>
      <c r="AW63" s="184"/>
      <c r="AX63" s="46">
        <f>'Magnet Inst Work Package'!AX8</f>
        <v>0</v>
      </c>
      <c r="AY63" s="184"/>
      <c r="AZ63" s="763">
        <f>'Magnet Inst Work Package'!AZ8</f>
        <v>30000</v>
      </c>
      <c r="BA63" s="184"/>
      <c r="BB63" s="748">
        <f>'Magnet Inst Work Package'!BB8</f>
        <v>0.25</v>
      </c>
      <c r="BC63" s="749">
        <f>'Magnet Inst Work Package'!BC8</f>
        <v>0.25</v>
      </c>
      <c r="BD63" s="184"/>
      <c r="BE63" s="46" t="str">
        <f>'Magnet Inst Work Package'!BE8</f>
        <v xml:space="preserve"> </v>
      </c>
      <c r="BF63" s="184"/>
      <c r="BG63" s="186" t="str">
        <f>'Magnet Inst Work Package'!BG8</f>
        <v>The labor required for this task is reasonably similar to well understood tasks from PHENIX and other projects of similar scale/L4</v>
      </c>
      <c r="BH63" s="48" t="str">
        <f>'Magnet Inst Work Package'!BH8</f>
        <v>The concept for tooling and fixtures required to assemble the superconducting magnet is fairly well set, but the details need to be established/M4</v>
      </c>
      <c r="BI63" s="282"/>
      <c r="BJ63" s="186">
        <f>'Magnet Inst Work Package'!BJ8</f>
        <v>0</v>
      </c>
      <c r="BK63" s="47">
        <f>'Magnet Inst Work Package'!BK8</f>
        <v>0</v>
      </c>
      <c r="BL63" s="47">
        <f>'Magnet Inst Work Package'!BL8</f>
        <v>30</v>
      </c>
      <c r="BM63" s="47">
        <f>'Magnet Inst Work Package'!BM8</f>
        <v>10</v>
      </c>
      <c r="BN63" s="47">
        <f>'Magnet Inst Work Package'!BN8</f>
        <v>10</v>
      </c>
      <c r="BO63" s="47">
        <f>'Magnet Inst Work Package'!BO8</f>
        <v>0</v>
      </c>
      <c r="BP63" s="48">
        <f>'Magnet Inst Work Package'!BP8</f>
        <v>0</v>
      </c>
      <c r="BQ63" s="8"/>
      <c r="BR63" s="775">
        <f>'Magnet Inst Work Package'!BR8</f>
        <v>0</v>
      </c>
      <c r="BS63" s="776">
        <f>'Magnet Inst Work Package'!BS8</f>
        <v>0</v>
      </c>
      <c r="BT63" s="776">
        <f>'Magnet Inst Work Package'!BT8</f>
        <v>3129</v>
      </c>
      <c r="BU63" s="776">
        <f>'Magnet Inst Work Package'!BU8</f>
        <v>811</v>
      </c>
      <c r="BV63" s="776">
        <f>'Magnet Inst Work Package'!BV8</f>
        <v>811</v>
      </c>
      <c r="BW63" s="776">
        <f>'Magnet Inst Work Package'!BW8</f>
        <v>0</v>
      </c>
      <c r="BX63" s="777">
        <f>'Magnet Inst Work Package'!BX8</f>
        <v>0</v>
      </c>
      <c r="BY63" s="741"/>
      <c r="BZ63" s="771">
        <f>'Magnet Inst Work Package'!BZ8</f>
        <v>4751</v>
      </c>
      <c r="CA63" s="772">
        <f>'Magnet Inst Work Package'!CA8</f>
        <v>5938.75</v>
      </c>
      <c r="CB63" s="773">
        <f>'Magnet Inst Work Package'!CB8</f>
        <v>37500</v>
      </c>
      <c r="CC63" s="677"/>
      <c r="CD63" s="677"/>
      <c r="CE63" s="677"/>
      <c r="CF63" s="677"/>
    </row>
    <row r="64" spans="2:84" ht="93.6">
      <c r="B64" s="588" t="str">
        <f>'Magnet Inst Work Package'!B9</f>
        <v>S352600</v>
      </c>
      <c r="C64" s="171" t="str">
        <f>'Magnet Inst Work Package'!C9</f>
        <v>Prepare SC Magnet Integration/Installation Procedures</v>
      </c>
      <c r="D64" s="180" t="str">
        <f>'Magnet Inst Work Package'!D9</f>
        <v>Technical Scope: Create a written integration /installation procedure for the assembly of the SC Magnet in the sPHENIX AH. 
Work Statement: Prepare an overall plan/work permit for installing all components of the sPHENIX SC Magnet.</v>
      </c>
      <c r="E64" s="46">
        <f>'Magnet Inst Work Package'!E9</f>
        <v>10</v>
      </c>
      <c r="F64" s="46">
        <f>'Magnet Inst Work Package'!F9</f>
        <v>0</v>
      </c>
      <c r="G64" s="184"/>
      <c r="H64" s="46">
        <f>'Magnet Inst Work Package'!H9</f>
        <v>0</v>
      </c>
      <c r="I64" s="184"/>
      <c r="J64" s="186">
        <f>'Magnet Inst Work Package'!J9</f>
        <v>0</v>
      </c>
      <c r="K64" s="47">
        <f>'Magnet Inst Work Package'!K9</f>
        <v>0</v>
      </c>
      <c r="L64" s="48">
        <f>'Magnet Inst Work Package'!L9</f>
        <v>0</v>
      </c>
      <c r="M64" s="184"/>
      <c r="N64" s="46">
        <f>'Magnet Inst Work Package'!N9</f>
        <v>20</v>
      </c>
      <c r="O64" s="184"/>
      <c r="P64" s="186">
        <f>'Magnet Inst Work Package'!P9</f>
        <v>0</v>
      </c>
      <c r="Q64" s="47">
        <f>'Magnet Inst Work Package'!Q9</f>
        <v>0</v>
      </c>
      <c r="R64" s="47">
        <f>'Magnet Inst Work Package'!R9</f>
        <v>20</v>
      </c>
      <c r="S64" s="48">
        <f>'Magnet Inst Work Package'!S9</f>
        <v>0</v>
      </c>
      <c r="T64" s="184"/>
      <c r="U64" s="46">
        <f>'Magnet Inst Work Package'!U9</f>
        <v>10</v>
      </c>
      <c r="V64" s="184"/>
      <c r="W64" s="186">
        <f>'Magnet Inst Work Package'!W9</f>
        <v>10</v>
      </c>
      <c r="X64" s="47">
        <f>'Magnet Inst Work Package'!X9</f>
        <v>0</v>
      </c>
      <c r="Y64" s="47">
        <f>'Magnet Inst Work Package'!Y9</f>
        <v>0</v>
      </c>
      <c r="Z64" s="47">
        <f>'Magnet Inst Work Package'!Z9</f>
        <v>0</v>
      </c>
      <c r="AA64" s="47">
        <f>'Magnet Inst Work Package'!AA9</f>
        <v>0</v>
      </c>
      <c r="AB64" s="48">
        <f>'Magnet Inst Work Package'!AB9</f>
        <v>0</v>
      </c>
      <c r="AC64" s="184"/>
      <c r="AD64" s="46">
        <f>'Magnet Inst Work Package'!AD9</f>
        <v>0</v>
      </c>
      <c r="AE64" s="184"/>
      <c r="AF64" s="186">
        <f>'Magnet Inst Work Package'!AF9</f>
        <v>0</v>
      </c>
      <c r="AG64" s="47">
        <f>'Magnet Inst Work Package'!AG9</f>
        <v>0</v>
      </c>
      <c r="AH64" s="47">
        <f>'Magnet Inst Work Package'!AH9</f>
        <v>0</v>
      </c>
      <c r="AI64" s="47">
        <f>'Magnet Inst Work Package'!AI9</f>
        <v>0</v>
      </c>
      <c r="AJ64" s="47">
        <f>'Magnet Inst Work Package'!AJ9</f>
        <v>0</v>
      </c>
      <c r="AK64" s="47">
        <f>'Magnet Inst Work Package'!AK9</f>
        <v>0</v>
      </c>
      <c r="AL64" s="47">
        <f>'Magnet Inst Work Package'!AL9</f>
        <v>0</v>
      </c>
      <c r="AM64" s="47">
        <f>'Magnet Inst Work Package'!AM9</f>
        <v>0</v>
      </c>
      <c r="AN64" s="48">
        <f>'Magnet Inst Work Package'!AN9</f>
        <v>0</v>
      </c>
      <c r="AO64" s="184"/>
      <c r="AP64" s="46">
        <f>'Magnet Inst Work Package'!AP9</f>
        <v>0</v>
      </c>
      <c r="AQ64" s="184"/>
      <c r="AR64" s="186">
        <f>'Magnet Inst Work Package'!AR9</f>
        <v>0</v>
      </c>
      <c r="AS64" s="47">
        <f>'Magnet Inst Work Package'!AS9</f>
        <v>0</v>
      </c>
      <c r="AT64" s="47">
        <f>'Magnet Inst Work Package'!AT9</f>
        <v>0</v>
      </c>
      <c r="AU64" s="47">
        <f>'Magnet Inst Work Package'!AU9</f>
        <v>0</v>
      </c>
      <c r="AV64" s="48">
        <f>'Magnet Inst Work Package'!AV9</f>
        <v>0</v>
      </c>
      <c r="AW64" s="184"/>
      <c r="AX64" s="46">
        <f>'Magnet Inst Work Package'!AX9</f>
        <v>0</v>
      </c>
      <c r="AY64" s="184"/>
      <c r="AZ64" s="763">
        <f>'Magnet Inst Work Package'!AZ9</f>
        <v>0</v>
      </c>
      <c r="BA64" s="184"/>
      <c r="BB64" s="748">
        <f>'Magnet Inst Work Package'!BB9</f>
        <v>0.25</v>
      </c>
      <c r="BC64" s="749">
        <f>'Magnet Inst Work Package'!BC9</f>
        <v>0</v>
      </c>
      <c r="BD64" s="184"/>
      <c r="BE64" s="46" t="str">
        <f>'Magnet Inst Work Package'!BE9</f>
        <v/>
      </c>
      <c r="BF64" s="184"/>
      <c r="BG64" s="186" t="str">
        <f>'Magnet Inst Work Package'!BG9</f>
        <v>The labor required for this task is reasonably similar to well understood tasks from PHENIX and other projects of similar scale/L4</v>
      </c>
      <c r="BH64" s="48" t="str">
        <f>'Magnet Inst Work Package'!BH9</f>
        <v>No Materials required for this task/M1</v>
      </c>
      <c r="BI64" s="282"/>
      <c r="BJ64" s="186">
        <f>'Magnet Inst Work Package'!BJ9</f>
        <v>0</v>
      </c>
      <c r="BK64" s="47">
        <f>'Magnet Inst Work Package'!BK9</f>
        <v>0</v>
      </c>
      <c r="BL64" s="47">
        <f>'Magnet Inst Work Package'!BL9</f>
        <v>20</v>
      </c>
      <c r="BM64" s="47">
        <f>'Magnet Inst Work Package'!BM9</f>
        <v>10</v>
      </c>
      <c r="BN64" s="47">
        <f>'Magnet Inst Work Package'!BN9</f>
        <v>0</v>
      </c>
      <c r="BO64" s="47">
        <f>'Magnet Inst Work Package'!BO9</f>
        <v>0</v>
      </c>
      <c r="BP64" s="48">
        <f>'Magnet Inst Work Package'!BP9</f>
        <v>0</v>
      </c>
      <c r="BQ64" s="8"/>
      <c r="BR64" s="775">
        <f>'Magnet Inst Work Package'!BR9</f>
        <v>0</v>
      </c>
      <c r="BS64" s="776">
        <f>'Magnet Inst Work Package'!BS9</f>
        <v>0</v>
      </c>
      <c r="BT64" s="776">
        <f>'Magnet Inst Work Package'!BT9</f>
        <v>2086</v>
      </c>
      <c r="BU64" s="776">
        <f>'Magnet Inst Work Package'!BU9</f>
        <v>811</v>
      </c>
      <c r="BV64" s="776">
        <f>'Magnet Inst Work Package'!BV9</f>
        <v>0</v>
      </c>
      <c r="BW64" s="776">
        <f>'Magnet Inst Work Package'!BW9</f>
        <v>0</v>
      </c>
      <c r="BX64" s="777">
        <f>'Magnet Inst Work Package'!BX9</f>
        <v>0</v>
      </c>
      <c r="BY64" s="741"/>
      <c r="BZ64" s="785">
        <f>'Magnet Inst Work Package'!BZ9</f>
        <v>2897</v>
      </c>
      <c r="CA64" s="786">
        <f>'Magnet Inst Work Package'!CA9</f>
        <v>3621.25</v>
      </c>
      <c r="CB64" s="787">
        <f>'Magnet Inst Work Package'!CB9</f>
        <v>0</v>
      </c>
      <c r="CC64" s="677"/>
      <c r="CD64" s="677"/>
      <c r="CE64" s="677"/>
      <c r="CF64" s="677"/>
    </row>
    <row r="65" spans="2:84" ht="156">
      <c r="B65" s="588" t="str">
        <f>'Magnet Inst Work Package'!B10</f>
        <v>S352700</v>
      </c>
      <c r="C65" s="171" t="str">
        <f>'Magnet Inst Work Package'!C10</f>
        <v>Review sPHENIX SC Magnet Integration/Installation Tooling/Fixtures/Procedures Safety/Certification</v>
      </c>
      <c r="D65" s="180" t="str">
        <f>'Magnet Inst Work Package'!D10</f>
        <v>Technical scope: preparation for and  execution of review for Engineering and safety review of sPHENIX SC Magnet assembly/Installation in the sPHENIX AH. 
Work Statement: gather documentation describing the design, assembly and installation of the sPHENIX SC Magnet and all tooling and fixtures required for this plan. Prepare a presentation describing these plans. Present to a panel determined by sPHENIX engineering and management. submit tooling/fixtures to certification tests as required.</v>
      </c>
      <c r="E65" s="46">
        <f>'Magnet Inst Work Package'!E10</f>
        <v>10</v>
      </c>
      <c r="F65" s="46">
        <f>'Magnet Inst Work Package'!F10</f>
        <v>0</v>
      </c>
      <c r="G65" s="184"/>
      <c r="H65" s="46">
        <f>'Magnet Inst Work Package'!H10</f>
        <v>0</v>
      </c>
      <c r="I65" s="184"/>
      <c r="J65" s="186">
        <f>'Magnet Inst Work Package'!J10</f>
        <v>0</v>
      </c>
      <c r="K65" s="47">
        <f>'Magnet Inst Work Package'!K10</f>
        <v>0</v>
      </c>
      <c r="L65" s="48">
        <f>'Magnet Inst Work Package'!L10</f>
        <v>0</v>
      </c>
      <c r="M65" s="184"/>
      <c r="N65" s="46">
        <f>'Magnet Inst Work Package'!N10</f>
        <v>8</v>
      </c>
      <c r="O65" s="184"/>
      <c r="P65" s="186">
        <f>'Magnet Inst Work Package'!P10</f>
        <v>0</v>
      </c>
      <c r="Q65" s="47">
        <f>'Magnet Inst Work Package'!Q10</f>
        <v>0</v>
      </c>
      <c r="R65" s="47">
        <f>'Magnet Inst Work Package'!R10</f>
        <v>8</v>
      </c>
      <c r="S65" s="48">
        <f>'Magnet Inst Work Package'!S10</f>
        <v>0</v>
      </c>
      <c r="T65" s="184"/>
      <c r="U65" s="46">
        <f>'Magnet Inst Work Package'!U10</f>
        <v>8</v>
      </c>
      <c r="V65" s="184"/>
      <c r="W65" s="186">
        <f>'Magnet Inst Work Package'!W10</f>
        <v>8</v>
      </c>
      <c r="X65" s="47">
        <f>'Magnet Inst Work Package'!X10</f>
        <v>0</v>
      </c>
      <c r="Y65" s="47">
        <f>'Magnet Inst Work Package'!Y10</f>
        <v>0</v>
      </c>
      <c r="Z65" s="47">
        <f>'Magnet Inst Work Package'!Z10</f>
        <v>0</v>
      </c>
      <c r="AA65" s="47">
        <f>'Magnet Inst Work Package'!AA10</f>
        <v>0</v>
      </c>
      <c r="AB65" s="48">
        <f>'Magnet Inst Work Package'!AB10</f>
        <v>0</v>
      </c>
      <c r="AC65" s="184"/>
      <c r="AD65" s="46">
        <f>'Magnet Inst Work Package'!AD10</f>
        <v>8</v>
      </c>
      <c r="AE65" s="184"/>
      <c r="AF65" s="186">
        <f>'Magnet Inst Work Package'!AF10</f>
        <v>8</v>
      </c>
      <c r="AG65" s="47">
        <f>'Magnet Inst Work Package'!AG10</f>
        <v>0</v>
      </c>
      <c r="AH65" s="47">
        <f>'Magnet Inst Work Package'!AH10</f>
        <v>0</v>
      </c>
      <c r="AI65" s="47">
        <f>'Magnet Inst Work Package'!AI10</f>
        <v>0</v>
      </c>
      <c r="AJ65" s="47">
        <f>'Magnet Inst Work Package'!AJ10</f>
        <v>0</v>
      </c>
      <c r="AK65" s="47">
        <f>'Magnet Inst Work Package'!AK10</f>
        <v>0</v>
      </c>
      <c r="AL65" s="47">
        <f>'Magnet Inst Work Package'!AL10</f>
        <v>0</v>
      </c>
      <c r="AM65" s="47">
        <f>'Magnet Inst Work Package'!AM10</f>
        <v>0</v>
      </c>
      <c r="AN65" s="48">
        <f>'Magnet Inst Work Package'!AN10</f>
        <v>0</v>
      </c>
      <c r="AO65" s="184"/>
      <c r="AP65" s="46">
        <f>'Magnet Inst Work Package'!AP10</f>
        <v>0</v>
      </c>
      <c r="AQ65" s="184"/>
      <c r="AR65" s="186">
        <f>'Magnet Inst Work Package'!AR10</f>
        <v>0</v>
      </c>
      <c r="AS65" s="47">
        <f>'Magnet Inst Work Package'!AS10</f>
        <v>0</v>
      </c>
      <c r="AT65" s="47">
        <f>'Magnet Inst Work Package'!AT10</f>
        <v>0</v>
      </c>
      <c r="AU65" s="47">
        <f>'Magnet Inst Work Package'!AU10</f>
        <v>0</v>
      </c>
      <c r="AV65" s="48">
        <f>'Magnet Inst Work Package'!AV10</f>
        <v>0</v>
      </c>
      <c r="AW65" s="184"/>
      <c r="AX65" s="46">
        <f>'Magnet Inst Work Package'!AX10</f>
        <v>0</v>
      </c>
      <c r="AY65" s="184"/>
      <c r="AZ65" s="763">
        <f>'Magnet Inst Work Package'!AZ10</f>
        <v>0</v>
      </c>
      <c r="BA65" s="184"/>
      <c r="BB65" s="748">
        <f>'Magnet Inst Work Package'!BB10</f>
        <v>0.25</v>
      </c>
      <c r="BC65" s="749">
        <f>'Magnet Inst Work Package'!BC10</f>
        <v>0</v>
      </c>
      <c r="BD65" s="184"/>
      <c r="BE65" s="46" t="str">
        <f>'Magnet Inst Work Package'!BE10</f>
        <v/>
      </c>
      <c r="BF65" s="184"/>
      <c r="BG65" s="186" t="str">
        <f>'Magnet Inst Work Package'!BG10</f>
        <v>The labor required for this task is reasonably similar to well understood tasks from PHENIX and other projects of similar scale/L4</v>
      </c>
      <c r="BH65" s="48" t="str">
        <f>'Magnet Inst Work Package'!BH10</f>
        <v>No Materials required for this task/M1</v>
      </c>
      <c r="BI65" s="282"/>
      <c r="BJ65" s="186">
        <f>'Magnet Inst Work Package'!BJ10</f>
        <v>0</v>
      </c>
      <c r="BK65" s="47">
        <f>'Magnet Inst Work Package'!BK10</f>
        <v>0</v>
      </c>
      <c r="BL65" s="47">
        <f>'Magnet Inst Work Package'!BL10</f>
        <v>8</v>
      </c>
      <c r="BM65" s="47">
        <f>'Magnet Inst Work Package'!BM10</f>
        <v>8</v>
      </c>
      <c r="BN65" s="47">
        <f>'Magnet Inst Work Package'!BN10</f>
        <v>8</v>
      </c>
      <c r="BO65" s="47">
        <f>'Magnet Inst Work Package'!BO10</f>
        <v>0</v>
      </c>
      <c r="BP65" s="48">
        <f>'Magnet Inst Work Package'!BP10</f>
        <v>0</v>
      </c>
      <c r="BQ65" s="8"/>
      <c r="BR65" s="775">
        <f>'Magnet Inst Work Package'!BR10</f>
        <v>0</v>
      </c>
      <c r="BS65" s="776">
        <f>'Magnet Inst Work Package'!BS10</f>
        <v>0</v>
      </c>
      <c r="BT65" s="776">
        <f>'Magnet Inst Work Package'!BT10</f>
        <v>834.4</v>
      </c>
      <c r="BU65" s="776">
        <f>'Magnet Inst Work Package'!BU10</f>
        <v>648.79999999999995</v>
      </c>
      <c r="BV65" s="776">
        <f>'Magnet Inst Work Package'!BV10</f>
        <v>648.79999999999995</v>
      </c>
      <c r="BW65" s="776">
        <f>'Magnet Inst Work Package'!BW10</f>
        <v>0</v>
      </c>
      <c r="BX65" s="777">
        <f>'Magnet Inst Work Package'!BX10</f>
        <v>0</v>
      </c>
      <c r="BY65" s="741"/>
      <c r="BZ65" s="771">
        <f>'Magnet Inst Work Package'!BZ10</f>
        <v>2132</v>
      </c>
      <c r="CA65" s="772">
        <f>'Magnet Inst Work Package'!CA10</f>
        <v>2665</v>
      </c>
      <c r="CB65" s="773">
        <f>'Magnet Inst Work Package'!CB10</f>
        <v>0</v>
      </c>
      <c r="CC65" s="677"/>
      <c r="CD65" s="677"/>
      <c r="CE65" s="677"/>
      <c r="CF65" s="677"/>
    </row>
    <row r="66" spans="2:84" ht="124.8">
      <c r="B66" s="588" t="str">
        <f>'Magnet Inst Work Package'!B11</f>
        <v>S352800</v>
      </c>
      <c r="C66" s="171" t="str">
        <f>'Magnet Inst Work Package'!C11</f>
        <v>Address Action Items from SC Magnet Integration/Installation Tooling/Fixtures/Procedures Design &amp; Safety Reviews</v>
      </c>
      <c r="D66" s="180" t="str">
        <f>'Magnet Inst Work Package'!D11</f>
        <v>Technical scope: evaluation and implementation of recommendations from SC Magnet Installation plans engineering and safety reviews and tooling certification tests. 
Work Statement: receive action items from reviewers, evaluate action items, implement changes, modifications to plans and equipment to appropriately satisfy each action item.</v>
      </c>
      <c r="E66" s="46">
        <f>'Magnet Inst Work Package'!E11</f>
        <v>10</v>
      </c>
      <c r="F66" s="46">
        <f>'Magnet Inst Work Package'!F11</f>
        <v>0</v>
      </c>
      <c r="G66" s="184"/>
      <c r="H66" s="46">
        <f>'Magnet Inst Work Package'!H11</f>
        <v>0</v>
      </c>
      <c r="I66" s="184"/>
      <c r="J66" s="186">
        <f>'Magnet Inst Work Package'!J11</f>
        <v>0</v>
      </c>
      <c r="K66" s="47">
        <f>'Magnet Inst Work Package'!K11</f>
        <v>0</v>
      </c>
      <c r="L66" s="48">
        <f>'Magnet Inst Work Package'!L11</f>
        <v>0</v>
      </c>
      <c r="M66" s="184"/>
      <c r="N66" s="46">
        <f>'Magnet Inst Work Package'!N11</f>
        <v>8</v>
      </c>
      <c r="O66" s="184"/>
      <c r="P66" s="186">
        <f>'Magnet Inst Work Package'!P11</f>
        <v>0</v>
      </c>
      <c r="Q66" s="47">
        <f>'Magnet Inst Work Package'!Q11</f>
        <v>0</v>
      </c>
      <c r="R66" s="47">
        <f>'Magnet Inst Work Package'!R11</f>
        <v>8</v>
      </c>
      <c r="S66" s="48">
        <f>'Magnet Inst Work Package'!S11</f>
        <v>0</v>
      </c>
      <c r="T66" s="184"/>
      <c r="U66" s="46">
        <f>'Magnet Inst Work Package'!U11</f>
        <v>8</v>
      </c>
      <c r="V66" s="184"/>
      <c r="W66" s="186">
        <f>'Magnet Inst Work Package'!W11</f>
        <v>8</v>
      </c>
      <c r="X66" s="47">
        <f>'Magnet Inst Work Package'!X11</f>
        <v>0</v>
      </c>
      <c r="Y66" s="47">
        <f>'Magnet Inst Work Package'!Y11</f>
        <v>0</v>
      </c>
      <c r="Z66" s="47">
        <f>'Magnet Inst Work Package'!Z11</f>
        <v>0</v>
      </c>
      <c r="AA66" s="47">
        <f>'Magnet Inst Work Package'!AA11</f>
        <v>0</v>
      </c>
      <c r="AB66" s="48">
        <f>'Magnet Inst Work Package'!AB11</f>
        <v>0</v>
      </c>
      <c r="AC66" s="184"/>
      <c r="AD66" s="46">
        <f>'Magnet Inst Work Package'!AD11</f>
        <v>8</v>
      </c>
      <c r="AE66" s="184"/>
      <c r="AF66" s="186">
        <f>'Magnet Inst Work Package'!AF11</f>
        <v>8</v>
      </c>
      <c r="AG66" s="47">
        <f>'Magnet Inst Work Package'!AG11</f>
        <v>0</v>
      </c>
      <c r="AH66" s="47">
        <f>'Magnet Inst Work Package'!AH11</f>
        <v>0</v>
      </c>
      <c r="AI66" s="47">
        <f>'Magnet Inst Work Package'!AI11</f>
        <v>0</v>
      </c>
      <c r="AJ66" s="47">
        <f>'Magnet Inst Work Package'!AJ11</f>
        <v>0</v>
      </c>
      <c r="AK66" s="47">
        <f>'Magnet Inst Work Package'!AK11</f>
        <v>0</v>
      </c>
      <c r="AL66" s="47">
        <f>'Magnet Inst Work Package'!AL11</f>
        <v>0</v>
      </c>
      <c r="AM66" s="47">
        <f>'Magnet Inst Work Package'!AM11</f>
        <v>0</v>
      </c>
      <c r="AN66" s="48">
        <f>'Magnet Inst Work Package'!AN11</f>
        <v>0</v>
      </c>
      <c r="AO66" s="184"/>
      <c r="AP66" s="46">
        <f>'Magnet Inst Work Package'!AP11</f>
        <v>0</v>
      </c>
      <c r="AQ66" s="184"/>
      <c r="AR66" s="186">
        <f>'Magnet Inst Work Package'!AR11</f>
        <v>0</v>
      </c>
      <c r="AS66" s="47">
        <f>'Magnet Inst Work Package'!AS11</f>
        <v>0</v>
      </c>
      <c r="AT66" s="47">
        <f>'Magnet Inst Work Package'!AT11</f>
        <v>0</v>
      </c>
      <c r="AU66" s="47">
        <f>'Magnet Inst Work Package'!AU11</f>
        <v>0</v>
      </c>
      <c r="AV66" s="48">
        <f>'Magnet Inst Work Package'!AV11</f>
        <v>0</v>
      </c>
      <c r="AW66" s="184"/>
      <c r="AX66" s="46">
        <f>'Magnet Inst Work Package'!AX11</f>
        <v>0</v>
      </c>
      <c r="AY66" s="184"/>
      <c r="AZ66" s="763">
        <f>'Magnet Inst Work Package'!AZ11</f>
        <v>0</v>
      </c>
      <c r="BA66" s="184"/>
      <c r="BB66" s="748">
        <f>'Magnet Inst Work Package'!BB11</f>
        <v>0.25</v>
      </c>
      <c r="BC66" s="749">
        <f>'Magnet Inst Work Package'!BC11</f>
        <v>0</v>
      </c>
      <c r="BD66" s="184"/>
      <c r="BE66" s="46" t="str">
        <f>'Magnet Inst Work Package'!BE11</f>
        <v/>
      </c>
      <c r="BF66" s="184"/>
      <c r="BG66" s="186" t="str">
        <f>'Magnet Inst Work Package'!BG11</f>
        <v>The labor required for this task is reasonably similar to well understood tasks from PHENIX and other projects of similar scale/L4</v>
      </c>
      <c r="BH66" s="48" t="str">
        <f>'Magnet Inst Work Package'!BH11</f>
        <v>No Materials required for this task/M1</v>
      </c>
      <c r="BI66" s="282"/>
      <c r="BJ66" s="186">
        <f>'Magnet Inst Work Package'!BJ11</f>
        <v>0</v>
      </c>
      <c r="BK66" s="47">
        <f>'Magnet Inst Work Package'!BK11</f>
        <v>0</v>
      </c>
      <c r="BL66" s="47">
        <f>'Magnet Inst Work Package'!BL11</f>
        <v>8</v>
      </c>
      <c r="BM66" s="47">
        <f>'Magnet Inst Work Package'!BM11</f>
        <v>8</v>
      </c>
      <c r="BN66" s="47">
        <f>'Magnet Inst Work Package'!BN11</f>
        <v>8</v>
      </c>
      <c r="BO66" s="47">
        <f>'Magnet Inst Work Package'!BO11</f>
        <v>0</v>
      </c>
      <c r="BP66" s="48">
        <f>'Magnet Inst Work Package'!BP11</f>
        <v>0</v>
      </c>
      <c r="BQ66" s="8"/>
      <c r="BR66" s="775">
        <f>'Magnet Inst Work Package'!BR11</f>
        <v>0</v>
      </c>
      <c r="BS66" s="776">
        <f>'Magnet Inst Work Package'!BS11</f>
        <v>0</v>
      </c>
      <c r="BT66" s="776">
        <f>'Magnet Inst Work Package'!BT11</f>
        <v>834.4</v>
      </c>
      <c r="BU66" s="776">
        <f>'Magnet Inst Work Package'!BU11</f>
        <v>648.79999999999995</v>
      </c>
      <c r="BV66" s="776">
        <f>'Magnet Inst Work Package'!BV11</f>
        <v>648.79999999999995</v>
      </c>
      <c r="BW66" s="776">
        <f>'Magnet Inst Work Package'!BW11</f>
        <v>0</v>
      </c>
      <c r="BX66" s="777">
        <f>'Magnet Inst Work Package'!BX11</f>
        <v>0</v>
      </c>
      <c r="BY66" s="741"/>
      <c r="BZ66" s="771">
        <f>'Magnet Inst Work Package'!BZ11</f>
        <v>2132</v>
      </c>
      <c r="CA66" s="772">
        <f>'Magnet Inst Work Package'!CA11</f>
        <v>2665</v>
      </c>
      <c r="CB66" s="773">
        <f>'Magnet Inst Work Package'!CB11</f>
        <v>0</v>
      </c>
      <c r="CC66" s="677"/>
      <c r="CD66" s="677"/>
      <c r="CE66" s="677"/>
      <c r="CF66" s="677"/>
    </row>
    <row r="67" spans="2:84" ht="46.8">
      <c r="B67" s="588" t="str">
        <f>'Magnet Inst Work Package'!B12</f>
        <v>S352900</v>
      </c>
      <c r="C67" s="171" t="str">
        <f>'Magnet Inst Work Package'!C12</f>
        <v>Design/Safety Reviews Complete, sPHENIX SC Magnet  Integration/Installation Tooling/Fixtures/Procedures Ready for Service</v>
      </c>
      <c r="D67" s="171" t="str">
        <f>'Magnet Inst Work Package'!D12</f>
        <v>milestone</v>
      </c>
      <c r="E67" s="282">
        <f>'Magnet Inst Work Package'!E12</f>
        <v>0</v>
      </c>
      <c r="F67" s="282">
        <f>'Magnet Inst Work Package'!F12</f>
        <v>0</v>
      </c>
      <c r="G67" s="184"/>
      <c r="H67" s="282">
        <f>'Magnet Inst Work Package'!H12</f>
        <v>0</v>
      </c>
      <c r="I67" s="184"/>
      <c r="J67" s="289">
        <f>'Magnet Inst Work Package'!J12</f>
        <v>0</v>
      </c>
      <c r="K67" s="290">
        <f>'Magnet Inst Work Package'!K12</f>
        <v>0</v>
      </c>
      <c r="L67" s="291">
        <f>'Magnet Inst Work Package'!L12</f>
        <v>0</v>
      </c>
      <c r="M67" s="184"/>
      <c r="N67" s="282">
        <f>'Magnet Inst Work Package'!N12</f>
        <v>0</v>
      </c>
      <c r="O67" s="184"/>
      <c r="P67" s="289">
        <f>'Magnet Inst Work Package'!P12</f>
        <v>0</v>
      </c>
      <c r="Q67" s="290">
        <f>'Magnet Inst Work Package'!Q12</f>
        <v>0</v>
      </c>
      <c r="R67" s="290">
        <f>'Magnet Inst Work Package'!R12</f>
        <v>0</v>
      </c>
      <c r="S67" s="291">
        <f>'Magnet Inst Work Package'!S12</f>
        <v>0</v>
      </c>
      <c r="T67" s="184"/>
      <c r="U67" s="282">
        <f>'Magnet Inst Work Package'!U12</f>
        <v>0</v>
      </c>
      <c r="V67" s="184"/>
      <c r="W67" s="289">
        <f>'Magnet Inst Work Package'!W12</f>
        <v>0</v>
      </c>
      <c r="X67" s="290">
        <f>'Magnet Inst Work Package'!X12</f>
        <v>0</v>
      </c>
      <c r="Y67" s="290">
        <f>'Magnet Inst Work Package'!Y12</f>
        <v>0</v>
      </c>
      <c r="Z67" s="290">
        <f>'Magnet Inst Work Package'!Z12</f>
        <v>0</v>
      </c>
      <c r="AA67" s="290">
        <f>'Magnet Inst Work Package'!AA12</f>
        <v>0</v>
      </c>
      <c r="AB67" s="291">
        <f>'Magnet Inst Work Package'!AB12</f>
        <v>0</v>
      </c>
      <c r="AC67" s="184"/>
      <c r="AD67" s="282">
        <f>'Magnet Inst Work Package'!AD12</f>
        <v>0</v>
      </c>
      <c r="AE67" s="184"/>
      <c r="AF67" s="289">
        <f>'Magnet Inst Work Package'!AF12</f>
        <v>0</v>
      </c>
      <c r="AG67" s="290">
        <f>'Magnet Inst Work Package'!AG12</f>
        <v>0</v>
      </c>
      <c r="AH67" s="290">
        <f>'Magnet Inst Work Package'!AH12</f>
        <v>0</v>
      </c>
      <c r="AI67" s="290">
        <f>'Magnet Inst Work Package'!AI12</f>
        <v>0</v>
      </c>
      <c r="AJ67" s="290">
        <f>'Magnet Inst Work Package'!AJ12</f>
        <v>0</v>
      </c>
      <c r="AK67" s="290">
        <f>'Magnet Inst Work Package'!AK12</f>
        <v>0</v>
      </c>
      <c r="AL67" s="290">
        <f>'Magnet Inst Work Package'!AL12</f>
        <v>0</v>
      </c>
      <c r="AM67" s="290">
        <f>'Magnet Inst Work Package'!AM12</f>
        <v>0</v>
      </c>
      <c r="AN67" s="291">
        <f>'Magnet Inst Work Package'!AN12</f>
        <v>0</v>
      </c>
      <c r="AO67" s="184"/>
      <c r="AP67" s="282">
        <f>'Magnet Inst Work Package'!AP12</f>
        <v>0</v>
      </c>
      <c r="AQ67" s="184"/>
      <c r="AR67" s="289">
        <f>'Magnet Inst Work Package'!AR12</f>
        <v>0</v>
      </c>
      <c r="AS67" s="290">
        <f>'Magnet Inst Work Package'!AS12</f>
        <v>0</v>
      </c>
      <c r="AT67" s="290">
        <f>'Magnet Inst Work Package'!AT12</f>
        <v>0</v>
      </c>
      <c r="AU67" s="290">
        <f>'Magnet Inst Work Package'!AU12</f>
        <v>0</v>
      </c>
      <c r="AV67" s="291">
        <f>'Magnet Inst Work Package'!AV12</f>
        <v>0</v>
      </c>
      <c r="AW67" s="184"/>
      <c r="AX67" s="282">
        <f>'Magnet Inst Work Package'!AX12</f>
        <v>0</v>
      </c>
      <c r="AY67" s="184"/>
      <c r="AZ67" s="791">
        <f>'Magnet Inst Work Package'!AZ12</f>
        <v>0</v>
      </c>
      <c r="BA67" s="184"/>
      <c r="BB67" s="792">
        <f>'Magnet Inst Work Package'!BB12</f>
        <v>0</v>
      </c>
      <c r="BC67" s="793">
        <f>'Magnet Inst Work Package'!BC12</f>
        <v>0</v>
      </c>
      <c r="BD67" s="184"/>
      <c r="BE67" s="282" t="str">
        <f>'Magnet Inst Work Package'!BE12</f>
        <v/>
      </c>
      <c r="BF67" s="184"/>
      <c r="BG67" s="289" t="str">
        <f>'Magnet Inst Work Package'!BG12</f>
        <v>n/a</v>
      </c>
      <c r="BH67" s="291" t="str">
        <f>'Magnet Inst Work Package'!BH12</f>
        <v>n/a</v>
      </c>
      <c r="BI67" s="282"/>
      <c r="BJ67" s="289">
        <f>'Magnet Inst Work Package'!BJ12</f>
        <v>0</v>
      </c>
      <c r="BK67" s="290">
        <f>'Magnet Inst Work Package'!BK12</f>
        <v>0</v>
      </c>
      <c r="BL67" s="290">
        <f>'Magnet Inst Work Package'!BL12</f>
        <v>0</v>
      </c>
      <c r="BM67" s="290">
        <f>'Magnet Inst Work Package'!BM12</f>
        <v>0</v>
      </c>
      <c r="BN67" s="290">
        <f>'Magnet Inst Work Package'!BN12</f>
        <v>0</v>
      </c>
      <c r="BO67" s="290">
        <f>'Magnet Inst Work Package'!BO12</f>
        <v>0</v>
      </c>
      <c r="BP67" s="291">
        <f>'Magnet Inst Work Package'!BP12</f>
        <v>0</v>
      </c>
      <c r="BQ67" s="8"/>
      <c r="BR67" s="687">
        <f>'Magnet Inst Work Package'!BR12</f>
        <v>0</v>
      </c>
      <c r="BS67" s="688">
        <f>'Magnet Inst Work Package'!BS12</f>
        <v>0</v>
      </c>
      <c r="BT67" s="688">
        <f>'Magnet Inst Work Package'!BT12</f>
        <v>0</v>
      </c>
      <c r="BU67" s="688">
        <f>'Magnet Inst Work Package'!BU12</f>
        <v>0</v>
      </c>
      <c r="BV67" s="688">
        <f>'Magnet Inst Work Package'!BV12</f>
        <v>0</v>
      </c>
      <c r="BW67" s="688">
        <f>'Magnet Inst Work Package'!BW12</f>
        <v>0</v>
      </c>
      <c r="BX67" s="689">
        <f>'Magnet Inst Work Package'!BX12</f>
        <v>0</v>
      </c>
      <c r="BY67" s="741"/>
      <c r="BZ67" s="788">
        <f>'Magnet Inst Work Package'!BZ12</f>
        <v>0</v>
      </c>
      <c r="CA67" s="789">
        <f>'Magnet Inst Work Package'!CA12</f>
        <v>0</v>
      </c>
      <c r="CB67" s="790">
        <f>'Magnet Inst Work Package'!CB12</f>
        <v>0</v>
      </c>
      <c r="CC67" s="677"/>
      <c r="CD67" s="677"/>
      <c r="CE67" s="677"/>
      <c r="CF67" s="677"/>
    </row>
    <row r="68" spans="2:84">
      <c r="B68" s="588" t="str">
        <f>'Magnet Inst Work Package'!B13</f>
        <v>S353000</v>
      </c>
      <c r="C68" s="171" t="str">
        <f>'Magnet Inst Work Package'!C13</f>
        <v>Ready to Install SC Magnet</v>
      </c>
      <c r="D68" s="171" t="str">
        <f>'Magnet Inst Work Package'!D13</f>
        <v>milestone</v>
      </c>
      <c r="E68" s="282">
        <f>'Magnet Inst Work Package'!E13</f>
        <v>0</v>
      </c>
      <c r="F68" s="282">
        <f>'Magnet Inst Work Package'!F13</f>
        <v>0</v>
      </c>
      <c r="G68" s="184"/>
      <c r="H68" s="282">
        <f>'Magnet Inst Work Package'!H13</f>
        <v>0</v>
      </c>
      <c r="I68" s="184"/>
      <c r="J68" s="289">
        <f>'Magnet Inst Work Package'!J13</f>
        <v>0</v>
      </c>
      <c r="K68" s="290">
        <f>'Magnet Inst Work Package'!K13</f>
        <v>0</v>
      </c>
      <c r="L68" s="291">
        <f>'Magnet Inst Work Package'!L13</f>
        <v>0</v>
      </c>
      <c r="M68" s="184"/>
      <c r="N68" s="282">
        <f>'Magnet Inst Work Package'!N13</f>
        <v>0</v>
      </c>
      <c r="O68" s="184"/>
      <c r="P68" s="289">
        <f>'Magnet Inst Work Package'!P13</f>
        <v>0</v>
      </c>
      <c r="Q68" s="290">
        <f>'Magnet Inst Work Package'!Q13</f>
        <v>0</v>
      </c>
      <c r="R68" s="290">
        <f>'Magnet Inst Work Package'!R13</f>
        <v>0</v>
      </c>
      <c r="S68" s="291">
        <f>'Magnet Inst Work Package'!S13</f>
        <v>0</v>
      </c>
      <c r="T68" s="184"/>
      <c r="U68" s="282">
        <f>'Magnet Inst Work Package'!U13</f>
        <v>0</v>
      </c>
      <c r="V68" s="184"/>
      <c r="W68" s="289">
        <f>'Magnet Inst Work Package'!W13</f>
        <v>0</v>
      </c>
      <c r="X68" s="290">
        <f>'Magnet Inst Work Package'!X13</f>
        <v>0</v>
      </c>
      <c r="Y68" s="290">
        <f>'Magnet Inst Work Package'!Y13</f>
        <v>0</v>
      </c>
      <c r="Z68" s="290">
        <f>'Magnet Inst Work Package'!Z13</f>
        <v>0</v>
      </c>
      <c r="AA68" s="290">
        <f>'Magnet Inst Work Package'!AA13</f>
        <v>0</v>
      </c>
      <c r="AB68" s="291">
        <f>'Magnet Inst Work Package'!AB13</f>
        <v>0</v>
      </c>
      <c r="AC68" s="184"/>
      <c r="AD68" s="282">
        <f>'Magnet Inst Work Package'!AD13</f>
        <v>0</v>
      </c>
      <c r="AE68" s="184"/>
      <c r="AF68" s="289">
        <f>'Magnet Inst Work Package'!AF13</f>
        <v>0</v>
      </c>
      <c r="AG68" s="290">
        <f>'Magnet Inst Work Package'!AG13</f>
        <v>0</v>
      </c>
      <c r="AH68" s="290">
        <f>'Magnet Inst Work Package'!AH13</f>
        <v>0</v>
      </c>
      <c r="AI68" s="290">
        <f>'Magnet Inst Work Package'!AI13</f>
        <v>0</v>
      </c>
      <c r="AJ68" s="290">
        <f>'Magnet Inst Work Package'!AJ13</f>
        <v>0</v>
      </c>
      <c r="AK68" s="290">
        <f>'Magnet Inst Work Package'!AK13</f>
        <v>0</v>
      </c>
      <c r="AL68" s="290">
        <f>'Magnet Inst Work Package'!AL13</f>
        <v>0</v>
      </c>
      <c r="AM68" s="290">
        <f>'Magnet Inst Work Package'!AM13</f>
        <v>0</v>
      </c>
      <c r="AN68" s="291">
        <f>'Magnet Inst Work Package'!AN13</f>
        <v>0</v>
      </c>
      <c r="AO68" s="184"/>
      <c r="AP68" s="282">
        <f>'Magnet Inst Work Package'!AP13</f>
        <v>0</v>
      </c>
      <c r="AQ68" s="184"/>
      <c r="AR68" s="289">
        <f>'Magnet Inst Work Package'!AR13</f>
        <v>0</v>
      </c>
      <c r="AS68" s="290">
        <f>'Magnet Inst Work Package'!AS13</f>
        <v>0</v>
      </c>
      <c r="AT68" s="290">
        <f>'Magnet Inst Work Package'!AT13</f>
        <v>0</v>
      </c>
      <c r="AU68" s="290">
        <f>'Magnet Inst Work Package'!AU13</f>
        <v>0</v>
      </c>
      <c r="AV68" s="291">
        <f>'Magnet Inst Work Package'!AV13</f>
        <v>0</v>
      </c>
      <c r="AW68" s="184"/>
      <c r="AX68" s="282">
        <f>'Magnet Inst Work Package'!AX13</f>
        <v>0</v>
      </c>
      <c r="AY68" s="184"/>
      <c r="AZ68" s="791">
        <f>'Magnet Inst Work Package'!AZ13</f>
        <v>0</v>
      </c>
      <c r="BA68" s="184"/>
      <c r="BB68" s="792">
        <f>'Magnet Inst Work Package'!BB13</f>
        <v>0</v>
      </c>
      <c r="BC68" s="793">
        <f>'Magnet Inst Work Package'!BC13</f>
        <v>0</v>
      </c>
      <c r="BD68" s="184"/>
      <c r="BE68" s="282" t="str">
        <f>'Magnet Inst Work Package'!BE13</f>
        <v/>
      </c>
      <c r="BF68" s="184"/>
      <c r="BG68" s="289" t="str">
        <f>'Magnet Inst Work Package'!BG13</f>
        <v>n/a</v>
      </c>
      <c r="BH68" s="291" t="str">
        <f>'Magnet Inst Work Package'!BH13</f>
        <v>n/a</v>
      </c>
      <c r="BI68" s="282"/>
      <c r="BJ68" s="289">
        <f>'Magnet Inst Work Package'!BJ13</f>
        <v>0</v>
      </c>
      <c r="BK68" s="290">
        <f>'Magnet Inst Work Package'!BK13</f>
        <v>0</v>
      </c>
      <c r="BL68" s="290">
        <f>'Magnet Inst Work Package'!BL13</f>
        <v>0</v>
      </c>
      <c r="BM68" s="290">
        <f>'Magnet Inst Work Package'!BM13</f>
        <v>0</v>
      </c>
      <c r="BN68" s="290">
        <f>'Magnet Inst Work Package'!BN13</f>
        <v>0</v>
      </c>
      <c r="BO68" s="290">
        <f>'Magnet Inst Work Package'!BO13</f>
        <v>0</v>
      </c>
      <c r="BP68" s="291">
        <f>'Magnet Inst Work Package'!BP13</f>
        <v>0</v>
      </c>
      <c r="BQ68" s="8"/>
      <c r="BR68" s="687">
        <f>'Magnet Inst Work Package'!BR13</f>
        <v>0</v>
      </c>
      <c r="BS68" s="688">
        <f>'Magnet Inst Work Package'!BS13</f>
        <v>0</v>
      </c>
      <c r="BT68" s="688">
        <f>'Magnet Inst Work Package'!BT13</f>
        <v>0</v>
      </c>
      <c r="BU68" s="688">
        <f>'Magnet Inst Work Package'!BU13</f>
        <v>0</v>
      </c>
      <c r="BV68" s="688">
        <f>'Magnet Inst Work Package'!BV13</f>
        <v>0</v>
      </c>
      <c r="BW68" s="688">
        <f>'Magnet Inst Work Package'!BW13</f>
        <v>0</v>
      </c>
      <c r="BX68" s="689">
        <f>'Magnet Inst Work Package'!BX13</f>
        <v>0</v>
      </c>
      <c r="BY68" s="741"/>
      <c r="BZ68" s="788">
        <f>'Magnet Inst Work Package'!BZ13</f>
        <v>0</v>
      </c>
      <c r="CA68" s="789">
        <f>'Magnet Inst Work Package'!CA13</f>
        <v>0</v>
      </c>
      <c r="CB68" s="790">
        <f>'Magnet Inst Work Package'!CB13</f>
        <v>0</v>
      </c>
      <c r="CC68" s="677"/>
      <c r="CD68" s="677"/>
      <c r="CE68" s="677"/>
      <c r="CF68" s="677"/>
    </row>
    <row r="69" spans="2:84" ht="109.2">
      <c r="B69" s="588" t="str">
        <f>'Magnet Inst Work Package'!B14</f>
        <v>S353100 / S353110 / S353200</v>
      </c>
      <c r="C69" s="171" t="str">
        <f>'Magnet Inst Work Package'!C14</f>
        <v>Transport SC Magnet from 912 to AH</v>
      </c>
      <c r="D69" s="180" t="str">
        <f>'Magnet Inst Work Package'!D14</f>
        <v>Technical scope: Transportation of SC Magnet from 912 to 1008 AH by BNL riggers. 
Work Statement: In accordance with work plan/permit, tooling and fixtures, transport the SC Magnet from 912 to 1008, taking care to handle the Magnet and its services with appropriate care.</v>
      </c>
      <c r="E69" s="46">
        <f>'Magnet Inst Work Package'!E14</f>
        <v>2</v>
      </c>
      <c r="F69" s="46">
        <f>'Magnet Inst Work Package'!F14</f>
        <v>0</v>
      </c>
      <c r="G69" s="184"/>
      <c r="H69" s="46">
        <f>'Magnet Inst Work Package'!H14</f>
        <v>0</v>
      </c>
      <c r="I69" s="184"/>
      <c r="J69" s="186">
        <f>'Magnet Inst Work Package'!J14</f>
        <v>0</v>
      </c>
      <c r="K69" s="47">
        <f>'Magnet Inst Work Package'!K14</f>
        <v>0</v>
      </c>
      <c r="L69" s="48">
        <f>'Magnet Inst Work Package'!L14</f>
        <v>0</v>
      </c>
      <c r="M69" s="184"/>
      <c r="N69" s="46">
        <f>'Magnet Inst Work Package'!N14</f>
        <v>32</v>
      </c>
      <c r="O69" s="184"/>
      <c r="P69" s="186">
        <f>'Magnet Inst Work Package'!P14</f>
        <v>16</v>
      </c>
      <c r="Q69" s="47">
        <f>'Magnet Inst Work Package'!Q14</f>
        <v>0</v>
      </c>
      <c r="R69" s="47">
        <f>'Magnet Inst Work Package'!R14</f>
        <v>16</v>
      </c>
      <c r="S69" s="48">
        <f>'Magnet Inst Work Package'!S14</f>
        <v>0</v>
      </c>
      <c r="T69" s="184"/>
      <c r="U69" s="46">
        <f>'Magnet Inst Work Package'!U14</f>
        <v>4</v>
      </c>
      <c r="V69" s="184"/>
      <c r="W69" s="186">
        <f>'Magnet Inst Work Package'!W14</f>
        <v>4</v>
      </c>
      <c r="X69" s="47">
        <f>'Magnet Inst Work Package'!X14</f>
        <v>0</v>
      </c>
      <c r="Y69" s="47">
        <f>'Magnet Inst Work Package'!Y14</f>
        <v>0</v>
      </c>
      <c r="Z69" s="47">
        <f>'Magnet Inst Work Package'!Z14</f>
        <v>0</v>
      </c>
      <c r="AA69" s="47">
        <f>'Magnet Inst Work Package'!AA14</f>
        <v>0</v>
      </c>
      <c r="AB69" s="48">
        <f>'Magnet Inst Work Package'!AB14</f>
        <v>0</v>
      </c>
      <c r="AC69" s="184"/>
      <c r="AD69" s="46">
        <f>'Magnet Inst Work Package'!AD14</f>
        <v>32</v>
      </c>
      <c r="AE69" s="184"/>
      <c r="AF69" s="186">
        <f>'Magnet Inst Work Package'!AF14</f>
        <v>32</v>
      </c>
      <c r="AG69" s="47">
        <f>'Magnet Inst Work Package'!AG14</f>
        <v>0</v>
      </c>
      <c r="AH69" s="47">
        <f>'Magnet Inst Work Package'!AH14</f>
        <v>0</v>
      </c>
      <c r="AI69" s="47">
        <f>'Magnet Inst Work Package'!AI14</f>
        <v>0</v>
      </c>
      <c r="AJ69" s="47">
        <f>'Magnet Inst Work Package'!AJ14</f>
        <v>0</v>
      </c>
      <c r="AK69" s="47">
        <f>'Magnet Inst Work Package'!AK14</f>
        <v>0</v>
      </c>
      <c r="AL69" s="47">
        <f>'Magnet Inst Work Package'!AL14</f>
        <v>0</v>
      </c>
      <c r="AM69" s="47">
        <f>'Magnet Inst Work Package'!AM14</f>
        <v>0</v>
      </c>
      <c r="AN69" s="48">
        <f>'Magnet Inst Work Package'!AN14</f>
        <v>0</v>
      </c>
      <c r="AO69" s="184"/>
      <c r="AP69" s="46">
        <f>'Magnet Inst Work Package'!AP14</f>
        <v>64</v>
      </c>
      <c r="AQ69" s="184"/>
      <c r="AR69" s="186">
        <f>'Magnet Inst Work Package'!AR14</f>
        <v>0</v>
      </c>
      <c r="AS69" s="47">
        <f>'Magnet Inst Work Package'!AS14</f>
        <v>0</v>
      </c>
      <c r="AT69" s="47">
        <f>'Magnet Inst Work Package'!AT14</f>
        <v>64</v>
      </c>
      <c r="AU69" s="47">
        <f>'Magnet Inst Work Package'!AU14</f>
        <v>0</v>
      </c>
      <c r="AV69" s="48">
        <f>'Magnet Inst Work Package'!AV14</f>
        <v>0</v>
      </c>
      <c r="AW69" s="184"/>
      <c r="AX69" s="46">
        <f>'Magnet Inst Work Package'!AX14</f>
        <v>0</v>
      </c>
      <c r="AY69" s="184"/>
      <c r="AZ69" s="763">
        <f>'Magnet Inst Work Package'!AZ14</f>
        <v>1500</v>
      </c>
      <c r="BA69" s="184"/>
      <c r="BB69" s="748">
        <f>'Magnet Inst Work Package'!BB14</f>
        <v>0.25</v>
      </c>
      <c r="BC69" s="749">
        <f>'Magnet Inst Work Package'!BC14</f>
        <v>0.25</v>
      </c>
      <c r="BD69" s="184"/>
      <c r="BE69" s="46" t="str">
        <f>'Magnet Inst Work Package'!BE14</f>
        <v/>
      </c>
      <c r="BF69" s="184"/>
      <c r="BG69" s="186" t="str">
        <f>'Magnet Inst Work Package'!BG14</f>
        <v>The labor required for this task is reasonably similar to well understood tasks from PHENIX and other projects of similar scale/L4</v>
      </c>
      <c r="BH69" s="48" t="str">
        <f>'Magnet Inst Work Package'!BH14</f>
        <v>The costs indicated are for hardware costs associated with this task. This is fairly well understood from projects with similar scope and detail./M4</v>
      </c>
      <c r="BI69" s="282"/>
      <c r="BJ69" s="186">
        <f>'Magnet Inst Work Package'!BJ14</f>
        <v>0</v>
      </c>
      <c r="BK69" s="47">
        <f>'Magnet Inst Work Package'!BK14</f>
        <v>0</v>
      </c>
      <c r="BL69" s="47">
        <f>'Magnet Inst Work Package'!BL14</f>
        <v>32</v>
      </c>
      <c r="BM69" s="47">
        <f>'Magnet Inst Work Package'!BM14</f>
        <v>4</v>
      </c>
      <c r="BN69" s="47">
        <f>'Magnet Inst Work Package'!BN14</f>
        <v>32</v>
      </c>
      <c r="BO69" s="47">
        <f>'Magnet Inst Work Package'!BO14</f>
        <v>64</v>
      </c>
      <c r="BP69" s="48">
        <f>'Magnet Inst Work Package'!BP14</f>
        <v>0</v>
      </c>
      <c r="BQ69" s="8"/>
      <c r="BR69" s="775">
        <f>'Magnet Inst Work Package'!BR14</f>
        <v>0</v>
      </c>
      <c r="BS69" s="776">
        <f>'Magnet Inst Work Package'!BS14</f>
        <v>0</v>
      </c>
      <c r="BT69" s="776">
        <f>'Magnet Inst Work Package'!BT14</f>
        <v>3337.6</v>
      </c>
      <c r="BU69" s="776">
        <f>'Magnet Inst Work Package'!BU14</f>
        <v>324.39999999999998</v>
      </c>
      <c r="BV69" s="776">
        <f>'Magnet Inst Work Package'!BV14</f>
        <v>2595.1999999999998</v>
      </c>
      <c r="BW69" s="776">
        <f>'Magnet Inst Work Package'!BW14</f>
        <v>7263.36</v>
      </c>
      <c r="BX69" s="777">
        <f>'Magnet Inst Work Package'!BX14</f>
        <v>0</v>
      </c>
      <c r="BY69" s="741"/>
      <c r="BZ69" s="771">
        <f>'Magnet Inst Work Package'!BZ14</f>
        <v>13520.56</v>
      </c>
      <c r="CA69" s="772">
        <f>'Magnet Inst Work Package'!CA14</f>
        <v>16900.7</v>
      </c>
      <c r="CB69" s="773">
        <f>'Magnet Inst Work Package'!CB14</f>
        <v>1875</v>
      </c>
      <c r="CC69" s="677"/>
      <c r="CD69" s="677"/>
      <c r="CE69" s="677"/>
      <c r="CF69" s="677"/>
    </row>
    <row r="70" spans="2:84" ht="78">
      <c r="B70" s="588" t="str">
        <f>'Magnet Inst Work Package'!B15</f>
        <v>S353300 / S353310 / S353400</v>
      </c>
      <c r="C70" s="171" t="str">
        <f>'Magnet Inst Work Package'!C15</f>
        <v>Install SC Magnet on cradle carriage</v>
      </c>
      <c r="D70" s="180" t="str">
        <f>'Magnet Inst Work Package'!D15</f>
        <v>Technical scope: Installation of SC Magnet onto lower half of Outer HCal previously mounted to cradle carriage. 
Work Statement: In accordance with work plan/permit, tooling and fixtures, install the SC Magnet onto the cradle carriage.</v>
      </c>
      <c r="E70" s="46">
        <f>'Magnet Inst Work Package'!E15</f>
        <v>2</v>
      </c>
      <c r="F70" s="46">
        <f>'Magnet Inst Work Package'!F15</f>
        <v>0</v>
      </c>
      <c r="G70" s="184"/>
      <c r="H70" s="46">
        <f>'Magnet Inst Work Package'!H15</f>
        <v>0</v>
      </c>
      <c r="I70" s="184"/>
      <c r="J70" s="186">
        <f>'Magnet Inst Work Package'!J15</f>
        <v>0</v>
      </c>
      <c r="K70" s="47">
        <f>'Magnet Inst Work Package'!K15</f>
        <v>0</v>
      </c>
      <c r="L70" s="48">
        <f>'Magnet Inst Work Package'!L15</f>
        <v>0</v>
      </c>
      <c r="M70" s="184"/>
      <c r="N70" s="46">
        <f>'Magnet Inst Work Package'!N15</f>
        <v>32</v>
      </c>
      <c r="O70" s="184"/>
      <c r="P70" s="186">
        <f>'Magnet Inst Work Package'!P15</f>
        <v>16</v>
      </c>
      <c r="Q70" s="47">
        <f>'Magnet Inst Work Package'!Q15</f>
        <v>0</v>
      </c>
      <c r="R70" s="47">
        <f>'Magnet Inst Work Package'!R15</f>
        <v>16</v>
      </c>
      <c r="S70" s="48">
        <f>'Magnet Inst Work Package'!S15</f>
        <v>0</v>
      </c>
      <c r="T70" s="184"/>
      <c r="U70" s="46">
        <f>'Magnet Inst Work Package'!U15</f>
        <v>2</v>
      </c>
      <c r="V70" s="184"/>
      <c r="W70" s="186">
        <f>'Magnet Inst Work Package'!W15</f>
        <v>2</v>
      </c>
      <c r="X70" s="47">
        <f>'Magnet Inst Work Package'!X15</f>
        <v>0</v>
      </c>
      <c r="Y70" s="47">
        <f>'Magnet Inst Work Package'!Y15</f>
        <v>0</v>
      </c>
      <c r="Z70" s="47">
        <f>'Magnet Inst Work Package'!Z15</f>
        <v>0</v>
      </c>
      <c r="AA70" s="47">
        <f>'Magnet Inst Work Package'!AA15</f>
        <v>0</v>
      </c>
      <c r="AB70" s="48">
        <f>'Magnet Inst Work Package'!AB15</f>
        <v>0</v>
      </c>
      <c r="AC70" s="184"/>
      <c r="AD70" s="46">
        <f>'Magnet Inst Work Package'!AD15</f>
        <v>32</v>
      </c>
      <c r="AE70" s="184"/>
      <c r="AF70" s="186">
        <f>'Magnet Inst Work Package'!AF15</f>
        <v>16</v>
      </c>
      <c r="AG70" s="47">
        <f>'Magnet Inst Work Package'!AG15</f>
        <v>0</v>
      </c>
      <c r="AH70" s="47">
        <f>'Magnet Inst Work Package'!AH15</f>
        <v>0</v>
      </c>
      <c r="AI70" s="47">
        <f>'Magnet Inst Work Package'!AI15</f>
        <v>16</v>
      </c>
      <c r="AJ70" s="47">
        <f>'Magnet Inst Work Package'!AJ15</f>
        <v>0</v>
      </c>
      <c r="AK70" s="47">
        <f>'Magnet Inst Work Package'!AK15</f>
        <v>0</v>
      </c>
      <c r="AL70" s="47">
        <f>'Magnet Inst Work Package'!AL15</f>
        <v>0</v>
      </c>
      <c r="AM70" s="47">
        <f>'Magnet Inst Work Package'!AM15</f>
        <v>0</v>
      </c>
      <c r="AN70" s="48">
        <f>'Magnet Inst Work Package'!AN15</f>
        <v>0</v>
      </c>
      <c r="AO70" s="184"/>
      <c r="AP70" s="46">
        <f>'Magnet Inst Work Package'!AP15</f>
        <v>64</v>
      </c>
      <c r="AQ70" s="184"/>
      <c r="AR70" s="186">
        <f>'Magnet Inst Work Package'!AR15</f>
        <v>0</v>
      </c>
      <c r="AS70" s="47">
        <f>'Magnet Inst Work Package'!AS15</f>
        <v>0</v>
      </c>
      <c r="AT70" s="47">
        <f>'Magnet Inst Work Package'!AT15</f>
        <v>64</v>
      </c>
      <c r="AU70" s="47">
        <f>'Magnet Inst Work Package'!AU15</f>
        <v>0</v>
      </c>
      <c r="AV70" s="48">
        <f>'Magnet Inst Work Package'!AV15</f>
        <v>0</v>
      </c>
      <c r="AW70" s="184"/>
      <c r="AX70" s="46">
        <f>'Magnet Inst Work Package'!AX15</f>
        <v>0</v>
      </c>
      <c r="AY70" s="184"/>
      <c r="AZ70" s="763">
        <f>'Magnet Inst Work Package'!AZ15</f>
        <v>1500</v>
      </c>
      <c r="BA70" s="184"/>
      <c r="BB70" s="748">
        <f>'Magnet Inst Work Package'!BB15</f>
        <v>0.25</v>
      </c>
      <c r="BC70" s="749">
        <f>'Magnet Inst Work Package'!BC15</f>
        <v>0.25</v>
      </c>
      <c r="BD70" s="184"/>
      <c r="BE70" s="46" t="str">
        <f>'Magnet Inst Work Package'!BE15</f>
        <v/>
      </c>
      <c r="BF70" s="184"/>
      <c r="BG70" s="186" t="str">
        <f>'Magnet Inst Work Package'!BG15</f>
        <v>The labor required for this task is reasonably similar to well understood tasks from PHENIX and other projects of similar scale/L4</v>
      </c>
      <c r="BH70" s="48" t="str">
        <f>'Magnet Inst Work Package'!BH15</f>
        <v>The costs indicated are for hardware costs associated with this task. This is fairly well understood from projects with similar scope and detail./M4</v>
      </c>
      <c r="BI70" s="282"/>
      <c r="BJ70" s="186">
        <f>'Magnet Inst Work Package'!BJ15</f>
        <v>0</v>
      </c>
      <c r="BK70" s="47">
        <f>'Magnet Inst Work Package'!BK15</f>
        <v>0</v>
      </c>
      <c r="BL70" s="47">
        <f>'Magnet Inst Work Package'!BL15</f>
        <v>32</v>
      </c>
      <c r="BM70" s="47">
        <f>'Magnet Inst Work Package'!BM15</f>
        <v>2</v>
      </c>
      <c r="BN70" s="47">
        <f>'Magnet Inst Work Package'!BN15</f>
        <v>32</v>
      </c>
      <c r="BO70" s="47">
        <f>'Magnet Inst Work Package'!BO15</f>
        <v>64</v>
      </c>
      <c r="BP70" s="48">
        <f>'Magnet Inst Work Package'!BP15</f>
        <v>0</v>
      </c>
      <c r="BQ70" s="8"/>
      <c r="BR70" s="775">
        <f>'Magnet Inst Work Package'!BR15</f>
        <v>0</v>
      </c>
      <c r="BS70" s="776">
        <f>'Magnet Inst Work Package'!BS15</f>
        <v>0</v>
      </c>
      <c r="BT70" s="776">
        <f>'Magnet Inst Work Package'!BT15</f>
        <v>3337.6</v>
      </c>
      <c r="BU70" s="776">
        <f>'Magnet Inst Work Package'!BU15</f>
        <v>162.19999999999999</v>
      </c>
      <c r="BV70" s="776">
        <f>'Magnet Inst Work Package'!BV15</f>
        <v>2595.1999999999998</v>
      </c>
      <c r="BW70" s="776">
        <f>'Magnet Inst Work Package'!BW15</f>
        <v>7263.36</v>
      </c>
      <c r="BX70" s="777">
        <f>'Magnet Inst Work Package'!BX15</f>
        <v>0</v>
      </c>
      <c r="BY70" s="741"/>
      <c r="BZ70" s="771">
        <f>'Magnet Inst Work Package'!BZ15</f>
        <v>13358.36</v>
      </c>
      <c r="CA70" s="772">
        <f>'Magnet Inst Work Package'!CA15</f>
        <v>16697.95</v>
      </c>
      <c r="CB70" s="773">
        <f>'Magnet Inst Work Package'!CB15</f>
        <v>1875</v>
      </c>
      <c r="CC70" s="677"/>
      <c r="CD70" s="677"/>
      <c r="CE70" s="677"/>
      <c r="CF70" s="677"/>
    </row>
    <row r="71" spans="2:84" ht="109.2">
      <c r="B71" s="588" t="str">
        <f>'Magnet Inst Work Package'!B16</f>
        <v>S353500 / S353510 / S353600</v>
      </c>
      <c r="C71" s="171" t="str">
        <f>'Magnet Inst Work Package'!C16</f>
        <v>Align/Survey SC Magnet to cradle carriage</v>
      </c>
      <c r="D71" s="180" t="str">
        <f>'Magnet Inst Work Package'!D16</f>
        <v>Technical scope: Alignment of SC Magnet with respect to nominal IP and beam axis related via the cradle carriage.  
Work Statement: In accordance with work plan/permit, tooling and fixtures, and the SC Magnet Alignment specifications, align the SC Magnet to the nominal IP and beam RHIC axis with the assistance of BNL sureyors.</v>
      </c>
      <c r="E71" s="46">
        <f>'Magnet Inst Work Package'!E16</f>
        <v>10</v>
      </c>
      <c r="F71" s="46">
        <f>'Magnet Inst Work Package'!F16</f>
        <v>0</v>
      </c>
      <c r="G71" s="184"/>
      <c r="H71" s="46">
        <f>'Magnet Inst Work Package'!H16</f>
        <v>0</v>
      </c>
      <c r="I71" s="184"/>
      <c r="J71" s="186">
        <f>'Magnet Inst Work Package'!J16</f>
        <v>0</v>
      </c>
      <c r="K71" s="47">
        <f>'Magnet Inst Work Package'!K16</f>
        <v>0</v>
      </c>
      <c r="L71" s="48">
        <f>'Magnet Inst Work Package'!L16</f>
        <v>0</v>
      </c>
      <c r="M71" s="184"/>
      <c r="N71" s="46">
        <f>'Magnet Inst Work Package'!N16</f>
        <v>0</v>
      </c>
      <c r="O71" s="184"/>
      <c r="P71" s="186">
        <f>'Magnet Inst Work Package'!P16</f>
        <v>0</v>
      </c>
      <c r="Q71" s="47">
        <f>'Magnet Inst Work Package'!Q16</f>
        <v>0</v>
      </c>
      <c r="R71" s="47">
        <f>'Magnet Inst Work Package'!R16</f>
        <v>0</v>
      </c>
      <c r="S71" s="48">
        <f>'Magnet Inst Work Package'!S16</f>
        <v>0</v>
      </c>
      <c r="T71" s="184"/>
      <c r="U71" s="46">
        <f>'Magnet Inst Work Package'!U16</f>
        <v>0</v>
      </c>
      <c r="V71" s="184"/>
      <c r="W71" s="186">
        <f>'Magnet Inst Work Package'!W16</f>
        <v>0</v>
      </c>
      <c r="X71" s="47">
        <f>'Magnet Inst Work Package'!X16</f>
        <v>0</v>
      </c>
      <c r="Y71" s="47">
        <f>'Magnet Inst Work Package'!Y16</f>
        <v>0</v>
      </c>
      <c r="Z71" s="47">
        <f>'Magnet Inst Work Package'!Z16</f>
        <v>0</v>
      </c>
      <c r="AA71" s="47">
        <f>'Magnet Inst Work Package'!AA16</f>
        <v>0</v>
      </c>
      <c r="AB71" s="48">
        <f>'Magnet Inst Work Package'!AB16</f>
        <v>0</v>
      </c>
      <c r="AC71" s="184"/>
      <c r="AD71" s="46">
        <f>'Magnet Inst Work Package'!AD16</f>
        <v>416</v>
      </c>
      <c r="AE71" s="184"/>
      <c r="AF71" s="186">
        <f>'Magnet Inst Work Package'!AF16</f>
        <v>80</v>
      </c>
      <c r="AG71" s="47">
        <f>'Magnet Inst Work Package'!AG16</f>
        <v>0</v>
      </c>
      <c r="AH71" s="47">
        <f>'Magnet Inst Work Package'!AH16</f>
        <v>0</v>
      </c>
      <c r="AI71" s="47">
        <f>'Magnet Inst Work Package'!AI16</f>
        <v>336</v>
      </c>
      <c r="AJ71" s="47">
        <f>'Magnet Inst Work Package'!AJ16</f>
        <v>0</v>
      </c>
      <c r="AK71" s="47">
        <f>'Magnet Inst Work Package'!AK16</f>
        <v>0</v>
      </c>
      <c r="AL71" s="47">
        <f>'Magnet Inst Work Package'!AL16</f>
        <v>0</v>
      </c>
      <c r="AM71" s="47">
        <f>'Magnet Inst Work Package'!AM16</f>
        <v>0</v>
      </c>
      <c r="AN71" s="48">
        <f>'Magnet Inst Work Package'!AN16</f>
        <v>0</v>
      </c>
      <c r="AO71" s="184"/>
      <c r="AP71" s="46">
        <f>'Magnet Inst Work Package'!AP16</f>
        <v>64</v>
      </c>
      <c r="AQ71" s="184"/>
      <c r="AR71" s="186">
        <f>'Magnet Inst Work Package'!AR16</f>
        <v>0</v>
      </c>
      <c r="AS71" s="47">
        <f>'Magnet Inst Work Package'!AS16</f>
        <v>0</v>
      </c>
      <c r="AT71" s="47">
        <f>'Magnet Inst Work Package'!AT16</f>
        <v>64</v>
      </c>
      <c r="AU71" s="47">
        <f>'Magnet Inst Work Package'!AU16</f>
        <v>0</v>
      </c>
      <c r="AV71" s="48">
        <f>'Magnet Inst Work Package'!AV16</f>
        <v>0</v>
      </c>
      <c r="AW71" s="184"/>
      <c r="AX71" s="46">
        <f>'Magnet Inst Work Package'!AX16</f>
        <v>0</v>
      </c>
      <c r="AY71" s="184"/>
      <c r="AZ71" s="763">
        <f>'Magnet Inst Work Package'!AZ16</f>
        <v>3500</v>
      </c>
      <c r="BA71" s="184"/>
      <c r="BB71" s="748">
        <f>'Magnet Inst Work Package'!BB16</f>
        <v>0.25</v>
      </c>
      <c r="BC71" s="749">
        <f>'Magnet Inst Work Package'!BC16</f>
        <v>0.25</v>
      </c>
      <c r="BD71" s="184"/>
      <c r="BE71" s="46" t="str">
        <f>'Magnet Inst Work Package'!BE16</f>
        <v>craft is surveyors/ not riggers</v>
      </c>
      <c r="BF71" s="184"/>
      <c r="BG71" s="186" t="str">
        <f>'Magnet Inst Work Package'!BG16</f>
        <v>The labor required for this task is reasonably similar to well understood tasks from PHENIX and other projects of similar scale/L4</v>
      </c>
      <c r="BH71" s="48" t="str">
        <f>'Magnet Inst Work Package'!BH16</f>
        <v>The costs indicated are for hardware costs associated with this task. This is fairly well understood from projects with similar scope and detail./M4</v>
      </c>
      <c r="BI71" s="282"/>
      <c r="BJ71" s="186">
        <f>'Magnet Inst Work Package'!BJ16</f>
        <v>0</v>
      </c>
      <c r="BK71" s="47">
        <f>'Magnet Inst Work Package'!BK16</f>
        <v>0</v>
      </c>
      <c r="BL71" s="47">
        <f>'Magnet Inst Work Package'!BL16</f>
        <v>0</v>
      </c>
      <c r="BM71" s="47">
        <f>'Magnet Inst Work Package'!BM16</f>
        <v>0</v>
      </c>
      <c r="BN71" s="47">
        <f>'Magnet Inst Work Package'!BN16</f>
        <v>416</v>
      </c>
      <c r="BO71" s="47">
        <f>'Magnet Inst Work Package'!BO16</f>
        <v>64</v>
      </c>
      <c r="BP71" s="48">
        <f>'Magnet Inst Work Package'!BP16</f>
        <v>0</v>
      </c>
      <c r="BQ71" s="8"/>
      <c r="BR71" s="775">
        <f>'Magnet Inst Work Package'!BR16</f>
        <v>0</v>
      </c>
      <c r="BS71" s="776">
        <f>'Magnet Inst Work Package'!BS16</f>
        <v>0</v>
      </c>
      <c r="BT71" s="776">
        <f>'Magnet Inst Work Package'!BT16</f>
        <v>0</v>
      </c>
      <c r="BU71" s="776">
        <f>'Magnet Inst Work Package'!BU16</f>
        <v>0</v>
      </c>
      <c r="BV71" s="776">
        <f>'Magnet Inst Work Package'!BV16</f>
        <v>33737.599999999999</v>
      </c>
      <c r="BW71" s="776">
        <f>'Magnet Inst Work Package'!BW16</f>
        <v>7263.36</v>
      </c>
      <c r="BX71" s="777">
        <f>'Magnet Inst Work Package'!BX16</f>
        <v>0</v>
      </c>
      <c r="BY71" s="741"/>
      <c r="BZ71" s="771">
        <f>'Magnet Inst Work Package'!BZ16</f>
        <v>41000.959999999999</v>
      </c>
      <c r="CA71" s="772">
        <f>'Magnet Inst Work Package'!CA16</f>
        <v>51251.199999999997</v>
      </c>
      <c r="CB71" s="773">
        <f>'Magnet Inst Work Package'!CB16</f>
        <v>4375</v>
      </c>
      <c r="CC71" s="677"/>
      <c r="CD71" s="677"/>
      <c r="CE71" s="677"/>
      <c r="CF71" s="677"/>
    </row>
    <row r="72" spans="2:84" ht="140.4">
      <c r="B72" s="588" t="str">
        <f>'Magnet Inst Work Package'!B17</f>
        <v>S353700 / S353710 / S353800</v>
      </c>
      <c r="C72" s="171" t="str">
        <f>'Magnet Inst Work Package'!C17</f>
        <v>Prep SC Magnet for Run (Cryo)</v>
      </c>
      <c r="D72" s="180" t="str">
        <f>'Magnet Inst Work Package'!D17</f>
        <v>Technical scope: Preparation/Installation and commissioning of Cryo system for SC Magnet. Scope includes sPHENIX technicians efforts to assist CAD Cryo techs. CAD Cryo tech efforts and all cryo equipment, components, fixtures and tools are not part of this work package (see WBS 2.02 and WBS 2.04)  
Work Statement: Provide mechanical technician support as necessary to assist CAD cryo technicians in preparing the cryo serices for the SC Magnet.</v>
      </c>
      <c r="E72" s="46">
        <f>'Magnet Inst Work Package'!E17</f>
        <v>20</v>
      </c>
      <c r="F72" s="46">
        <f>'Magnet Inst Work Package'!F17</f>
        <v>0</v>
      </c>
      <c r="G72" s="184"/>
      <c r="H72" s="46">
        <f>'Magnet Inst Work Package'!H17</f>
        <v>0</v>
      </c>
      <c r="I72" s="184"/>
      <c r="J72" s="186">
        <f>'Magnet Inst Work Package'!J17</f>
        <v>0</v>
      </c>
      <c r="K72" s="47">
        <f>'Magnet Inst Work Package'!K17</f>
        <v>0</v>
      </c>
      <c r="L72" s="48">
        <f>'Magnet Inst Work Package'!L17</f>
        <v>0</v>
      </c>
      <c r="M72" s="184"/>
      <c r="N72" s="46">
        <f>'Magnet Inst Work Package'!N17</f>
        <v>32</v>
      </c>
      <c r="O72" s="184"/>
      <c r="P72" s="186">
        <f>'Magnet Inst Work Package'!P17</f>
        <v>16</v>
      </c>
      <c r="Q72" s="47">
        <f>'Magnet Inst Work Package'!Q17</f>
        <v>0</v>
      </c>
      <c r="R72" s="47">
        <f>'Magnet Inst Work Package'!R17</f>
        <v>16</v>
      </c>
      <c r="S72" s="48">
        <f>'Magnet Inst Work Package'!S17</f>
        <v>0</v>
      </c>
      <c r="T72" s="184"/>
      <c r="U72" s="46">
        <f>'Magnet Inst Work Package'!U17</f>
        <v>16</v>
      </c>
      <c r="V72" s="184"/>
      <c r="W72" s="186">
        <f>'Magnet Inst Work Package'!W17</f>
        <v>16</v>
      </c>
      <c r="X72" s="47">
        <f>'Magnet Inst Work Package'!X17</f>
        <v>0</v>
      </c>
      <c r="Y72" s="47">
        <f>'Magnet Inst Work Package'!Y17</f>
        <v>0</v>
      </c>
      <c r="Z72" s="47">
        <f>'Magnet Inst Work Package'!Z17</f>
        <v>0</v>
      </c>
      <c r="AA72" s="47">
        <f>'Magnet Inst Work Package'!AA17</f>
        <v>0</v>
      </c>
      <c r="AB72" s="48">
        <f>'Magnet Inst Work Package'!AB17</f>
        <v>0</v>
      </c>
      <c r="AC72" s="184"/>
      <c r="AD72" s="46">
        <f>'Magnet Inst Work Package'!AD17</f>
        <v>336</v>
      </c>
      <c r="AE72" s="184"/>
      <c r="AF72" s="186">
        <f>'Magnet Inst Work Package'!AF17</f>
        <v>16</v>
      </c>
      <c r="AG72" s="47">
        <f>'Magnet Inst Work Package'!AG17</f>
        <v>0</v>
      </c>
      <c r="AH72" s="47">
        <f>'Magnet Inst Work Package'!AH17</f>
        <v>0</v>
      </c>
      <c r="AI72" s="47">
        <f>'Magnet Inst Work Package'!AI17</f>
        <v>0</v>
      </c>
      <c r="AJ72" s="47">
        <f>'Magnet Inst Work Package'!AJ17</f>
        <v>320</v>
      </c>
      <c r="AK72" s="47">
        <f>'Magnet Inst Work Package'!AK17</f>
        <v>0</v>
      </c>
      <c r="AL72" s="47">
        <f>'Magnet Inst Work Package'!AL17</f>
        <v>0</v>
      </c>
      <c r="AM72" s="47">
        <f>'Magnet Inst Work Package'!AM17</f>
        <v>0</v>
      </c>
      <c r="AN72" s="48">
        <f>'Magnet Inst Work Package'!AN17</f>
        <v>0</v>
      </c>
      <c r="AO72" s="184"/>
      <c r="AP72" s="46">
        <f>'Magnet Inst Work Package'!AP17</f>
        <v>0</v>
      </c>
      <c r="AQ72" s="184"/>
      <c r="AR72" s="186">
        <f>'Magnet Inst Work Package'!AR17</f>
        <v>0</v>
      </c>
      <c r="AS72" s="47">
        <f>'Magnet Inst Work Package'!AS17</f>
        <v>0</v>
      </c>
      <c r="AT72" s="47">
        <f>'Magnet Inst Work Package'!AT17</f>
        <v>0</v>
      </c>
      <c r="AU72" s="47">
        <f>'Magnet Inst Work Package'!AU17</f>
        <v>0</v>
      </c>
      <c r="AV72" s="48">
        <f>'Magnet Inst Work Package'!AV17</f>
        <v>0</v>
      </c>
      <c r="AW72" s="184"/>
      <c r="AX72" s="46">
        <f>'Magnet Inst Work Package'!AX17</f>
        <v>0</v>
      </c>
      <c r="AY72" s="184"/>
      <c r="AZ72" s="763">
        <f>'Magnet Inst Work Package'!AZ17</f>
        <v>3500</v>
      </c>
      <c r="BA72" s="184"/>
      <c r="BB72" s="748">
        <f>'Magnet Inst Work Package'!BB17</f>
        <v>0.25</v>
      </c>
      <c r="BC72" s="749">
        <f>'Magnet Inst Work Package'!BC17</f>
        <v>0.25</v>
      </c>
      <c r="BD72" s="184"/>
      <c r="BE72" s="46" t="str">
        <f>'Magnet Inst Work Package'!BE17</f>
        <v/>
      </c>
      <c r="BF72" s="184"/>
      <c r="BG72" s="186" t="str">
        <f>'Magnet Inst Work Package'!BG17</f>
        <v>The labor required for this task is reasonably similar to well understood tasks from PHENIX and other projects of similar scale/L4</v>
      </c>
      <c r="BH72" s="48" t="str">
        <f>'Magnet Inst Work Package'!BH17</f>
        <v>The costs indicated are for hardware costs associated with this task. This is fairly well understood from projects with similar scope and detail./M4</v>
      </c>
      <c r="BI72" s="282"/>
      <c r="BJ72" s="186">
        <f>'Magnet Inst Work Package'!BJ17</f>
        <v>0</v>
      </c>
      <c r="BK72" s="47">
        <f>'Magnet Inst Work Package'!BK17</f>
        <v>0</v>
      </c>
      <c r="BL72" s="47">
        <f>'Magnet Inst Work Package'!BL17</f>
        <v>32</v>
      </c>
      <c r="BM72" s="47">
        <f>'Magnet Inst Work Package'!BM17</f>
        <v>16</v>
      </c>
      <c r="BN72" s="47">
        <f>'Magnet Inst Work Package'!BN17</f>
        <v>336</v>
      </c>
      <c r="BO72" s="47">
        <f>'Magnet Inst Work Package'!BO17</f>
        <v>0</v>
      </c>
      <c r="BP72" s="48">
        <f>'Magnet Inst Work Package'!BP17</f>
        <v>0</v>
      </c>
      <c r="BQ72" s="8"/>
      <c r="BR72" s="775">
        <f>'Magnet Inst Work Package'!BR17</f>
        <v>0</v>
      </c>
      <c r="BS72" s="776">
        <f>'Magnet Inst Work Package'!BS17</f>
        <v>0</v>
      </c>
      <c r="BT72" s="776">
        <f>'Magnet Inst Work Package'!BT17</f>
        <v>3337.6</v>
      </c>
      <c r="BU72" s="776">
        <f>'Magnet Inst Work Package'!BU17</f>
        <v>1297.5999999999999</v>
      </c>
      <c r="BV72" s="776">
        <f>'Magnet Inst Work Package'!BV17</f>
        <v>27249.599999999999</v>
      </c>
      <c r="BW72" s="776">
        <f>'Magnet Inst Work Package'!BW17</f>
        <v>0</v>
      </c>
      <c r="BX72" s="777">
        <f>'Magnet Inst Work Package'!BX17</f>
        <v>0</v>
      </c>
      <c r="BY72" s="741"/>
      <c r="BZ72" s="771">
        <f>'Magnet Inst Work Package'!BZ17</f>
        <v>31884.799999999999</v>
      </c>
      <c r="CA72" s="772">
        <f>'Magnet Inst Work Package'!CA17</f>
        <v>39856</v>
      </c>
      <c r="CB72" s="773">
        <f>'Magnet Inst Work Package'!CB17</f>
        <v>4375</v>
      </c>
      <c r="CC72" s="677"/>
      <c r="CD72" s="677"/>
      <c r="CE72" s="677"/>
      <c r="CF72" s="677"/>
    </row>
    <row r="73" spans="2:84" ht="156">
      <c r="B73" s="588" t="str">
        <f>'Magnet Inst Work Package'!B18</f>
        <v>s353900 / S353910 / S354000</v>
      </c>
      <c r="C73" s="171" t="str">
        <f>'Magnet Inst Work Package'!C18</f>
        <v>Prep SC Magnet for Run (Electric)</v>
      </c>
      <c r="D73" s="180" t="str">
        <f>'Magnet Inst Work Package'!D18</f>
        <v>Technical scope: Preparation/Installation and commissioning of electrical power, monitoring and safety systems for SC Magnet. Scope includes sPHENIX technicians efforts to assist CAD Electrical techs and engineers. CAD electrical tech efforts and all electrical equipment, components, fixtures and tools are not part of this work package (see WBS 2.02 and WBS 2.04)  
Work Statement: Provide mechanical technician support as necessary to assist CAD electrical technicians in preparing the electrical  serices for the SC Magnet.</v>
      </c>
      <c r="E73" s="46">
        <f>'Magnet Inst Work Package'!E18</f>
        <v>20</v>
      </c>
      <c r="F73" s="46">
        <f>'Magnet Inst Work Package'!F18</f>
        <v>0</v>
      </c>
      <c r="G73" s="184"/>
      <c r="H73" s="46">
        <f>'Magnet Inst Work Package'!H18</f>
        <v>0</v>
      </c>
      <c r="I73" s="184"/>
      <c r="J73" s="186">
        <f>'Magnet Inst Work Package'!J18</f>
        <v>0</v>
      </c>
      <c r="K73" s="47">
        <f>'Magnet Inst Work Package'!K18</f>
        <v>0</v>
      </c>
      <c r="L73" s="48">
        <f>'Magnet Inst Work Package'!L18</f>
        <v>0</v>
      </c>
      <c r="M73" s="184"/>
      <c r="N73" s="46">
        <f>'Magnet Inst Work Package'!N18</f>
        <v>32</v>
      </c>
      <c r="O73" s="184"/>
      <c r="P73" s="186">
        <f>'Magnet Inst Work Package'!P18</f>
        <v>16</v>
      </c>
      <c r="Q73" s="47">
        <f>'Magnet Inst Work Package'!Q18</f>
        <v>0</v>
      </c>
      <c r="R73" s="47">
        <f>'Magnet Inst Work Package'!R18</f>
        <v>16</v>
      </c>
      <c r="S73" s="48">
        <f>'Magnet Inst Work Package'!S18</f>
        <v>0</v>
      </c>
      <c r="T73" s="184"/>
      <c r="U73" s="46">
        <f>'Magnet Inst Work Package'!U18</f>
        <v>16</v>
      </c>
      <c r="V73" s="184"/>
      <c r="W73" s="186">
        <f>'Magnet Inst Work Package'!W18</f>
        <v>16</v>
      </c>
      <c r="X73" s="47">
        <f>'Magnet Inst Work Package'!X18</f>
        <v>0</v>
      </c>
      <c r="Y73" s="47">
        <f>'Magnet Inst Work Package'!Y18</f>
        <v>0</v>
      </c>
      <c r="Z73" s="47">
        <f>'Magnet Inst Work Package'!Z18</f>
        <v>0</v>
      </c>
      <c r="AA73" s="47">
        <f>'Magnet Inst Work Package'!AA18</f>
        <v>0</v>
      </c>
      <c r="AB73" s="48">
        <f>'Magnet Inst Work Package'!AB18</f>
        <v>0</v>
      </c>
      <c r="AC73" s="184"/>
      <c r="AD73" s="46">
        <f>'Magnet Inst Work Package'!AD18</f>
        <v>320</v>
      </c>
      <c r="AE73" s="184"/>
      <c r="AF73" s="186">
        <f>'Magnet Inst Work Package'!AF18</f>
        <v>0</v>
      </c>
      <c r="AG73" s="47">
        <f>'Magnet Inst Work Package'!AG18</f>
        <v>160</v>
      </c>
      <c r="AH73" s="47">
        <f>'Magnet Inst Work Package'!AH18</f>
        <v>0</v>
      </c>
      <c r="AI73" s="47">
        <f>'Magnet Inst Work Package'!AI18</f>
        <v>160</v>
      </c>
      <c r="AJ73" s="47">
        <f>'Magnet Inst Work Package'!AJ18</f>
        <v>0</v>
      </c>
      <c r="AK73" s="47">
        <f>'Magnet Inst Work Package'!AK18</f>
        <v>0</v>
      </c>
      <c r="AL73" s="47">
        <f>'Magnet Inst Work Package'!AL18</f>
        <v>0</v>
      </c>
      <c r="AM73" s="47">
        <f>'Magnet Inst Work Package'!AM18</f>
        <v>0</v>
      </c>
      <c r="AN73" s="48">
        <f>'Magnet Inst Work Package'!AN18</f>
        <v>0</v>
      </c>
      <c r="AO73" s="184"/>
      <c r="AP73" s="46">
        <f>'Magnet Inst Work Package'!AP18</f>
        <v>0</v>
      </c>
      <c r="AQ73" s="184"/>
      <c r="AR73" s="186">
        <f>'Magnet Inst Work Package'!AR18</f>
        <v>0</v>
      </c>
      <c r="AS73" s="47">
        <f>'Magnet Inst Work Package'!AS18</f>
        <v>0</v>
      </c>
      <c r="AT73" s="47">
        <f>'Magnet Inst Work Package'!AT18</f>
        <v>0</v>
      </c>
      <c r="AU73" s="47">
        <f>'Magnet Inst Work Package'!AU18</f>
        <v>0</v>
      </c>
      <c r="AV73" s="48">
        <f>'Magnet Inst Work Package'!AV18</f>
        <v>0</v>
      </c>
      <c r="AW73" s="184"/>
      <c r="AX73" s="46">
        <f>'Magnet Inst Work Package'!AX18</f>
        <v>0</v>
      </c>
      <c r="AY73" s="184"/>
      <c r="AZ73" s="763">
        <f>'Magnet Inst Work Package'!AZ18</f>
        <v>3500</v>
      </c>
      <c r="BA73" s="184"/>
      <c r="BB73" s="748">
        <f>'Magnet Inst Work Package'!BB18</f>
        <v>0.25</v>
      </c>
      <c r="BC73" s="749">
        <f>'Magnet Inst Work Package'!BC18</f>
        <v>0</v>
      </c>
      <c r="BD73" s="184"/>
      <c r="BE73" s="46" t="str">
        <f>'Magnet Inst Work Package'!BE18</f>
        <v/>
      </c>
      <c r="BF73" s="184"/>
      <c r="BG73" s="186" t="str">
        <f>'Magnet Inst Work Package'!BG18</f>
        <v>The labor required for this task is reasonably similar to well understood tasks from PHENIX and other projects of similar scale/L4</v>
      </c>
      <c r="BH73" s="48" t="str">
        <f>'Magnet Inst Work Package'!BH18</f>
        <v>The costs indicated are for hardware costs associated with this task. This is fairly well understood from projects with similar scope and detail./M4</v>
      </c>
      <c r="BI73" s="282"/>
      <c r="BJ73" s="186">
        <f>'Magnet Inst Work Package'!BJ18</f>
        <v>0</v>
      </c>
      <c r="BK73" s="47">
        <f>'Magnet Inst Work Package'!BK18</f>
        <v>0</v>
      </c>
      <c r="BL73" s="47">
        <f>'Magnet Inst Work Package'!BL18</f>
        <v>32</v>
      </c>
      <c r="BM73" s="47">
        <f>'Magnet Inst Work Package'!BM18</f>
        <v>16</v>
      </c>
      <c r="BN73" s="47">
        <f>'Magnet Inst Work Package'!BN18</f>
        <v>320</v>
      </c>
      <c r="BO73" s="47">
        <f>'Magnet Inst Work Package'!BO18</f>
        <v>0</v>
      </c>
      <c r="BP73" s="48">
        <f>'Magnet Inst Work Package'!BP18</f>
        <v>0</v>
      </c>
      <c r="BQ73" s="8"/>
      <c r="BR73" s="775">
        <f>'Magnet Inst Work Package'!BR18</f>
        <v>0</v>
      </c>
      <c r="BS73" s="776">
        <f>'Magnet Inst Work Package'!BS18</f>
        <v>0</v>
      </c>
      <c r="BT73" s="776">
        <f>'Magnet Inst Work Package'!BT18</f>
        <v>3337.6</v>
      </c>
      <c r="BU73" s="776">
        <f>'Magnet Inst Work Package'!BU18</f>
        <v>1297.5999999999999</v>
      </c>
      <c r="BV73" s="776">
        <f>'Magnet Inst Work Package'!BV18</f>
        <v>25952</v>
      </c>
      <c r="BW73" s="776">
        <f>'Magnet Inst Work Package'!BW18</f>
        <v>0</v>
      </c>
      <c r="BX73" s="777">
        <f>'Magnet Inst Work Package'!BX18</f>
        <v>0</v>
      </c>
      <c r="BY73" s="741"/>
      <c r="BZ73" s="771">
        <f>'Magnet Inst Work Package'!BZ18</f>
        <v>30587.200000000001</v>
      </c>
      <c r="CA73" s="772">
        <f>'Magnet Inst Work Package'!CA18</f>
        <v>38234</v>
      </c>
      <c r="CB73" s="773">
        <f>'Magnet Inst Work Package'!CB18</f>
        <v>3500</v>
      </c>
      <c r="CC73" s="677"/>
      <c r="CD73" s="677"/>
      <c r="CE73" s="677"/>
      <c r="CF73" s="677"/>
    </row>
    <row r="74" spans="2:84" ht="171.6">
      <c r="B74" s="588" t="str">
        <f>'Magnet Inst Work Package'!B19</f>
        <v>S354100 / S354110</v>
      </c>
      <c r="C74" s="171" t="str">
        <f>'Magnet Inst Work Package'!C19</f>
        <v>Review SC Magnet for Operational Readiness (ORR)</v>
      </c>
      <c r="D74" s="180" t="str">
        <f>'Magnet Inst Work Package'!D19</f>
        <v xml:space="preserve">Technical scope: preparation for and  execution of review for Engineering and safety review of sPHENIX SC Magnet assembly/Installation in the sPHENIX AH. 
Work Statement: Gather all documentation describing the installation of the SC Magnet and all of its sevrices including any acceptance/performance  testing performed and survey data. Prepare a presentation to demonstrate the adequacy of the installation demonstarting confidence that the Magnet will perform successfully and safely. Present it to a committee designated by sPHENIX management. </v>
      </c>
      <c r="E74" s="46">
        <f>'Magnet Inst Work Package'!E19</f>
        <v>10</v>
      </c>
      <c r="F74" s="46">
        <f>'Magnet Inst Work Package'!F19</f>
        <v>0</v>
      </c>
      <c r="G74" s="184"/>
      <c r="H74" s="46">
        <f>'Magnet Inst Work Package'!H19</f>
        <v>0</v>
      </c>
      <c r="I74" s="184"/>
      <c r="J74" s="186">
        <f>'Magnet Inst Work Package'!J19</f>
        <v>0</v>
      </c>
      <c r="K74" s="47">
        <f>'Magnet Inst Work Package'!K19</f>
        <v>0</v>
      </c>
      <c r="L74" s="48">
        <f>'Magnet Inst Work Package'!L19</f>
        <v>0</v>
      </c>
      <c r="M74" s="184"/>
      <c r="N74" s="46">
        <f>'Magnet Inst Work Package'!N19</f>
        <v>16</v>
      </c>
      <c r="O74" s="184"/>
      <c r="P74" s="186">
        <f>'Magnet Inst Work Package'!P19</f>
        <v>8</v>
      </c>
      <c r="Q74" s="47">
        <f>'Magnet Inst Work Package'!Q19</f>
        <v>0</v>
      </c>
      <c r="R74" s="47">
        <f>'Magnet Inst Work Package'!R19</f>
        <v>8</v>
      </c>
      <c r="S74" s="48">
        <f>'Magnet Inst Work Package'!S19</f>
        <v>0</v>
      </c>
      <c r="T74" s="184"/>
      <c r="U74" s="46">
        <f>'Magnet Inst Work Package'!U19</f>
        <v>8</v>
      </c>
      <c r="V74" s="184"/>
      <c r="W74" s="186">
        <f>'Magnet Inst Work Package'!W19</f>
        <v>8</v>
      </c>
      <c r="X74" s="47">
        <f>'Magnet Inst Work Package'!X19</f>
        <v>0</v>
      </c>
      <c r="Y74" s="47">
        <f>'Magnet Inst Work Package'!Y19</f>
        <v>0</v>
      </c>
      <c r="Z74" s="47">
        <f>'Magnet Inst Work Package'!Z19</f>
        <v>0</v>
      </c>
      <c r="AA74" s="47">
        <f>'Magnet Inst Work Package'!AA19</f>
        <v>0</v>
      </c>
      <c r="AB74" s="48">
        <f>'Magnet Inst Work Package'!AB19</f>
        <v>0</v>
      </c>
      <c r="AC74" s="184"/>
      <c r="AD74" s="46">
        <f>'Magnet Inst Work Package'!AD19</f>
        <v>10</v>
      </c>
      <c r="AE74" s="184"/>
      <c r="AF74" s="186">
        <f>'Magnet Inst Work Package'!AF19</f>
        <v>8</v>
      </c>
      <c r="AG74" s="47">
        <f>'Magnet Inst Work Package'!AG19</f>
        <v>0</v>
      </c>
      <c r="AH74" s="47">
        <f>'Magnet Inst Work Package'!AH19</f>
        <v>0</v>
      </c>
      <c r="AI74" s="47">
        <f>'Magnet Inst Work Package'!AI19</f>
        <v>1</v>
      </c>
      <c r="AJ74" s="47">
        <f>'Magnet Inst Work Package'!AJ19</f>
        <v>1</v>
      </c>
      <c r="AK74" s="47">
        <f>'Magnet Inst Work Package'!AK19</f>
        <v>0</v>
      </c>
      <c r="AL74" s="47">
        <f>'Magnet Inst Work Package'!AL19</f>
        <v>0</v>
      </c>
      <c r="AM74" s="47">
        <f>'Magnet Inst Work Package'!AM19</f>
        <v>0</v>
      </c>
      <c r="AN74" s="48">
        <f>'Magnet Inst Work Package'!AN19</f>
        <v>0</v>
      </c>
      <c r="AO74" s="184"/>
      <c r="AP74" s="46">
        <f>'Magnet Inst Work Package'!AP19</f>
        <v>0</v>
      </c>
      <c r="AQ74" s="184"/>
      <c r="AR74" s="186">
        <f>'Magnet Inst Work Package'!AR19</f>
        <v>0</v>
      </c>
      <c r="AS74" s="47">
        <f>'Magnet Inst Work Package'!AS19</f>
        <v>0</v>
      </c>
      <c r="AT74" s="47">
        <f>'Magnet Inst Work Package'!AT19</f>
        <v>0</v>
      </c>
      <c r="AU74" s="47">
        <f>'Magnet Inst Work Package'!AU19</f>
        <v>0</v>
      </c>
      <c r="AV74" s="48">
        <f>'Magnet Inst Work Package'!AV19</f>
        <v>0</v>
      </c>
      <c r="AW74" s="184"/>
      <c r="AX74" s="46">
        <f>'Magnet Inst Work Package'!AX19</f>
        <v>0</v>
      </c>
      <c r="AY74" s="184"/>
      <c r="AZ74" s="763">
        <f>'Magnet Inst Work Package'!AZ19</f>
        <v>0</v>
      </c>
      <c r="BA74" s="184"/>
      <c r="BB74" s="748">
        <f>'Magnet Inst Work Package'!BB19</f>
        <v>0.25</v>
      </c>
      <c r="BC74" s="749">
        <f>'Magnet Inst Work Package'!BC19</f>
        <v>0</v>
      </c>
      <c r="BD74" s="184"/>
      <c r="BE74" s="46">
        <f>'Magnet Inst Work Package'!BE19</f>
        <v>0</v>
      </c>
      <c r="BF74" s="184"/>
      <c r="BG74" s="186" t="str">
        <f>'Magnet Inst Work Package'!BG19</f>
        <v>The labor required for this task is reasonably similar to well understood tasks from PHENIX and other projects of similar scale/L4</v>
      </c>
      <c r="BH74" s="48" t="str">
        <f>'Magnet Inst Work Package'!BH19</f>
        <v xml:space="preserve">There is no additional material cost associated with this task/M1 </v>
      </c>
      <c r="BI74" s="282"/>
      <c r="BJ74" s="186">
        <f>'Magnet Inst Work Package'!BJ19</f>
        <v>0</v>
      </c>
      <c r="BK74" s="47">
        <f>'Magnet Inst Work Package'!BK19</f>
        <v>0</v>
      </c>
      <c r="BL74" s="47">
        <f>'Magnet Inst Work Package'!BL19</f>
        <v>16</v>
      </c>
      <c r="BM74" s="47">
        <f>'Magnet Inst Work Package'!BM19</f>
        <v>8</v>
      </c>
      <c r="BN74" s="47">
        <f>'Magnet Inst Work Package'!BN19</f>
        <v>10</v>
      </c>
      <c r="BO74" s="47">
        <f>'Magnet Inst Work Package'!BO19</f>
        <v>0</v>
      </c>
      <c r="BP74" s="48">
        <f>'Magnet Inst Work Package'!BP19</f>
        <v>0</v>
      </c>
      <c r="BQ74" s="8"/>
      <c r="BR74" s="775">
        <f>'Magnet Inst Work Package'!BR19</f>
        <v>0</v>
      </c>
      <c r="BS74" s="776">
        <f>'Magnet Inst Work Package'!BS19</f>
        <v>0</v>
      </c>
      <c r="BT74" s="776">
        <f>'Magnet Inst Work Package'!BT19</f>
        <v>1668.8</v>
      </c>
      <c r="BU74" s="776">
        <f>'Magnet Inst Work Package'!BU19</f>
        <v>648.79999999999995</v>
      </c>
      <c r="BV74" s="776">
        <f>'Magnet Inst Work Package'!BV19</f>
        <v>811</v>
      </c>
      <c r="BW74" s="776">
        <f>'Magnet Inst Work Package'!BW19</f>
        <v>0</v>
      </c>
      <c r="BX74" s="777">
        <f>'Magnet Inst Work Package'!BX19</f>
        <v>0</v>
      </c>
      <c r="BY74" s="741"/>
      <c r="BZ74" s="771">
        <f>'Magnet Inst Work Package'!BZ19</f>
        <v>3128.6</v>
      </c>
      <c r="CA74" s="772">
        <f>'Magnet Inst Work Package'!CA19</f>
        <v>3910.75</v>
      </c>
      <c r="CB74" s="773">
        <f>'Magnet Inst Work Package'!CB19</f>
        <v>0</v>
      </c>
      <c r="CC74" s="677"/>
      <c r="CD74" s="677"/>
      <c r="CE74" s="677"/>
      <c r="CF74" s="677"/>
    </row>
    <row r="75" spans="2:84" ht="109.8" thickBot="1">
      <c r="B75" s="589" t="str">
        <f>'Magnet Inst Work Package'!B20</f>
        <v>S354200 / S354210</v>
      </c>
      <c r="C75" s="297" t="str">
        <f>'Magnet Inst Work Package'!C20</f>
        <v>Address Action Items from SC Magnet ORR</v>
      </c>
      <c r="D75" s="465" t="str">
        <f>'Magnet Inst Work Package'!D20</f>
        <v>Technical scope: evaluation and implementation of recommendations from SC Magnet ORR. 
Work Statement: receive action items from reviewers, evaluate action items, implement changes, modifications to plans and equipment to appropriately satisfy each action item.</v>
      </c>
      <c r="E75" s="463">
        <f>'Magnet Inst Work Package'!E20</f>
        <v>10</v>
      </c>
      <c r="F75" s="463">
        <f>'Magnet Inst Work Package'!F20</f>
        <v>0</v>
      </c>
      <c r="G75" s="340"/>
      <c r="H75" s="463">
        <f>'Magnet Inst Work Package'!H20</f>
        <v>0</v>
      </c>
      <c r="I75" s="340"/>
      <c r="J75" s="455">
        <f>'Magnet Inst Work Package'!J20</f>
        <v>0</v>
      </c>
      <c r="K75" s="448">
        <f>'Magnet Inst Work Package'!K20</f>
        <v>0</v>
      </c>
      <c r="L75" s="449">
        <f>'Magnet Inst Work Package'!L20</f>
        <v>0</v>
      </c>
      <c r="M75" s="340"/>
      <c r="N75" s="463">
        <f>'Magnet Inst Work Package'!N20</f>
        <v>16</v>
      </c>
      <c r="O75" s="340"/>
      <c r="P75" s="455">
        <f>'Magnet Inst Work Package'!P20</f>
        <v>8</v>
      </c>
      <c r="Q75" s="448">
        <f>'Magnet Inst Work Package'!Q20</f>
        <v>0</v>
      </c>
      <c r="R75" s="448">
        <f>'Magnet Inst Work Package'!R20</f>
        <v>8</v>
      </c>
      <c r="S75" s="449">
        <f>'Magnet Inst Work Package'!S20</f>
        <v>0</v>
      </c>
      <c r="T75" s="340"/>
      <c r="U75" s="463">
        <f>'Magnet Inst Work Package'!U20</f>
        <v>8</v>
      </c>
      <c r="V75" s="340"/>
      <c r="W75" s="455">
        <f>'Magnet Inst Work Package'!W20</f>
        <v>8</v>
      </c>
      <c r="X75" s="448">
        <f>'Magnet Inst Work Package'!X20</f>
        <v>0</v>
      </c>
      <c r="Y75" s="448">
        <f>'Magnet Inst Work Package'!Y20</f>
        <v>0</v>
      </c>
      <c r="Z75" s="448">
        <f>'Magnet Inst Work Package'!Z20</f>
        <v>0</v>
      </c>
      <c r="AA75" s="448">
        <f>'Magnet Inst Work Package'!AA20</f>
        <v>0</v>
      </c>
      <c r="AB75" s="449">
        <f>'Magnet Inst Work Package'!AB20</f>
        <v>0</v>
      </c>
      <c r="AC75" s="340"/>
      <c r="AD75" s="463">
        <f>'Magnet Inst Work Package'!AD20</f>
        <v>24</v>
      </c>
      <c r="AE75" s="340"/>
      <c r="AF75" s="455">
        <f>'Magnet Inst Work Package'!AF20</f>
        <v>8</v>
      </c>
      <c r="AG75" s="448">
        <f>'Magnet Inst Work Package'!AG20</f>
        <v>0</v>
      </c>
      <c r="AH75" s="448">
        <f>'Magnet Inst Work Package'!AH20</f>
        <v>0</v>
      </c>
      <c r="AI75" s="448">
        <f>'Magnet Inst Work Package'!AI20</f>
        <v>8</v>
      </c>
      <c r="AJ75" s="448">
        <f>'Magnet Inst Work Package'!AJ20</f>
        <v>8</v>
      </c>
      <c r="AK75" s="448">
        <f>'Magnet Inst Work Package'!AK20</f>
        <v>0</v>
      </c>
      <c r="AL75" s="448">
        <f>'Magnet Inst Work Package'!AL20</f>
        <v>0</v>
      </c>
      <c r="AM75" s="448">
        <f>'Magnet Inst Work Package'!AM20</f>
        <v>0</v>
      </c>
      <c r="AN75" s="449">
        <f>'Magnet Inst Work Package'!AN20</f>
        <v>0</v>
      </c>
      <c r="AO75" s="340"/>
      <c r="AP75" s="463">
        <f>'Magnet Inst Work Package'!AP20</f>
        <v>0</v>
      </c>
      <c r="AQ75" s="340"/>
      <c r="AR75" s="455">
        <f>'Magnet Inst Work Package'!AR20</f>
        <v>0</v>
      </c>
      <c r="AS75" s="448">
        <f>'Magnet Inst Work Package'!AS20</f>
        <v>0</v>
      </c>
      <c r="AT75" s="448">
        <f>'Magnet Inst Work Package'!AT20</f>
        <v>0</v>
      </c>
      <c r="AU75" s="448">
        <f>'Magnet Inst Work Package'!AU20</f>
        <v>0</v>
      </c>
      <c r="AV75" s="449">
        <f>'Magnet Inst Work Package'!AV20</f>
        <v>0</v>
      </c>
      <c r="AW75" s="340"/>
      <c r="AX75" s="463">
        <f>'Magnet Inst Work Package'!AX20</f>
        <v>0</v>
      </c>
      <c r="AY75" s="340"/>
      <c r="AZ75" s="764">
        <f>'Magnet Inst Work Package'!AZ20</f>
        <v>0</v>
      </c>
      <c r="BA75" s="340"/>
      <c r="BB75" s="750">
        <f>'Magnet Inst Work Package'!BB20</f>
        <v>0.25</v>
      </c>
      <c r="BC75" s="751">
        <f>'Magnet Inst Work Package'!BC20</f>
        <v>0</v>
      </c>
      <c r="BD75" s="340"/>
      <c r="BE75" s="463">
        <f>'Magnet Inst Work Package'!BE20</f>
        <v>0</v>
      </c>
      <c r="BF75" s="340"/>
      <c r="BG75" s="455" t="str">
        <f>'Magnet Inst Work Package'!BG20</f>
        <v>The labor required for this task is reasonably similar to well understood tasks from PHENIX and other projects of similar scale/L4</v>
      </c>
      <c r="BH75" s="449" t="str">
        <f>'Magnet Inst Work Package'!BH20</f>
        <v xml:space="preserve">There is no additional material cost associated with this task/M1 </v>
      </c>
      <c r="BI75" s="298"/>
      <c r="BJ75" s="455">
        <f>'Magnet Inst Work Package'!BJ20</f>
        <v>0</v>
      </c>
      <c r="BK75" s="448">
        <f>'Magnet Inst Work Package'!BK20</f>
        <v>0</v>
      </c>
      <c r="BL75" s="448">
        <f>'Magnet Inst Work Package'!BL20</f>
        <v>16</v>
      </c>
      <c r="BM75" s="448">
        <f>'Magnet Inst Work Package'!BM20</f>
        <v>8</v>
      </c>
      <c r="BN75" s="448">
        <f>'Magnet Inst Work Package'!BN20</f>
        <v>24</v>
      </c>
      <c r="BO75" s="448">
        <f>'Magnet Inst Work Package'!BO20</f>
        <v>0</v>
      </c>
      <c r="BP75" s="449">
        <f>'Magnet Inst Work Package'!BP20</f>
        <v>0</v>
      </c>
      <c r="BQ75" s="8"/>
      <c r="BR75" s="775">
        <f>'Magnet Inst Work Package'!BR20</f>
        <v>0</v>
      </c>
      <c r="BS75" s="776">
        <f>'Magnet Inst Work Package'!BS20</f>
        <v>0</v>
      </c>
      <c r="BT75" s="776">
        <f>'Magnet Inst Work Package'!BT20</f>
        <v>1668.8</v>
      </c>
      <c r="BU75" s="776">
        <f>'Magnet Inst Work Package'!BU20</f>
        <v>648.79999999999995</v>
      </c>
      <c r="BV75" s="776">
        <f>'Magnet Inst Work Package'!BV20</f>
        <v>1946.3999999999999</v>
      </c>
      <c r="BW75" s="776">
        <f>'Magnet Inst Work Package'!BW20</f>
        <v>0</v>
      </c>
      <c r="BX75" s="777">
        <f>'Magnet Inst Work Package'!BX20</f>
        <v>0</v>
      </c>
      <c r="BY75" s="676"/>
      <c r="BZ75" s="797">
        <f>'Magnet Inst Work Package'!BZ20</f>
        <v>4264</v>
      </c>
      <c r="CA75" s="798">
        <f>'Magnet Inst Work Package'!CA20</f>
        <v>5330</v>
      </c>
      <c r="CB75" s="799">
        <f>'Magnet Inst Work Package'!CB20</f>
        <v>0</v>
      </c>
      <c r="CC75" s="677"/>
      <c r="CD75" s="677"/>
      <c r="CE75" s="677"/>
      <c r="CF75" s="677"/>
    </row>
    <row r="76" spans="2:84" ht="409.6" thickBot="1">
      <c r="B76" s="869" t="str">
        <f>'Inner HCal Inst Work Package'!C4</f>
        <v>2.05.06</v>
      </c>
      <c r="C76" s="206" t="str">
        <f>'Inner HCal Inst Work Package'!C5</f>
        <v>Inner HCal Integration/Installation</v>
      </c>
      <c r="D76" s="194" t="str">
        <f>'BoE for Inner HCal Inst'!B12</f>
        <v xml:space="preserve">Technical Scope:
This work package includes all scientific, engineering and technical staff efforts to assemble and install the sPHENIX Inner Hadronic Calorimeter (Outer HCal) sectors in the sPHENIX Assembly Hall (AH) at Building 1008.  The analyses required to determine the design of outer HCal detector structural and components and equipment needed, the design, procurement and acceptance of such equipment, reviews of these analyses and the assembly and testing of Inner HCal sectors are not in the scope of this work package and control account but rather are part of sPHENIX WBS 1.04: sPHENIX Hadronic Calorimeter.
Work Statement: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(procurement, fabrication, assembly, testing and delivery to BNL of Inner HCal sectors, services and assembly end rings covered in WBS 1.04 work packages)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(ORR)/adderess action items
14. Commission Inner HCal 
  </v>
      </c>
      <c r="E76" s="53"/>
      <c r="F76" s="53"/>
      <c r="G76" s="207"/>
      <c r="H76" s="53"/>
      <c r="I76" s="207"/>
      <c r="J76" s="195"/>
      <c r="K76" s="196"/>
      <c r="L76" s="197"/>
      <c r="M76" s="207"/>
      <c r="N76" s="53"/>
      <c r="O76" s="207"/>
      <c r="P76" s="195"/>
      <c r="Q76" s="196"/>
      <c r="R76" s="196"/>
      <c r="S76" s="197"/>
      <c r="T76" s="207"/>
      <c r="U76" s="53"/>
      <c r="V76" s="207"/>
      <c r="W76" s="195"/>
      <c r="X76" s="196"/>
      <c r="Y76" s="196"/>
      <c r="Z76" s="196"/>
      <c r="AA76" s="196"/>
      <c r="AB76" s="197"/>
      <c r="AC76" s="207"/>
      <c r="AD76" s="53"/>
      <c r="AE76" s="207"/>
      <c r="AF76" s="195"/>
      <c r="AG76" s="196"/>
      <c r="AH76" s="196"/>
      <c r="AI76" s="196"/>
      <c r="AJ76" s="196"/>
      <c r="AK76" s="196"/>
      <c r="AL76" s="196"/>
      <c r="AM76" s="196"/>
      <c r="AN76" s="197"/>
      <c r="AO76" s="207"/>
      <c r="AP76" s="53"/>
      <c r="AQ76" s="207"/>
      <c r="AR76" s="195"/>
      <c r="AS76" s="196"/>
      <c r="AT76" s="196"/>
      <c r="AU76" s="196"/>
      <c r="AV76" s="197"/>
      <c r="AW76" s="54"/>
      <c r="AX76" s="53"/>
      <c r="AY76" s="54"/>
      <c r="AZ76" s="198">
        <f>SUM(AZ77:AZ94)</f>
        <v>84500</v>
      </c>
      <c r="BA76" s="199"/>
      <c r="BB76" s="744"/>
      <c r="BC76" s="745"/>
      <c r="BD76" s="54"/>
      <c r="BE76" s="53"/>
      <c r="BF76" s="54"/>
      <c r="BG76" s="195"/>
      <c r="BH76" s="197"/>
      <c r="BI76" s="457"/>
      <c r="BJ76" s="1251"/>
      <c r="BK76" s="1252"/>
      <c r="BL76" s="1252"/>
      <c r="BM76" s="1252"/>
      <c r="BN76" s="1252"/>
      <c r="BO76" s="1252"/>
      <c r="BP76" s="1253"/>
      <c r="BQ76" s="8"/>
      <c r="BR76" s="687">
        <f>SUM(BR77:BR94)</f>
        <v>0</v>
      </c>
      <c r="BS76" s="688">
        <f t="shared" ref="BS76:BX76" si="13">SUM(BS77:BS94)</f>
        <v>38880</v>
      </c>
      <c r="BT76" s="688">
        <f t="shared" si="13"/>
        <v>68420.800000000017</v>
      </c>
      <c r="BU76" s="688">
        <f t="shared" si="13"/>
        <v>26438.600000000002</v>
      </c>
      <c r="BV76" s="688">
        <f t="shared" si="13"/>
        <v>110944.8</v>
      </c>
      <c r="BW76" s="688">
        <f t="shared" si="13"/>
        <v>27237.599999999999</v>
      </c>
      <c r="BX76" s="689">
        <f t="shared" si="13"/>
        <v>0</v>
      </c>
      <c r="BY76" s="742"/>
      <c r="BZ76" s="782">
        <f t="shared" ref="BZ76:CB76" si="14">SUM(BZ77:BZ94)</f>
        <v>271921.8</v>
      </c>
      <c r="CA76" s="783">
        <f t="shared" si="14"/>
        <v>339902.25</v>
      </c>
      <c r="CB76" s="784">
        <f t="shared" si="14"/>
        <v>117500</v>
      </c>
      <c r="CC76" s="682"/>
      <c r="CD76" s="682"/>
      <c r="CE76" s="682"/>
      <c r="CF76" s="682"/>
    </row>
    <row r="77" spans="2:84" ht="249.6">
      <c r="B77" s="587" t="str">
        <f>'Inner HCal Inst Work Package'!B7</f>
        <v>S354400</v>
      </c>
      <c r="C77" s="450" t="str">
        <f>'Inner HCal Inst Work Package'!C7</f>
        <v>Design Inner HCal  Integration/Installation Tooling/Fixtures</v>
      </c>
      <c r="D77" s="464" t="str">
        <f>'Inner HCal Inst Work Package'!D7</f>
        <v>Technical Scope: All tasks related to the design of Inner HCal Integeration and Installation tooling components for sPHENIX. (Note: some similar tools may be also used for the handling of Inner HCal sectors during assembly. The design of those tools is covered in WBS 1.4, but since assembly of sectors will be going on in parallel with Installation, the tool requirements will need to be duplicated.)
Work Statement: gather all relevant information and analyze requirements, create drawings and other relevant documentation for Inner HCal Lifting and indexing fixtures and holding fixtures for modules, work platforms and scaffolding for installing the Inner HCal sectors into an integrated Inner HCal detector then installing this detector inside the SC Magnet and for installing Inner HCal services.</v>
      </c>
      <c r="E77" s="464">
        <f>'Inner HCal Inst Work Package'!E7</f>
        <v>40</v>
      </c>
      <c r="F77" s="464">
        <f>'Inner HCal Inst Work Package'!F7</f>
        <v>0</v>
      </c>
      <c r="G77" s="462"/>
      <c r="H77" s="464">
        <f>'Inner HCal Inst Work Package'!H7</f>
        <v>0</v>
      </c>
      <c r="I77" s="462"/>
      <c r="J77" s="456">
        <f>'Inner HCal Inst Work Package'!J7</f>
        <v>0</v>
      </c>
      <c r="K77" s="444">
        <f>'Inner HCal Inst Work Package'!K7</f>
        <v>0</v>
      </c>
      <c r="L77" s="445">
        <f>'Inner HCal Inst Work Package'!L7</f>
        <v>0</v>
      </c>
      <c r="M77" s="462"/>
      <c r="N77" s="464">
        <f>'Inner HCal Inst Work Package'!N7</f>
        <v>60</v>
      </c>
      <c r="O77" s="462"/>
      <c r="P77" s="456">
        <f>'Inner HCal Inst Work Package'!P7</f>
        <v>0</v>
      </c>
      <c r="Q77" s="444">
        <f>'Inner HCal Inst Work Package'!Q7</f>
        <v>0</v>
      </c>
      <c r="R77" s="444">
        <f>'Inner HCal Inst Work Package'!R7</f>
        <v>60</v>
      </c>
      <c r="S77" s="445">
        <f>'Inner HCal Inst Work Package'!S7</f>
        <v>0</v>
      </c>
      <c r="T77" s="462"/>
      <c r="U77" s="464">
        <f>'Inner HCal Inst Work Package'!U7</f>
        <v>120</v>
      </c>
      <c r="V77" s="462"/>
      <c r="W77" s="456">
        <f>'Inner HCal Inst Work Package'!W7</f>
        <v>120</v>
      </c>
      <c r="X77" s="444">
        <f>'Inner HCal Inst Work Package'!X7</f>
        <v>0</v>
      </c>
      <c r="Y77" s="444">
        <f>'Inner HCal Inst Work Package'!Y7</f>
        <v>0</v>
      </c>
      <c r="Z77" s="444">
        <f>'Inner HCal Inst Work Package'!Z7</f>
        <v>0</v>
      </c>
      <c r="AA77" s="444">
        <f>'Inner HCal Inst Work Package'!AA7</f>
        <v>0</v>
      </c>
      <c r="AB77" s="445">
        <f>'Inner HCal Inst Work Package'!AB7</f>
        <v>0</v>
      </c>
      <c r="AC77" s="462"/>
      <c r="AD77" s="464">
        <f>'Inner HCal Inst Work Package'!AD7</f>
        <v>0</v>
      </c>
      <c r="AE77" s="462"/>
      <c r="AF77" s="456">
        <f>'Inner HCal Inst Work Package'!AF7</f>
        <v>0</v>
      </c>
      <c r="AG77" s="444">
        <f>'Inner HCal Inst Work Package'!AG7</f>
        <v>0</v>
      </c>
      <c r="AH77" s="444">
        <f>'Inner HCal Inst Work Package'!AH7</f>
        <v>0</v>
      </c>
      <c r="AI77" s="444">
        <f>'Inner HCal Inst Work Package'!AI7</f>
        <v>0</v>
      </c>
      <c r="AJ77" s="444">
        <f>'Inner HCal Inst Work Package'!AJ7</f>
        <v>0</v>
      </c>
      <c r="AK77" s="444">
        <f>'Inner HCal Inst Work Package'!AK7</f>
        <v>0</v>
      </c>
      <c r="AL77" s="444">
        <f>'Inner HCal Inst Work Package'!AL7</f>
        <v>0</v>
      </c>
      <c r="AM77" s="444">
        <f>'Inner HCal Inst Work Package'!AM7</f>
        <v>0</v>
      </c>
      <c r="AN77" s="445">
        <f>'Inner HCal Inst Work Package'!AN7</f>
        <v>0</v>
      </c>
      <c r="AO77" s="462"/>
      <c r="AP77" s="464">
        <f>'Inner HCal Inst Work Package'!AP7</f>
        <v>0</v>
      </c>
      <c r="AQ77" s="462"/>
      <c r="AR77" s="456">
        <f>'Inner HCal Inst Work Package'!AR7</f>
        <v>0</v>
      </c>
      <c r="AS77" s="444">
        <f>'Inner HCal Inst Work Package'!AS7</f>
        <v>0</v>
      </c>
      <c r="AT77" s="444">
        <f>'Inner HCal Inst Work Package'!AT7</f>
        <v>0</v>
      </c>
      <c r="AU77" s="444">
        <f>'Inner HCal Inst Work Package'!AU7</f>
        <v>0</v>
      </c>
      <c r="AV77" s="445">
        <f>'Inner HCal Inst Work Package'!AV7</f>
        <v>0</v>
      </c>
      <c r="AW77" s="462"/>
      <c r="AX77" s="464">
        <f>'Inner HCal Inst Work Package'!AX7</f>
        <v>0</v>
      </c>
      <c r="AY77" s="462"/>
      <c r="AZ77" s="765">
        <f>'Inner HCal Inst Work Package'!AZ7</f>
        <v>0</v>
      </c>
      <c r="BA77" s="462"/>
      <c r="BB77" s="752">
        <f>'Inner HCal Inst Work Package'!BB7</f>
        <v>0.25</v>
      </c>
      <c r="BC77" s="753">
        <f>'Inner HCal Inst Work Package'!BC7</f>
        <v>0</v>
      </c>
      <c r="BD77" s="462"/>
      <c r="BE77" s="464">
        <f>'Inner HCal Inst Work Package'!BE7</f>
        <v>0</v>
      </c>
      <c r="BF77" s="462"/>
      <c r="BG77" s="456" t="str">
        <f>'Inner HCal Inst Work Package'!BG7</f>
        <v>The labor required for this task is reasonably similar to well understood tasks from PHENIX and other projects of similar scale/L4</v>
      </c>
      <c r="BH77" s="445" t="str">
        <f>'Inner HCal Inst Work Package'!BH7</f>
        <v>No Materials required for this task/M1</v>
      </c>
      <c r="BI77" s="450"/>
      <c r="BJ77" s="456">
        <f>'Inner HCal Inst Work Package'!BJ7</f>
        <v>0</v>
      </c>
      <c r="BK77" s="444">
        <f>'Inner HCal Inst Work Package'!BK7</f>
        <v>0</v>
      </c>
      <c r="BL77" s="444">
        <f>'Inner HCal Inst Work Package'!BL7</f>
        <v>60</v>
      </c>
      <c r="BM77" s="444">
        <f>'Inner HCal Inst Work Package'!BM7</f>
        <v>120</v>
      </c>
      <c r="BN77" s="444">
        <f>'Inner HCal Inst Work Package'!BN7</f>
        <v>0</v>
      </c>
      <c r="BO77" s="444">
        <f>'Inner HCal Inst Work Package'!BO7</f>
        <v>0</v>
      </c>
      <c r="BP77" s="445">
        <f>'Inner HCal Inst Work Package'!BP7</f>
        <v>0</v>
      </c>
      <c r="BQ77" s="8"/>
      <c r="BR77" s="775">
        <f>'Inner HCal Inst Work Package'!BR7</f>
        <v>0</v>
      </c>
      <c r="BS77" s="776">
        <f>'Inner HCal Inst Work Package'!BS7</f>
        <v>0</v>
      </c>
      <c r="BT77" s="776">
        <f>'Inner HCal Inst Work Package'!BT7</f>
        <v>6258</v>
      </c>
      <c r="BU77" s="776">
        <f>'Inner HCal Inst Work Package'!BU7</f>
        <v>9732</v>
      </c>
      <c r="BV77" s="776">
        <f>'Inner HCal Inst Work Package'!BV7</f>
        <v>0</v>
      </c>
      <c r="BW77" s="776">
        <f>'Inner HCal Inst Work Package'!BW7</f>
        <v>0</v>
      </c>
      <c r="BX77" s="777">
        <f>'Inner HCal Inst Work Package'!BX7</f>
        <v>0</v>
      </c>
      <c r="BY77" s="742"/>
      <c r="BZ77" s="797">
        <f>'Inner HCal Inst Work Package'!BZ7</f>
        <v>15990</v>
      </c>
      <c r="CA77" s="798">
        <f>'Inner HCal Inst Work Package'!CA7</f>
        <v>19987.5</v>
      </c>
      <c r="CB77" s="799">
        <f>'Inner HCal Inst Work Package'!CB7</f>
        <v>0</v>
      </c>
      <c r="CC77" s="682"/>
      <c r="CD77" s="682"/>
      <c r="CE77" s="682"/>
      <c r="CF77" s="682"/>
    </row>
    <row r="78" spans="2:84" ht="171.6">
      <c r="B78" s="588" t="str">
        <f>'Inner HCal Inst Work Package'!B8</f>
        <v>S354500 / S354600</v>
      </c>
      <c r="C78" s="177" t="str">
        <f>'Inner HCal Inst Work Package'!C8</f>
        <v>Fabricate/Procure Inner HCal  Integration/Installation Tooling/Fixtures</v>
      </c>
      <c r="D78" s="181" t="str">
        <f>'Inner HCal Inst Work Package'!D8</f>
        <v xml:space="preserve">Technical Scope: All tasks related to the fabrication and procurement of Inner HCal Integration and Installation tooling components for sPHENIX. (Note: see previous task for related info about Outer HCal assembly tooling and fixtures.)
Work Statement: Prepare fabrication/procurement documentation, initiate procurement with Central shops/Procurement Office, participate in vendor selection, track procurement through delivery, inspect/accept all relevant procurements. </v>
      </c>
      <c r="E78" s="181">
        <f>'Inner HCal Inst Work Package'!E8</f>
        <v>60</v>
      </c>
      <c r="F78" s="181">
        <f>'Inner HCal Inst Work Package'!F8</f>
        <v>0</v>
      </c>
      <c r="G78" s="185"/>
      <c r="H78" s="181">
        <f>'Inner HCal Inst Work Package'!H8</f>
        <v>0</v>
      </c>
      <c r="I78" s="185"/>
      <c r="J78" s="187">
        <f>'Inner HCal Inst Work Package'!J8</f>
        <v>0</v>
      </c>
      <c r="K78" s="176">
        <f>'Inner HCal Inst Work Package'!K8</f>
        <v>0</v>
      </c>
      <c r="L78" s="188">
        <f>'Inner HCal Inst Work Package'!L8</f>
        <v>0</v>
      </c>
      <c r="M78" s="185"/>
      <c r="N78" s="181">
        <f>'Inner HCal Inst Work Package'!N8</f>
        <v>120</v>
      </c>
      <c r="O78" s="185"/>
      <c r="P78" s="187">
        <f>'Inner HCal Inst Work Package'!P8</f>
        <v>0</v>
      </c>
      <c r="Q78" s="176">
        <f>'Inner HCal Inst Work Package'!Q8</f>
        <v>0</v>
      </c>
      <c r="R78" s="176">
        <f>'Inner HCal Inst Work Package'!R8</f>
        <v>120</v>
      </c>
      <c r="S78" s="188">
        <f>'Inner HCal Inst Work Package'!S8</f>
        <v>0</v>
      </c>
      <c r="T78" s="185"/>
      <c r="U78" s="181">
        <f>'Inner HCal Inst Work Package'!U8</f>
        <v>40</v>
      </c>
      <c r="V78" s="185"/>
      <c r="W78" s="187">
        <f>'Inner HCal Inst Work Package'!W8</f>
        <v>40</v>
      </c>
      <c r="X78" s="176">
        <f>'Inner HCal Inst Work Package'!X8</f>
        <v>0</v>
      </c>
      <c r="Y78" s="176">
        <f>'Inner HCal Inst Work Package'!Y8</f>
        <v>0</v>
      </c>
      <c r="Z78" s="176">
        <f>'Inner HCal Inst Work Package'!Z8</f>
        <v>0</v>
      </c>
      <c r="AA78" s="176">
        <f>'Inner HCal Inst Work Package'!AA8</f>
        <v>0</v>
      </c>
      <c r="AB78" s="188">
        <f>'Inner HCal Inst Work Package'!AB8</f>
        <v>0</v>
      </c>
      <c r="AC78" s="185"/>
      <c r="AD78" s="181">
        <f>'Inner HCal Inst Work Package'!AD8</f>
        <v>0</v>
      </c>
      <c r="AE78" s="185"/>
      <c r="AF78" s="187">
        <f>'Inner HCal Inst Work Package'!AF8</f>
        <v>0</v>
      </c>
      <c r="AG78" s="176">
        <f>'Inner HCal Inst Work Package'!AG8</f>
        <v>0</v>
      </c>
      <c r="AH78" s="176">
        <f>'Inner HCal Inst Work Package'!AH8</f>
        <v>0</v>
      </c>
      <c r="AI78" s="176">
        <f>'Inner HCal Inst Work Package'!AI8</f>
        <v>0</v>
      </c>
      <c r="AJ78" s="176">
        <f>'Inner HCal Inst Work Package'!AJ8</f>
        <v>0</v>
      </c>
      <c r="AK78" s="176">
        <f>'Inner HCal Inst Work Package'!AK8</f>
        <v>0</v>
      </c>
      <c r="AL78" s="176">
        <f>'Inner HCal Inst Work Package'!AL8</f>
        <v>0</v>
      </c>
      <c r="AM78" s="176">
        <f>'Inner HCal Inst Work Package'!AM8</f>
        <v>0</v>
      </c>
      <c r="AN78" s="188">
        <f>'Inner HCal Inst Work Package'!AN8</f>
        <v>0</v>
      </c>
      <c r="AO78" s="185"/>
      <c r="AP78" s="181">
        <f>'Inner HCal Inst Work Package'!AP8</f>
        <v>0</v>
      </c>
      <c r="AQ78" s="185"/>
      <c r="AR78" s="187">
        <f>'Inner HCal Inst Work Package'!AR8</f>
        <v>0</v>
      </c>
      <c r="AS78" s="176">
        <f>'Inner HCal Inst Work Package'!AS8</f>
        <v>0</v>
      </c>
      <c r="AT78" s="176">
        <f>'Inner HCal Inst Work Package'!AT8</f>
        <v>0</v>
      </c>
      <c r="AU78" s="176">
        <f>'Inner HCal Inst Work Package'!AU8</f>
        <v>0</v>
      </c>
      <c r="AV78" s="188">
        <f>'Inner HCal Inst Work Package'!AV8</f>
        <v>0</v>
      </c>
      <c r="AW78" s="185"/>
      <c r="AX78" s="181">
        <f>'Inner HCal Inst Work Package'!AX8</f>
        <v>0</v>
      </c>
      <c r="AY78" s="185"/>
      <c r="AZ78" s="767">
        <f>'Inner HCal Inst Work Package'!AZ8</f>
        <v>80000</v>
      </c>
      <c r="BA78" s="185"/>
      <c r="BB78" s="756">
        <f>'Inner HCal Inst Work Package'!BB8</f>
        <v>0.25</v>
      </c>
      <c r="BC78" s="757">
        <f>'Inner HCal Inst Work Package'!BC8</f>
        <v>0.4</v>
      </c>
      <c r="BD78" s="185"/>
      <c r="BE78" s="181">
        <f>'Inner HCal Inst Work Package'!BE8</f>
        <v>0</v>
      </c>
      <c r="BF78" s="185"/>
      <c r="BG78" s="187" t="str">
        <f>'Inner HCal Inst Work Package'!BG8</f>
        <v>The labor required for this task is reasonably similar to well understood tasks from PHENIX and other projects of similar scale/L4</v>
      </c>
      <c r="BH78" s="188" t="str">
        <f>'Inner HCal Inst Work Package'!BH8</f>
        <v>The concept for tooling and fixtures required to assemble the Inner HCal is fairly well set, but the details need to be established. Included in this cost are lifting fixtures holding fixtures, assembly and alignment fixtures/M5</v>
      </c>
      <c r="BI78" s="177"/>
      <c r="BJ78" s="187">
        <f>'Inner HCal Inst Work Package'!BJ8</f>
        <v>0</v>
      </c>
      <c r="BK78" s="176">
        <f>'Inner HCal Inst Work Package'!BK8</f>
        <v>0</v>
      </c>
      <c r="BL78" s="176">
        <f>'Inner HCal Inst Work Package'!BL8</f>
        <v>120</v>
      </c>
      <c r="BM78" s="176">
        <f>'Inner HCal Inst Work Package'!BM8</f>
        <v>40</v>
      </c>
      <c r="BN78" s="176">
        <f>'Inner HCal Inst Work Package'!BN8</f>
        <v>0</v>
      </c>
      <c r="BO78" s="176">
        <f>'Inner HCal Inst Work Package'!BO8</f>
        <v>0</v>
      </c>
      <c r="BP78" s="188">
        <f>'Inner HCal Inst Work Package'!BP8</f>
        <v>0</v>
      </c>
      <c r="BQ78" s="8"/>
      <c r="BR78" s="775">
        <f>'Inner HCal Inst Work Package'!BR8</f>
        <v>0</v>
      </c>
      <c r="BS78" s="776">
        <f>'Inner HCal Inst Work Package'!BS8</f>
        <v>0</v>
      </c>
      <c r="BT78" s="776">
        <f>'Inner HCal Inst Work Package'!BT8</f>
        <v>12516</v>
      </c>
      <c r="BU78" s="776">
        <f>'Inner HCal Inst Work Package'!BU8</f>
        <v>3244</v>
      </c>
      <c r="BV78" s="776">
        <f>'Inner HCal Inst Work Package'!BV8</f>
        <v>0</v>
      </c>
      <c r="BW78" s="776">
        <f>'Inner HCal Inst Work Package'!BW8</f>
        <v>0</v>
      </c>
      <c r="BX78" s="777">
        <f>'Inner HCal Inst Work Package'!BX8</f>
        <v>0</v>
      </c>
      <c r="BY78" s="742"/>
      <c r="BZ78" s="797">
        <f>'Inner HCal Inst Work Package'!BZ8</f>
        <v>15760</v>
      </c>
      <c r="CA78" s="798">
        <f>'Inner HCal Inst Work Package'!CA8</f>
        <v>19700</v>
      </c>
      <c r="CB78" s="799">
        <f>'Inner HCal Inst Work Package'!CB8</f>
        <v>112000</v>
      </c>
      <c r="CC78" s="682"/>
      <c r="CD78" s="682"/>
      <c r="CE78" s="682"/>
      <c r="CF78" s="682"/>
    </row>
    <row r="79" spans="2:84" ht="156">
      <c r="B79" s="588" t="str">
        <f>'Inner HCal Inst Work Package'!B9</f>
        <v>S354700</v>
      </c>
      <c r="C79" s="177" t="str">
        <f>'Inner HCal Inst Work Package'!C9</f>
        <v>Prepare Inner HCal  Integration/Installation Tooling/Fixtures Procedures</v>
      </c>
      <c r="D79" s="181" t="str">
        <f>'Inner HCal Inst Work Package'!D9</f>
        <v xml:space="preserve">Technical Scope: Prepare written Installation procedure for all aspects of the Inner HCal sector and services installation.
Work Statement: Prepare an installation procedure detailing all steps, tooling and fixture requirements, safety precautions, illustrations as appropriate, work permit(s) and any other relevant documentation required for the installation of the Inner HCal and its services (e.g. critical lift calculations, etc.) </v>
      </c>
      <c r="E79" s="181">
        <f>'Inner HCal Inst Work Package'!E9</f>
        <v>20</v>
      </c>
      <c r="F79" s="181">
        <f>'Inner HCal Inst Work Package'!F9</f>
        <v>0</v>
      </c>
      <c r="G79" s="185"/>
      <c r="H79" s="181">
        <f>'Inner HCal Inst Work Package'!H9</f>
        <v>0</v>
      </c>
      <c r="I79" s="185"/>
      <c r="J79" s="187">
        <f>'Inner HCal Inst Work Package'!J9</f>
        <v>0</v>
      </c>
      <c r="K79" s="176">
        <f>'Inner HCal Inst Work Package'!K9</f>
        <v>0</v>
      </c>
      <c r="L79" s="188">
        <f>'Inner HCal Inst Work Package'!L9</f>
        <v>0</v>
      </c>
      <c r="M79" s="185"/>
      <c r="N79" s="181">
        <f>'Inner HCal Inst Work Package'!N9</f>
        <v>80</v>
      </c>
      <c r="O79" s="185"/>
      <c r="P79" s="187">
        <f>'Inner HCal Inst Work Package'!P9</f>
        <v>0</v>
      </c>
      <c r="Q79" s="176">
        <f>'Inner HCal Inst Work Package'!Q9</f>
        <v>0</v>
      </c>
      <c r="R79" s="176">
        <f>'Inner HCal Inst Work Package'!R9</f>
        <v>80</v>
      </c>
      <c r="S79" s="188">
        <f>'Inner HCal Inst Work Package'!S9</f>
        <v>0</v>
      </c>
      <c r="T79" s="185"/>
      <c r="U79" s="181">
        <f>'Inner HCal Inst Work Package'!U9</f>
        <v>40</v>
      </c>
      <c r="V79" s="185"/>
      <c r="W79" s="187">
        <f>'Inner HCal Inst Work Package'!W9</f>
        <v>40</v>
      </c>
      <c r="X79" s="176">
        <f>'Inner HCal Inst Work Package'!X9</f>
        <v>0</v>
      </c>
      <c r="Y79" s="176">
        <f>'Inner HCal Inst Work Package'!Y9</f>
        <v>0</v>
      </c>
      <c r="Z79" s="176">
        <f>'Inner HCal Inst Work Package'!Z9</f>
        <v>0</v>
      </c>
      <c r="AA79" s="176">
        <f>'Inner HCal Inst Work Package'!AA9</f>
        <v>0</v>
      </c>
      <c r="AB79" s="188">
        <f>'Inner HCal Inst Work Package'!AB9</f>
        <v>0</v>
      </c>
      <c r="AC79" s="185"/>
      <c r="AD79" s="181">
        <f>'Inner HCal Inst Work Package'!AD9</f>
        <v>0</v>
      </c>
      <c r="AE79" s="185"/>
      <c r="AF79" s="187">
        <f>'Inner HCal Inst Work Package'!AF9</f>
        <v>0</v>
      </c>
      <c r="AG79" s="176">
        <f>'Inner HCal Inst Work Package'!AG9</f>
        <v>0</v>
      </c>
      <c r="AH79" s="176">
        <f>'Inner HCal Inst Work Package'!AH9</f>
        <v>0</v>
      </c>
      <c r="AI79" s="176">
        <f>'Inner HCal Inst Work Package'!AI9</f>
        <v>0</v>
      </c>
      <c r="AJ79" s="176">
        <f>'Inner HCal Inst Work Package'!AJ9</f>
        <v>0</v>
      </c>
      <c r="AK79" s="176">
        <f>'Inner HCal Inst Work Package'!AK9</f>
        <v>0</v>
      </c>
      <c r="AL79" s="176">
        <f>'Inner HCal Inst Work Package'!AL9</f>
        <v>0</v>
      </c>
      <c r="AM79" s="176">
        <f>'Inner HCal Inst Work Package'!AM9</f>
        <v>0</v>
      </c>
      <c r="AN79" s="188">
        <f>'Inner HCal Inst Work Package'!AN9</f>
        <v>0</v>
      </c>
      <c r="AO79" s="185"/>
      <c r="AP79" s="181">
        <f>'Inner HCal Inst Work Package'!AP9</f>
        <v>0</v>
      </c>
      <c r="AQ79" s="185"/>
      <c r="AR79" s="187">
        <f>'Inner HCal Inst Work Package'!AR9</f>
        <v>0</v>
      </c>
      <c r="AS79" s="176">
        <f>'Inner HCal Inst Work Package'!AS9</f>
        <v>0</v>
      </c>
      <c r="AT79" s="176">
        <f>'Inner HCal Inst Work Package'!AT9</f>
        <v>0</v>
      </c>
      <c r="AU79" s="176">
        <f>'Inner HCal Inst Work Package'!AU9</f>
        <v>0</v>
      </c>
      <c r="AV79" s="188">
        <f>'Inner HCal Inst Work Package'!AV9</f>
        <v>0</v>
      </c>
      <c r="AW79" s="185"/>
      <c r="AX79" s="181">
        <f>'Inner HCal Inst Work Package'!AX9</f>
        <v>0</v>
      </c>
      <c r="AY79" s="185"/>
      <c r="AZ79" s="767">
        <f>'Inner HCal Inst Work Package'!AZ9</f>
        <v>0</v>
      </c>
      <c r="BA79" s="185"/>
      <c r="BB79" s="756">
        <f>'Inner HCal Inst Work Package'!BB9</f>
        <v>0.25</v>
      </c>
      <c r="BC79" s="757">
        <f>'Inner HCal Inst Work Package'!BC9</f>
        <v>0</v>
      </c>
      <c r="BD79" s="185"/>
      <c r="BE79" s="181">
        <f>'Inner HCal Inst Work Package'!BE9</f>
        <v>0</v>
      </c>
      <c r="BF79" s="185"/>
      <c r="BG79" s="187" t="str">
        <f>'Inner HCal Inst Work Package'!BG9</f>
        <v>The labor required for this task is reasonably similar to well understood tasks from PHENIX and other projects of similar scale/L4</v>
      </c>
      <c r="BH79" s="188" t="str">
        <f>'Inner HCal Inst Work Package'!BH9</f>
        <v>No Materials required for this task/M1</v>
      </c>
      <c r="BI79" s="177"/>
      <c r="BJ79" s="187">
        <f>'Inner HCal Inst Work Package'!BJ9</f>
        <v>0</v>
      </c>
      <c r="BK79" s="176">
        <f>'Inner HCal Inst Work Package'!BK9</f>
        <v>0</v>
      </c>
      <c r="BL79" s="176">
        <f>'Inner HCal Inst Work Package'!BL9</f>
        <v>80</v>
      </c>
      <c r="BM79" s="176">
        <f>'Inner HCal Inst Work Package'!BM9</f>
        <v>40</v>
      </c>
      <c r="BN79" s="176">
        <f>'Inner HCal Inst Work Package'!BN9</f>
        <v>0</v>
      </c>
      <c r="BO79" s="176">
        <f>'Inner HCal Inst Work Package'!BO9</f>
        <v>0</v>
      </c>
      <c r="BP79" s="188">
        <f>'Inner HCal Inst Work Package'!BP9</f>
        <v>0</v>
      </c>
      <c r="BQ79" s="8"/>
      <c r="BR79" s="775">
        <f>'Inner HCal Inst Work Package'!BR9</f>
        <v>0</v>
      </c>
      <c r="BS79" s="776">
        <f>'Inner HCal Inst Work Package'!BS9</f>
        <v>0</v>
      </c>
      <c r="BT79" s="776">
        <f>'Inner HCal Inst Work Package'!BT9</f>
        <v>8344</v>
      </c>
      <c r="BU79" s="776">
        <f>'Inner HCal Inst Work Package'!BU9</f>
        <v>3244</v>
      </c>
      <c r="BV79" s="776">
        <f>'Inner HCal Inst Work Package'!BV9</f>
        <v>0</v>
      </c>
      <c r="BW79" s="776">
        <f>'Inner HCal Inst Work Package'!BW9</f>
        <v>0</v>
      </c>
      <c r="BX79" s="777">
        <f>'Inner HCal Inst Work Package'!BX9</f>
        <v>0</v>
      </c>
      <c r="BY79" s="742"/>
      <c r="BZ79" s="797">
        <f>'Inner HCal Inst Work Package'!BZ9</f>
        <v>11588</v>
      </c>
      <c r="CA79" s="798">
        <f>'Inner HCal Inst Work Package'!CA9</f>
        <v>14485</v>
      </c>
      <c r="CB79" s="799">
        <f>'Inner HCal Inst Work Package'!CB9</f>
        <v>0</v>
      </c>
      <c r="CC79" s="682"/>
      <c r="CD79" s="682"/>
      <c r="CE79" s="682"/>
      <c r="CF79" s="682"/>
    </row>
    <row r="80" spans="2:84" ht="187.2">
      <c r="B80" s="588" t="str">
        <f>'Inner HCal Inst Work Package'!B10</f>
        <v>S354800</v>
      </c>
      <c r="C80" s="177" t="str">
        <f>'Inner HCal Inst Work Package'!C10</f>
        <v>Review Inner HCal  Integration/Installation Tooling/Fixtures/Procedures Safety/Certification</v>
      </c>
      <c r="D80" s="181" t="str">
        <f>'Inner HCal Inst Work Package'!D10</f>
        <v>Technical scope: preparation for and  execution of review for Engineering and safety review of sPHENIX Inner HCal assembly/Installation in the sPHENIX AH. 
Work Statement: gather documentation describing the design, assembly and installation of the sPHENIX Inner HCal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80" s="181">
        <f>'Inner HCal Inst Work Package'!E10</f>
        <v>10</v>
      </c>
      <c r="F80" s="181">
        <f>'Inner HCal Inst Work Package'!F10</f>
        <v>0</v>
      </c>
      <c r="G80" s="185"/>
      <c r="H80" s="181">
        <f>'Inner HCal Inst Work Package'!H10</f>
        <v>0</v>
      </c>
      <c r="I80" s="185"/>
      <c r="J80" s="187">
        <f>'Inner HCal Inst Work Package'!J10</f>
        <v>0</v>
      </c>
      <c r="K80" s="176">
        <f>'Inner HCal Inst Work Package'!K10</f>
        <v>0</v>
      </c>
      <c r="L80" s="188">
        <f>'Inner HCal Inst Work Package'!L10</f>
        <v>0</v>
      </c>
      <c r="M80" s="185"/>
      <c r="N80" s="181">
        <f>'Inner HCal Inst Work Package'!N10</f>
        <v>8</v>
      </c>
      <c r="O80" s="185"/>
      <c r="P80" s="187">
        <f>'Inner HCal Inst Work Package'!P10</f>
        <v>0</v>
      </c>
      <c r="Q80" s="176">
        <f>'Inner HCal Inst Work Package'!Q10</f>
        <v>0</v>
      </c>
      <c r="R80" s="176">
        <f>'Inner HCal Inst Work Package'!R10</f>
        <v>8</v>
      </c>
      <c r="S80" s="188">
        <f>'Inner HCal Inst Work Package'!S10</f>
        <v>0</v>
      </c>
      <c r="T80" s="185"/>
      <c r="U80" s="181">
        <f>'Inner HCal Inst Work Package'!U10</f>
        <v>8</v>
      </c>
      <c r="V80" s="185"/>
      <c r="W80" s="187">
        <f>'Inner HCal Inst Work Package'!W10</f>
        <v>8</v>
      </c>
      <c r="X80" s="176">
        <f>'Inner HCal Inst Work Package'!X10</f>
        <v>0</v>
      </c>
      <c r="Y80" s="176">
        <f>'Inner HCal Inst Work Package'!Y10</f>
        <v>0</v>
      </c>
      <c r="Z80" s="176">
        <f>'Inner HCal Inst Work Package'!Z10</f>
        <v>0</v>
      </c>
      <c r="AA80" s="176">
        <f>'Inner HCal Inst Work Package'!AA10</f>
        <v>0</v>
      </c>
      <c r="AB80" s="188">
        <f>'Inner HCal Inst Work Package'!AB10</f>
        <v>0</v>
      </c>
      <c r="AC80" s="185"/>
      <c r="AD80" s="181">
        <f>'Inner HCal Inst Work Package'!AD10</f>
        <v>8</v>
      </c>
      <c r="AE80" s="185"/>
      <c r="AF80" s="187">
        <f>'Inner HCal Inst Work Package'!AF10</f>
        <v>8</v>
      </c>
      <c r="AG80" s="176">
        <f>'Inner HCal Inst Work Package'!AG10</f>
        <v>0</v>
      </c>
      <c r="AH80" s="176">
        <f>'Inner HCal Inst Work Package'!AH10</f>
        <v>0</v>
      </c>
      <c r="AI80" s="176">
        <f>'Inner HCal Inst Work Package'!AI10</f>
        <v>0</v>
      </c>
      <c r="AJ80" s="176">
        <f>'Inner HCal Inst Work Package'!AJ10</f>
        <v>0</v>
      </c>
      <c r="AK80" s="176">
        <f>'Inner HCal Inst Work Package'!AK10</f>
        <v>0</v>
      </c>
      <c r="AL80" s="176">
        <f>'Inner HCal Inst Work Package'!AL10</f>
        <v>0</v>
      </c>
      <c r="AM80" s="176">
        <f>'Inner HCal Inst Work Package'!AM10</f>
        <v>0</v>
      </c>
      <c r="AN80" s="188">
        <f>'Inner HCal Inst Work Package'!AN10</f>
        <v>0</v>
      </c>
      <c r="AO80" s="185"/>
      <c r="AP80" s="181">
        <f>'Inner HCal Inst Work Package'!AP10</f>
        <v>0</v>
      </c>
      <c r="AQ80" s="185"/>
      <c r="AR80" s="187">
        <f>'Inner HCal Inst Work Package'!AR10</f>
        <v>0</v>
      </c>
      <c r="AS80" s="176">
        <f>'Inner HCal Inst Work Package'!AS10</f>
        <v>0</v>
      </c>
      <c r="AT80" s="176">
        <f>'Inner HCal Inst Work Package'!AT10</f>
        <v>0</v>
      </c>
      <c r="AU80" s="176">
        <f>'Inner HCal Inst Work Package'!AU10</f>
        <v>0</v>
      </c>
      <c r="AV80" s="188">
        <f>'Inner HCal Inst Work Package'!AV10</f>
        <v>0</v>
      </c>
      <c r="AW80" s="185"/>
      <c r="AX80" s="181">
        <f>'Inner HCal Inst Work Package'!AX10</f>
        <v>0</v>
      </c>
      <c r="AY80" s="185"/>
      <c r="AZ80" s="767">
        <f>'Inner HCal Inst Work Package'!AZ10</f>
        <v>0</v>
      </c>
      <c r="BA80" s="185"/>
      <c r="BB80" s="756">
        <f>'Inner HCal Inst Work Package'!BB10</f>
        <v>0.25</v>
      </c>
      <c r="BC80" s="757">
        <f>'Inner HCal Inst Work Package'!BC10</f>
        <v>0</v>
      </c>
      <c r="BD80" s="185"/>
      <c r="BE80" s="181">
        <f>'Inner HCal Inst Work Package'!BE10</f>
        <v>0</v>
      </c>
      <c r="BF80" s="185"/>
      <c r="BG80" s="187" t="str">
        <f>'Inner HCal Inst Work Package'!BG10</f>
        <v>The labor required for this task is reasonably similar to well understood tasks from PHENIX and other projects of similar scale/L4</v>
      </c>
      <c r="BH80" s="188" t="str">
        <f>'Inner HCal Inst Work Package'!BH10</f>
        <v>No Materials required for this task/M1</v>
      </c>
      <c r="BI80" s="177"/>
      <c r="BJ80" s="187">
        <f>'Inner HCal Inst Work Package'!BJ10</f>
        <v>0</v>
      </c>
      <c r="BK80" s="176">
        <f>'Inner HCal Inst Work Package'!BK10</f>
        <v>0</v>
      </c>
      <c r="BL80" s="176">
        <f>'Inner HCal Inst Work Package'!BL10</f>
        <v>8</v>
      </c>
      <c r="BM80" s="176">
        <f>'Inner HCal Inst Work Package'!BM10</f>
        <v>8</v>
      </c>
      <c r="BN80" s="176">
        <f>'Inner HCal Inst Work Package'!BN10</f>
        <v>8</v>
      </c>
      <c r="BO80" s="176">
        <f>'Inner HCal Inst Work Package'!BO10</f>
        <v>0</v>
      </c>
      <c r="BP80" s="188">
        <f>'Inner HCal Inst Work Package'!BP10</f>
        <v>0</v>
      </c>
      <c r="BQ80" s="8"/>
      <c r="BR80" s="775">
        <f>'Inner HCal Inst Work Package'!BR10</f>
        <v>0</v>
      </c>
      <c r="BS80" s="776">
        <f>'Inner HCal Inst Work Package'!BS10</f>
        <v>0</v>
      </c>
      <c r="BT80" s="776">
        <f>'Inner HCal Inst Work Package'!BT10</f>
        <v>834.4</v>
      </c>
      <c r="BU80" s="776">
        <f>'Inner HCal Inst Work Package'!BU10</f>
        <v>648.79999999999995</v>
      </c>
      <c r="BV80" s="776">
        <f>'Inner HCal Inst Work Package'!BV10</f>
        <v>648.79999999999995</v>
      </c>
      <c r="BW80" s="776">
        <f>'Inner HCal Inst Work Package'!BW10</f>
        <v>0</v>
      </c>
      <c r="BX80" s="777">
        <f>'Inner HCal Inst Work Package'!BX10</f>
        <v>0</v>
      </c>
      <c r="BY80" s="742"/>
      <c r="BZ80" s="797">
        <f>'Inner HCal Inst Work Package'!BZ10</f>
        <v>2132</v>
      </c>
      <c r="CA80" s="798">
        <f>'Inner HCal Inst Work Package'!CA10</f>
        <v>2665</v>
      </c>
      <c r="CB80" s="799">
        <f>'Inner HCal Inst Work Package'!CB10</f>
        <v>0</v>
      </c>
      <c r="CC80" s="682"/>
      <c r="CD80" s="682"/>
      <c r="CE80" s="682"/>
      <c r="CF80" s="682"/>
    </row>
    <row r="81" spans="2:84" ht="124.8">
      <c r="B81" s="588" t="str">
        <f>'Inner HCal Inst Work Package'!B11</f>
        <v>S354900</v>
      </c>
      <c r="C81" s="177" t="str">
        <f>'Inner HCal Inst Work Package'!C11</f>
        <v>Address Action Items from Inner Hcal Integration/Installation Tooling/Fixtures/Procedures Design &amp; Safety Reviews</v>
      </c>
      <c r="D81" s="181" t="str">
        <f>'Inner HCal Inst Work Package'!D11</f>
        <v>Technical scope: evaluation and implementation of recommendations from Inner HCal Installation engineering and safety reviews and tooling certification tests. 
Work Statement: receive action items from reviewers, evaluate action items, implement changes, modifications to plans and equipment to appropriately satisfy each action item.</v>
      </c>
      <c r="E81" s="181">
        <f>'Inner HCal Inst Work Package'!E11</f>
        <v>10</v>
      </c>
      <c r="F81" s="181">
        <f>'Inner HCal Inst Work Package'!F11</f>
        <v>0</v>
      </c>
      <c r="G81" s="185"/>
      <c r="H81" s="181">
        <f>'Inner HCal Inst Work Package'!H11</f>
        <v>0</v>
      </c>
      <c r="I81" s="185"/>
      <c r="J81" s="187">
        <f>'Inner HCal Inst Work Package'!J11</f>
        <v>0</v>
      </c>
      <c r="K81" s="176">
        <f>'Inner HCal Inst Work Package'!K11</f>
        <v>0</v>
      </c>
      <c r="L81" s="188">
        <f>'Inner HCal Inst Work Package'!L11</f>
        <v>0</v>
      </c>
      <c r="M81" s="185"/>
      <c r="N81" s="181">
        <f>'Inner HCal Inst Work Package'!N11</f>
        <v>8</v>
      </c>
      <c r="O81" s="185"/>
      <c r="P81" s="187">
        <f>'Inner HCal Inst Work Package'!P11</f>
        <v>0</v>
      </c>
      <c r="Q81" s="176">
        <f>'Inner HCal Inst Work Package'!Q11</f>
        <v>0</v>
      </c>
      <c r="R81" s="176">
        <f>'Inner HCal Inst Work Package'!R11</f>
        <v>8</v>
      </c>
      <c r="S81" s="188">
        <f>'Inner HCal Inst Work Package'!S11</f>
        <v>0</v>
      </c>
      <c r="T81" s="185"/>
      <c r="U81" s="181">
        <f>'Inner HCal Inst Work Package'!U11</f>
        <v>8</v>
      </c>
      <c r="V81" s="185"/>
      <c r="W81" s="187">
        <f>'Inner HCal Inst Work Package'!W11</f>
        <v>8</v>
      </c>
      <c r="X81" s="176">
        <f>'Inner HCal Inst Work Package'!X11</f>
        <v>0</v>
      </c>
      <c r="Y81" s="176">
        <f>'Inner HCal Inst Work Package'!Y11</f>
        <v>0</v>
      </c>
      <c r="Z81" s="176">
        <f>'Inner HCal Inst Work Package'!Z11</f>
        <v>0</v>
      </c>
      <c r="AA81" s="176">
        <f>'Inner HCal Inst Work Package'!AA11</f>
        <v>0</v>
      </c>
      <c r="AB81" s="188">
        <f>'Inner HCal Inst Work Package'!AB11</f>
        <v>0</v>
      </c>
      <c r="AC81" s="185"/>
      <c r="AD81" s="181">
        <f>'Inner HCal Inst Work Package'!AD11</f>
        <v>8</v>
      </c>
      <c r="AE81" s="185"/>
      <c r="AF81" s="187">
        <f>'Inner HCal Inst Work Package'!AF11</f>
        <v>8</v>
      </c>
      <c r="AG81" s="176">
        <f>'Inner HCal Inst Work Package'!AG11</f>
        <v>0</v>
      </c>
      <c r="AH81" s="176">
        <f>'Inner HCal Inst Work Package'!AH11</f>
        <v>0</v>
      </c>
      <c r="AI81" s="176">
        <f>'Inner HCal Inst Work Package'!AI11</f>
        <v>0</v>
      </c>
      <c r="AJ81" s="176">
        <f>'Inner HCal Inst Work Package'!AJ11</f>
        <v>0</v>
      </c>
      <c r="AK81" s="176">
        <f>'Inner HCal Inst Work Package'!AK11</f>
        <v>0</v>
      </c>
      <c r="AL81" s="176">
        <f>'Inner HCal Inst Work Package'!AL11</f>
        <v>0</v>
      </c>
      <c r="AM81" s="176">
        <f>'Inner HCal Inst Work Package'!AM11</f>
        <v>0</v>
      </c>
      <c r="AN81" s="188">
        <f>'Inner HCal Inst Work Package'!AN11</f>
        <v>0</v>
      </c>
      <c r="AO81" s="185"/>
      <c r="AP81" s="181">
        <f>'Inner HCal Inst Work Package'!AP11</f>
        <v>0</v>
      </c>
      <c r="AQ81" s="185"/>
      <c r="AR81" s="187">
        <f>'Inner HCal Inst Work Package'!AR11</f>
        <v>0</v>
      </c>
      <c r="AS81" s="176">
        <f>'Inner HCal Inst Work Package'!AS11</f>
        <v>0</v>
      </c>
      <c r="AT81" s="176">
        <f>'Inner HCal Inst Work Package'!AT11</f>
        <v>0</v>
      </c>
      <c r="AU81" s="176">
        <f>'Inner HCal Inst Work Package'!AU11</f>
        <v>0</v>
      </c>
      <c r="AV81" s="188">
        <f>'Inner HCal Inst Work Package'!AV11</f>
        <v>0</v>
      </c>
      <c r="AW81" s="185"/>
      <c r="AX81" s="181">
        <f>'Inner HCal Inst Work Package'!AX11</f>
        <v>0</v>
      </c>
      <c r="AY81" s="185"/>
      <c r="AZ81" s="767">
        <f>'Inner HCal Inst Work Package'!AZ11</f>
        <v>0</v>
      </c>
      <c r="BA81" s="185"/>
      <c r="BB81" s="756">
        <f>'Inner HCal Inst Work Package'!BB11</f>
        <v>0.25</v>
      </c>
      <c r="BC81" s="757">
        <f>'Inner HCal Inst Work Package'!BC11</f>
        <v>0</v>
      </c>
      <c r="BD81" s="185"/>
      <c r="BE81" s="181">
        <f>'Inner HCal Inst Work Package'!BE11</f>
        <v>0</v>
      </c>
      <c r="BF81" s="185"/>
      <c r="BG81" s="187" t="str">
        <f>'Inner HCal Inst Work Package'!BG11</f>
        <v>The labor required for this task is reasonably similar to well understood tasks from PHENIX and other projects of similar scale/L4</v>
      </c>
      <c r="BH81" s="188" t="str">
        <f>'Inner HCal Inst Work Package'!BH11</f>
        <v>No Materials required for this task/M1</v>
      </c>
      <c r="BI81" s="177"/>
      <c r="BJ81" s="187">
        <f>'Inner HCal Inst Work Package'!BJ11</f>
        <v>0</v>
      </c>
      <c r="BK81" s="176">
        <f>'Inner HCal Inst Work Package'!BK11</f>
        <v>0</v>
      </c>
      <c r="BL81" s="176">
        <f>'Inner HCal Inst Work Package'!BL11</f>
        <v>8</v>
      </c>
      <c r="BM81" s="176">
        <f>'Inner HCal Inst Work Package'!BM11</f>
        <v>8</v>
      </c>
      <c r="BN81" s="176">
        <f>'Inner HCal Inst Work Package'!BN11</f>
        <v>8</v>
      </c>
      <c r="BO81" s="176">
        <f>'Inner HCal Inst Work Package'!BO11</f>
        <v>0</v>
      </c>
      <c r="BP81" s="188">
        <f>'Inner HCal Inst Work Package'!BP11</f>
        <v>0</v>
      </c>
      <c r="BQ81" s="8"/>
      <c r="BR81" s="775">
        <f>'Inner HCal Inst Work Package'!BR11</f>
        <v>0</v>
      </c>
      <c r="BS81" s="776">
        <f>'Inner HCal Inst Work Package'!BS11</f>
        <v>0</v>
      </c>
      <c r="BT81" s="776">
        <f>'Inner HCal Inst Work Package'!BT11</f>
        <v>834.4</v>
      </c>
      <c r="BU81" s="776">
        <f>'Inner HCal Inst Work Package'!BU11</f>
        <v>648.79999999999995</v>
      </c>
      <c r="BV81" s="776">
        <f>'Inner HCal Inst Work Package'!BV11</f>
        <v>648.79999999999995</v>
      </c>
      <c r="BW81" s="776">
        <f>'Inner HCal Inst Work Package'!BW11</f>
        <v>0</v>
      </c>
      <c r="BX81" s="777">
        <f>'Inner HCal Inst Work Package'!BX11</f>
        <v>0</v>
      </c>
      <c r="BY81" s="742"/>
      <c r="BZ81" s="797">
        <f>'Inner HCal Inst Work Package'!BZ11</f>
        <v>2132</v>
      </c>
      <c r="CA81" s="798">
        <f>'Inner HCal Inst Work Package'!CA11</f>
        <v>2665</v>
      </c>
      <c r="CB81" s="799">
        <f>'Inner HCal Inst Work Package'!CB11</f>
        <v>0</v>
      </c>
      <c r="CC81" s="682"/>
      <c r="CD81" s="682"/>
      <c r="CE81" s="682"/>
      <c r="CF81" s="682"/>
    </row>
    <row r="82" spans="2:84" ht="62.4">
      <c r="B82" s="588" t="str">
        <f>'Inner HCal Inst Work Package'!B12</f>
        <v>S355000</v>
      </c>
      <c r="C82" s="177" t="str">
        <f>'Inner HCal Inst Work Package'!C12</f>
        <v>Design/Safety Reviews Complete, Inner HCal  Integration/Installation Tooling/Fixtures/Procedures Ready for Service</v>
      </c>
      <c r="D82" s="177" t="str">
        <f>'Inner HCal Inst Work Package'!D12</f>
        <v>milestone</v>
      </c>
      <c r="E82" s="177">
        <f>'Inner HCal Inst Work Package'!E12</f>
        <v>0</v>
      </c>
      <c r="F82" s="177">
        <f>'Inner HCal Inst Work Package'!F12</f>
        <v>0</v>
      </c>
      <c r="G82" s="185"/>
      <c r="H82" s="177">
        <f>'Inner HCal Inst Work Package'!H12</f>
        <v>0</v>
      </c>
      <c r="I82" s="185"/>
      <c r="J82" s="803">
        <f>'Inner HCal Inst Work Package'!J12</f>
        <v>0</v>
      </c>
      <c r="K82" s="804">
        <f>'Inner HCal Inst Work Package'!K12</f>
        <v>0</v>
      </c>
      <c r="L82" s="805">
        <f>'Inner HCal Inst Work Package'!L12</f>
        <v>0</v>
      </c>
      <c r="M82" s="185"/>
      <c r="N82" s="177">
        <f>'Inner HCal Inst Work Package'!N12</f>
        <v>0</v>
      </c>
      <c r="O82" s="185"/>
      <c r="P82" s="803">
        <f>'Inner HCal Inst Work Package'!P12</f>
        <v>0</v>
      </c>
      <c r="Q82" s="804">
        <f>'Inner HCal Inst Work Package'!Q12</f>
        <v>0</v>
      </c>
      <c r="R82" s="804">
        <f>'Inner HCal Inst Work Package'!R12</f>
        <v>0</v>
      </c>
      <c r="S82" s="805">
        <f>'Inner HCal Inst Work Package'!S12</f>
        <v>0</v>
      </c>
      <c r="T82" s="185"/>
      <c r="U82" s="177">
        <f>'Inner HCal Inst Work Package'!U12</f>
        <v>0</v>
      </c>
      <c r="V82" s="185"/>
      <c r="W82" s="803">
        <f>'Inner HCal Inst Work Package'!W12</f>
        <v>0</v>
      </c>
      <c r="X82" s="804">
        <f>'Inner HCal Inst Work Package'!X12</f>
        <v>0</v>
      </c>
      <c r="Y82" s="804">
        <f>'Inner HCal Inst Work Package'!Y12</f>
        <v>0</v>
      </c>
      <c r="Z82" s="804">
        <f>'Inner HCal Inst Work Package'!Z12</f>
        <v>0</v>
      </c>
      <c r="AA82" s="804">
        <f>'Inner HCal Inst Work Package'!AA12</f>
        <v>0</v>
      </c>
      <c r="AB82" s="805">
        <f>'Inner HCal Inst Work Package'!AB12</f>
        <v>0</v>
      </c>
      <c r="AC82" s="185"/>
      <c r="AD82" s="177">
        <f>'Inner HCal Inst Work Package'!AD12</f>
        <v>0</v>
      </c>
      <c r="AE82" s="185"/>
      <c r="AF82" s="803">
        <f>'Inner HCal Inst Work Package'!AF12</f>
        <v>0</v>
      </c>
      <c r="AG82" s="804">
        <f>'Inner HCal Inst Work Package'!AG12</f>
        <v>0</v>
      </c>
      <c r="AH82" s="804">
        <f>'Inner HCal Inst Work Package'!AH12</f>
        <v>0</v>
      </c>
      <c r="AI82" s="804">
        <f>'Inner HCal Inst Work Package'!AI12</f>
        <v>0</v>
      </c>
      <c r="AJ82" s="804">
        <f>'Inner HCal Inst Work Package'!AJ12</f>
        <v>0</v>
      </c>
      <c r="AK82" s="804">
        <f>'Inner HCal Inst Work Package'!AK12</f>
        <v>0</v>
      </c>
      <c r="AL82" s="804">
        <f>'Inner HCal Inst Work Package'!AL12</f>
        <v>0</v>
      </c>
      <c r="AM82" s="804">
        <f>'Inner HCal Inst Work Package'!AM12</f>
        <v>0</v>
      </c>
      <c r="AN82" s="805">
        <f>'Inner HCal Inst Work Package'!AN12</f>
        <v>0</v>
      </c>
      <c r="AO82" s="185"/>
      <c r="AP82" s="177">
        <f>'Inner HCal Inst Work Package'!AP12</f>
        <v>0</v>
      </c>
      <c r="AQ82" s="185"/>
      <c r="AR82" s="803">
        <f>'Inner HCal Inst Work Package'!AR12</f>
        <v>0</v>
      </c>
      <c r="AS82" s="804">
        <f>'Inner HCal Inst Work Package'!AS12</f>
        <v>0</v>
      </c>
      <c r="AT82" s="804">
        <f>'Inner HCal Inst Work Package'!AT12</f>
        <v>0</v>
      </c>
      <c r="AU82" s="804">
        <f>'Inner HCal Inst Work Package'!AU12</f>
        <v>0</v>
      </c>
      <c r="AV82" s="805">
        <f>'Inner HCal Inst Work Package'!AV12</f>
        <v>0</v>
      </c>
      <c r="AW82" s="185"/>
      <c r="AX82" s="177">
        <f>'Inner HCal Inst Work Package'!AX12</f>
        <v>0</v>
      </c>
      <c r="AY82" s="185"/>
      <c r="AZ82" s="806">
        <f>'Inner HCal Inst Work Package'!AZ12</f>
        <v>0</v>
      </c>
      <c r="BA82" s="185"/>
      <c r="BB82" s="807">
        <f>'Inner HCal Inst Work Package'!BB12</f>
        <v>0</v>
      </c>
      <c r="BC82" s="808">
        <f>'Inner HCal Inst Work Package'!BC12</f>
        <v>0</v>
      </c>
      <c r="BD82" s="185"/>
      <c r="BE82" s="177">
        <f>'Inner HCal Inst Work Package'!BE12</f>
        <v>0</v>
      </c>
      <c r="BF82" s="185"/>
      <c r="BG82" s="803" t="str">
        <f>'Inner HCal Inst Work Package'!BG12</f>
        <v>n/a</v>
      </c>
      <c r="BH82" s="805" t="str">
        <f>'Inner HCal Inst Work Package'!BH12</f>
        <v>n/a</v>
      </c>
      <c r="BI82" s="177"/>
      <c r="BJ82" s="803">
        <f>'Inner HCal Inst Work Package'!BJ12</f>
        <v>0</v>
      </c>
      <c r="BK82" s="804">
        <f>'Inner HCal Inst Work Package'!BK12</f>
        <v>0</v>
      </c>
      <c r="BL82" s="804">
        <f>'Inner HCal Inst Work Package'!BL12</f>
        <v>0</v>
      </c>
      <c r="BM82" s="804">
        <f>'Inner HCal Inst Work Package'!BM12</f>
        <v>0</v>
      </c>
      <c r="BN82" s="804">
        <f>'Inner HCal Inst Work Package'!BN12</f>
        <v>0</v>
      </c>
      <c r="BO82" s="804">
        <f>'Inner HCal Inst Work Package'!BO12</f>
        <v>0</v>
      </c>
      <c r="BP82" s="805">
        <f>'Inner HCal Inst Work Package'!BP12</f>
        <v>0</v>
      </c>
      <c r="BQ82" s="8"/>
      <c r="BR82" s="687">
        <f>'Inner HCal Inst Work Package'!BR12</f>
        <v>0</v>
      </c>
      <c r="BS82" s="688">
        <f>'Inner HCal Inst Work Package'!BS12</f>
        <v>0</v>
      </c>
      <c r="BT82" s="688">
        <f>'Inner HCal Inst Work Package'!BT12</f>
        <v>0</v>
      </c>
      <c r="BU82" s="688">
        <f>'Inner HCal Inst Work Package'!BU12</f>
        <v>0</v>
      </c>
      <c r="BV82" s="688">
        <f>'Inner HCal Inst Work Package'!BV12</f>
        <v>0</v>
      </c>
      <c r="BW82" s="688">
        <f>'Inner HCal Inst Work Package'!BW12</f>
        <v>0</v>
      </c>
      <c r="BX82" s="689">
        <f>'Inner HCal Inst Work Package'!BX12</f>
        <v>0</v>
      </c>
      <c r="BY82" s="742"/>
      <c r="BZ82" s="782">
        <f>'Inner HCal Inst Work Package'!BZ12</f>
        <v>0</v>
      </c>
      <c r="CA82" s="783">
        <f>'Inner HCal Inst Work Package'!CA12</f>
        <v>0</v>
      </c>
      <c r="CB82" s="784">
        <f>'Inner HCal Inst Work Package'!CB12</f>
        <v>0</v>
      </c>
      <c r="CC82" s="682"/>
      <c r="CD82" s="682"/>
      <c r="CE82" s="682"/>
      <c r="CF82" s="682"/>
    </row>
    <row r="83" spans="2:84">
      <c r="B83" s="588" t="str">
        <f>'Inner HCal Inst Work Package'!B13</f>
        <v>S355100</v>
      </c>
      <c r="C83" s="177" t="str">
        <f>'Inner HCal Inst Work Package'!C13</f>
        <v>Inner HCal Sectors Ready for Installation</v>
      </c>
      <c r="D83" s="177" t="str">
        <f>'Inner HCal Inst Work Package'!D13</f>
        <v>milestone</v>
      </c>
      <c r="E83" s="177">
        <f>'Inner HCal Inst Work Package'!E13</f>
        <v>0</v>
      </c>
      <c r="F83" s="177">
        <f>'Inner HCal Inst Work Package'!F13</f>
        <v>0</v>
      </c>
      <c r="G83" s="185"/>
      <c r="H83" s="177">
        <f>'Inner HCal Inst Work Package'!H13</f>
        <v>0</v>
      </c>
      <c r="I83" s="185"/>
      <c r="J83" s="803">
        <f>'Inner HCal Inst Work Package'!J13</f>
        <v>0</v>
      </c>
      <c r="K83" s="804">
        <f>'Inner HCal Inst Work Package'!K13</f>
        <v>0</v>
      </c>
      <c r="L83" s="805">
        <f>'Inner HCal Inst Work Package'!L13</f>
        <v>0</v>
      </c>
      <c r="M83" s="185"/>
      <c r="N83" s="177">
        <f>'Inner HCal Inst Work Package'!N13</f>
        <v>0</v>
      </c>
      <c r="O83" s="185"/>
      <c r="P83" s="803">
        <f>'Inner HCal Inst Work Package'!P13</f>
        <v>0</v>
      </c>
      <c r="Q83" s="804">
        <f>'Inner HCal Inst Work Package'!Q13</f>
        <v>0</v>
      </c>
      <c r="R83" s="804">
        <f>'Inner HCal Inst Work Package'!R13</f>
        <v>0</v>
      </c>
      <c r="S83" s="805">
        <f>'Inner HCal Inst Work Package'!S13</f>
        <v>0</v>
      </c>
      <c r="T83" s="185"/>
      <c r="U83" s="177">
        <f>'Inner HCal Inst Work Package'!U13</f>
        <v>0</v>
      </c>
      <c r="V83" s="185"/>
      <c r="W83" s="803">
        <f>'Inner HCal Inst Work Package'!W13</f>
        <v>0</v>
      </c>
      <c r="X83" s="804">
        <f>'Inner HCal Inst Work Package'!X13</f>
        <v>0</v>
      </c>
      <c r="Y83" s="804">
        <f>'Inner HCal Inst Work Package'!Y13</f>
        <v>0</v>
      </c>
      <c r="Z83" s="804">
        <f>'Inner HCal Inst Work Package'!Z13</f>
        <v>0</v>
      </c>
      <c r="AA83" s="804">
        <f>'Inner HCal Inst Work Package'!AA13</f>
        <v>0</v>
      </c>
      <c r="AB83" s="805">
        <f>'Inner HCal Inst Work Package'!AB13</f>
        <v>0</v>
      </c>
      <c r="AC83" s="185"/>
      <c r="AD83" s="177">
        <f>'Inner HCal Inst Work Package'!AD13</f>
        <v>0</v>
      </c>
      <c r="AE83" s="185"/>
      <c r="AF83" s="803">
        <f>'Inner HCal Inst Work Package'!AF13</f>
        <v>0</v>
      </c>
      <c r="AG83" s="804">
        <f>'Inner HCal Inst Work Package'!AG13</f>
        <v>0</v>
      </c>
      <c r="AH83" s="804">
        <f>'Inner HCal Inst Work Package'!AH13</f>
        <v>0</v>
      </c>
      <c r="AI83" s="804">
        <f>'Inner HCal Inst Work Package'!AI13</f>
        <v>0</v>
      </c>
      <c r="AJ83" s="804">
        <f>'Inner HCal Inst Work Package'!AJ13</f>
        <v>0</v>
      </c>
      <c r="AK83" s="804">
        <f>'Inner HCal Inst Work Package'!AK13</f>
        <v>0</v>
      </c>
      <c r="AL83" s="804">
        <f>'Inner HCal Inst Work Package'!AL13</f>
        <v>0</v>
      </c>
      <c r="AM83" s="804">
        <f>'Inner HCal Inst Work Package'!AM13</f>
        <v>0</v>
      </c>
      <c r="AN83" s="805">
        <f>'Inner HCal Inst Work Package'!AN13</f>
        <v>0</v>
      </c>
      <c r="AO83" s="185"/>
      <c r="AP83" s="177">
        <f>'Inner HCal Inst Work Package'!AP13</f>
        <v>0</v>
      </c>
      <c r="AQ83" s="185"/>
      <c r="AR83" s="803">
        <f>'Inner HCal Inst Work Package'!AR13</f>
        <v>0</v>
      </c>
      <c r="AS83" s="804">
        <f>'Inner HCal Inst Work Package'!AS13</f>
        <v>0</v>
      </c>
      <c r="AT83" s="804">
        <f>'Inner HCal Inst Work Package'!AT13</f>
        <v>0</v>
      </c>
      <c r="AU83" s="804">
        <f>'Inner HCal Inst Work Package'!AU13</f>
        <v>0</v>
      </c>
      <c r="AV83" s="805">
        <f>'Inner HCal Inst Work Package'!AV13</f>
        <v>0</v>
      </c>
      <c r="AW83" s="185"/>
      <c r="AX83" s="177">
        <f>'Inner HCal Inst Work Package'!AX13</f>
        <v>0</v>
      </c>
      <c r="AY83" s="185"/>
      <c r="AZ83" s="806">
        <f>'Inner HCal Inst Work Package'!AZ13</f>
        <v>0</v>
      </c>
      <c r="BA83" s="185"/>
      <c r="BB83" s="807">
        <f>'Inner HCal Inst Work Package'!BB13</f>
        <v>0</v>
      </c>
      <c r="BC83" s="808">
        <f>'Inner HCal Inst Work Package'!BC13</f>
        <v>0</v>
      </c>
      <c r="BD83" s="185"/>
      <c r="BE83" s="177">
        <f>'Inner HCal Inst Work Package'!BE13</f>
        <v>0</v>
      </c>
      <c r="BF83" s="185"/>
      <c r="BG83" s="803" t="str">
        <f>'Inner HCal Inst Work Package'!BG13</f>
        <v>n/a</v>
      </c>
      <c r="BH83" s="805" t="str">
        <f>'Inner HCal Inst Work Package'!BH13</f>
        <v>n/a</v>
      </c>
      <c r="BI83" s="177"/>
      <c r="BJ83" s="803">
        <f>'Inner HCal Inst Work Package'!BJ13</f>
        <v>0</v>
      </c>
      <c r="BK83" s="804">
        <f>'Inner HCal Inst Work Package'!BK13</f>
        <v>0</v>
      </c>
      <c r="BL83" s="804">
        <f>'Inner HCal Inst Work Package'!BL13</f>
        <v>0</v>
      </c>
      <c r="BM83" s="804">
        <f>'Inner HCal Inst Work Package'!BM13</f>
        <v>0</v>
      </c>
      <c r="BN83" s="804">
        <f>'Inner HCal Inst Work Package'!BN13</f>
        <v>0</v>
      </c>
      <c r="BO83" s="804">
        <f>'Inner HCal Inst Work Package'!BO13</f>
        <v>0</v>
      </c>
      <c r="BP83" s="805">
        <f>'Inner HCal Inst Work Package'!BP13</f>
        <v>0</v>
      </c>
      <c r="BQ83" s="8"/>
      <c r="BR83" s="687">
        <f>'Inner HCal Inst Work Package'!BR13</f>
        <v>0</v>
      </c>
      <c r="BS83" s="688">
        <f>'Inner HCal Inst Work Package'!BS13</f>
        <v>0</v>
      </c>
      <c r="BT83" s="688">
        <f>'Inner HCal Inst Work Package'!BT13</f>
        <v>0</v>
      </c>
      <c r="BU83" s="688">
        <f>'Inner HCal Inst Work Package'!BU13</f>
        <v>0</v>
      </c>
      <c r="BV83" s="688">
        <f>'Inner HCal Inst Work Package'!BV13</f>
        <v>0</v>
      </c>
      <c r="BW83" s="688">
        <f>'Inner HCal Inst Work Package'!BW13</f>
        <v>0</v>
      </c>
      <c r="BX83" s="689">
        <f>'Inner HCal Inst Work Package'!BX13</f>
        <v>0</v>
      </c>
      <c r="BY83" s="742"/>
      <c r="BZ83" s="782">
        <f>'Inner HCal Inst Work Package'!BZ13</f>
        <v>0</v>
      </c>
      <c r="CA83" s="783">
        <f>'Inner HCal Inst Work Package'!CA13</f>
        <v>0</v>
      </c>
      <c r="CB83" s="784">
        <f>'Inner HCal Inst Work Package'!CB13</f>
        <v>0</v>
      </c>
      <c r="CC83" s="682"/>
      <c r="CD83" s="682"/>
      <c r="CE83" s="682"/>
      <c r="CF83" s="682"/>
    </row>
    <row r="84" spans="2:84" ht="156">
      <c r="B84" s="588" t="str">
        <f>'Inner HCal Inst Work Package'!B14</f>
        <v>S355200 / S355300</v>
      </c>
      <c r="C84" s="177" t="str">
        <f>'Inner HCal Inst Work Package'!C14</f>
        <v>Transport assembled Inner HCal Sectors to AH</v>
      </c>
      <c r="D84" s="181" t="str">
        <f>'Inner HCal Inst Work Package'!D14</f>
        <v xml:space="preserve">Technical scope: Transport all 32 Inner HCal sectors from their sector assembly/test site at BNL to the 1008 Assembly Hall (AH). 
Work Statement: BNL riggers and sPHENIX technicans using appropriate custom and standard handling tools move all Inner HCal sectors to 1008 AH. These may be performed as a series of moves of smaller quantities of sectors in parallel with installing these sectors into the full Inner HCal assembly. </v>
      </c>
      <c r="E84" s="181">
        <f>'Inner HCal Inst Work Package'!E14</f>
        <v>20</v>
      </c>
      <c r="F84" s="181">
        <f>'Inner HCal Inst Work Package'!F14</f>
        <v>0</v>
      </c>
      <c r="G84" s="185"/>
      <c r="H84" s="181">
        <f>'Inner HCal Inst Work Package'!H14</f>
        <v>0</v>
      </c>
      <c r="I84" s="185"/>
      <c r="J84" s="187">
        <f>'Inner HCal Inst Work Package'!J14</f>
        <v>0</v>
      </c>
      <c r="K84" s="176">
        <f>'Inner HCal Inst Work Package'!K14</f>
        <v>0</v>
      </c>
      <c r="L84" s="188">
        <f>'Inner HCal Inst Work Package'!L14</f>
        <v>0</v>
      </c>
      <c r="M84" s="185"/>
      <c r="N84" s="181">
        <f>'Inner HCal Inst Work Package'!N14</f>
        <v>16</v>
      </c>
      <c r="O84" s="185"/>
      <c r="P84" s="187">
        <f>'Inner HCal Inst Work Package'!P14</f>
        <v>0</v>
      </c>
      <c r="Q84" s="176">
        <f>'Inner HCal Inst Work Package'!Q14</f>
        <v>0</v>
      </c>
      <c r="R84" s="176">
        <f>'Inner HCal Inst Work Package'!R14</f>
        <v>16</v>
      </c>
      <c r="S84" s="188">
        <f>'Inner HCal Inst Work Package'!S14</f>
        <v>0</v>
      </c>
      <c r="T84" s="185"/>
      <c r="U84" s="181">
        <f>'Inner HCal Inst Work Package'!U14</f>
        <v>16</v>
      </c>
      <c r="V84" s="185"/>
      <c r="W84" s="187">
        <f>'Inner HCal Inst Work Package'!W14</f>
        <v>16</v>
      </c>
      <c r="X84" s="176">
        <f>'Inner HCal Inst Work Package'!X14</f>
        <v>0</v>
      </c>
      <c r="Y84" s="176">
        <f>'Inner HCal Inst Work Package'!Y14</f>
        <v>0</v>
      </c>
      <c r="Z84" s="176">
        <f>'Inner HCal Inst Work Package'!Z14</f>
        <v>0</v>
      </c>
      <c r="AA84" s="176">
        <f>'Inner HCal Inst Work Package'!AA14</f>
        <v>0</v>
      </c>
      <c r="AB84" s="188">
        <f>'Inner HCal Inst Work Package'!AB14</f>
        <v>0</v>
      </c>
      <c r="AC84" s="185"/>
      <c r="AD84" s="181">
        <f>'Inner HCal Inst Work Package'!AD14</f>
        <v>120</v>
      </c>
      <c r="AE84" s="185"/>
      <c r="AF84" s="187">
        <f>'Inner HCal Inst Work Package'!AF14</f>
        <v>120</v>
      </c>
      <c r="AG84" s="176">
        <f>'Inner HCal Inst Work Package'!AG14</f>
        <v>0</v>
      </c>
      <c r="AH84" s="176">
        <f>'Inner HCal Inst Work Package'!AH14</f>
        <v>0</v>
      </c>
      <c r="AI84" s="176">
        <f>'Inner HCal Inst Work Package'!AI14</f>
        <v>0</v>
      </c>
      <c r="AJ84" s="176">
        <f>'Inner HCal Inst Work Package'!AJ14</f>
        <v>0</v>
      </c>
      <c r="AK84" s="176">
        <f>'Inner HCal Inst Work Package'!AK14</f>
        <v>0</v>
      </c>
      <c r="AL84" s="176">
        <f>'Inner HCal Inst Work Package'!AL14</f>
        <v>0</v>
      </c>
      <c r="AM84" s="176">
        <f>'Inner HCal Inst Work Package'!AM14</f>
        <v>0</v>
      </c>
      <c r="AN84" s="188">
        <f>'Inner HCal Inst Work Package'!AN14</f>
        <v>0</v>
      </c>
      <c r="AO84" s="185"/>
      <c r="AP84" s="181">
        <f>'Inner HCal Inst Work Package'!AP14</f>
        <v>160</v>
      </c>
      <c r="AQ84" s="185"/>
      <c r="AR84" s="187">
        <f>'Inner HCal Inst Work Package'!AR14</f>
        <v>0</v>
      </c>
      <c r="AS84" s="176">
        <f>'Inner HCal Inst Work Package'!AS14</f>
        <v>0</v>
      </c>
      <c r="AT84" s="176">
        <f>'Inner HCal Inst Work Package'!AT14</f>
        <v>160</v>
      </c>
      <c r="AU84" s="176">
        <f>'Inner HCal Inst Work Package'!AU14</f>
        <v>0</v>
      </c>
      <c r="AV84" s="188">
        <f>'Inner HCal Inst Work Package'!AV14</f>
        <v>0</v>
      </c>
      <c r="AW84" s="185"/>
      <c r="AX84" s="181">
        <f>'Inner HCal Inst Work Package'!AX14</f>
        <v>0</v>
      </c>
      <c r="AY84" s="185"/>
      <c r="AZ84" s="767">
        <f>'Inner HCal Inst Work Package'!AZ14</f>
        <v>500</v>
      </c>
      <c r="BA84" s="185"/>
      <c r="BB84" s="756">
        <f>'Inner HCal Inst Work Package'!BB14</f>
        <v>0.25</v>
      </c>
      <c r="BC84" s="757">
        <f>'Inner HCal Inst Work Package'!BC14</f>
        <v>0.25</v>
      </c>
      <c r="BD84" s="185"/>
      <c r="BE84" s="181">
        <f>'Inner HCal Inst Work Package'!BE14</f>
        <v>0</v>
      </c>
      <c r="BF84" s="185"/>
      <c r="BG84" s="187" t="str">
        <f>'Inner HCal Inst Work Package'!BG14</f>
        <v>The labor required for this task is reasonably similar to well understood tasks from PHENIX and other projects of similar scale/L4</v>
      </c>
      <c r="BH84" s="188" t="str">
        <f>'Inner HCal Inst Work Package'!BH14</f>
        <v>The costs indicated are for hardware costs associated with this task. This is fairly well understood from projects with similar scope and detail./M4</v>
      </c>
      <c r="BI84" s="177"/>
      <c r="BJ84" s="187">
        <f>'Inner HCal Inst Work Package'!BJ14</f>
        <v>0</v>
      </c>
      <c r="BK84" s="176">
        <f>'Inner HCal Inst Work Package'!BK14</f>
        <v>0</v>
      </c>
      <c r="BL84" s="176">
        <f>'Inner HCal Inst Work Package'!BL14</f>
        <v>16</v>
      </c>
      <c r="BM84" s="176">
        <f>'Inner HCal Inst Work Package'!BM14</f>
        <v>16</v>
      </c>
      <c r="BN84" s="176">
        <f>'Inner HCal Inst Work Package'!BN14</f>
        <v>120</v>
      </c>
      <c r="BO84" s="176">
        <f>'Inner HCal Inst Work Package'!BO14</f>
        <v>160</v>
      </c>
      <c r="BP84" s="188">
        <f>'Inner HCal Inst Work Package'!BP14</f>
        <v>0</v>
      </c>
      <c r="BQ84" s="8"/>
      <c r="BR84" s="775">
        <f>'Inner HCal Inst Work Package'!BR14</f>
        <v>0</v>
      </c>
      <c r="BS84" s="776">
        <f>'Inner HCal Inst Work Package'!BS14</f>
        <v>0</v>
      </c>
      <c r="BT84" s="776">
        <f>'Inner HCal Inst Work Package'!BT14</f>
        <v>1668.8</v>
      </c>
      <c r="BU84" s="776">
        <f>'Inner HCal Inst Work Package'!BU14</f>
        <v>1297.5999999999999</v>
      </c>
      <c r="BV84" s="776">
        <f>'Inner HCal Inst Work Package'!BV14</f>
        <v>9732</v>
      </c>
      <c r="BW84" s="776">
        <f>'Inner HCal Inst Work Package'!BW14</f>
        <v>18158.399999999998</v>
      </c>
      <c r="BX84" s="777">
        <f>'Inner HCal Inst Work Package'!BX14</f>
        <v>0</v>
      </c>
      <c r="BY84" s="742"/>
      <c r="BZ84" s="797">
        <f>'Inner HCal Inst Work Package'!BZ14</f>
        <v>30856.799999999996</v>
      </c>
      <c r="CA84" s="798">
        <f>'Inner HCal Inst Work Package'!CA14</f>
        <v>38570.999999999993</v>
      </c>
      <c r="CB84" s="799">
        <f>'Inner HCal Inst Work Package'!CB14</f>
        <v>625</v>
      </c>
      <c r="CC84" s="682"/>
      <c r="CD84" s="682"/>
      <c r="CE84" s="682"/>
      <c r="CF84" s="682"/>
    </row>
    <row r="85" spans="2:84" ht="140.4">
      <c r="B85" s="588" t="str">
        <f>'Inner HCal Inst Work Package'!B15</f>
        <v>S355400 / S355500</v>
      </c>
      <c r="C85" s="177" t="str">
        <f>'Inner HCal Inst Work Package'!C15</f>
        <v>Install Inner HCal assembly Insertion Fixture</v>
      </c>
      <c r="D85" s="181" t="str">
        <f>'Inner HCal Inst Work Package'!D15</f>
        <v>Technical scope: Install the Inner HCal insertion fixture in the sPHENIX Assembly Hall (AH). 
Work Statement:  sPHENIX technicans assemble the Inner HCal insertion fixture in the sPHENIX AH next to the sPHENIX cradle carriage (which by the time the Inner HCal is ready for insertion will have all of the Outer HCal and SC Magnet fully installed) in accordance with the Inner HCal installation procedure and work permit.</v>
      </c>
      <c r="E85" s="181">
        <f>'Inner HCal Inst Work Package'!E15</f>
        <v>5</v>
      </c>
      <c r="F85" s="181">
        <f>'Inner HCal Inst Work Package'!F15</f>
        <v>0</v>
      </c>
      <c r="G85" s="185"/>
      <c r="H85" s="181">
        <f>'Inner HCal Inst Work Package'!H15</f>
        <v>0</v>
      </c>
      <c r="I85" s="185"/>
      <c r="J85" s="187">
        <f>'Inner HCal Inst Work Package'!J15</f>
        <v>0</v>
      </c>
      <c r="K85" s="176">
        <f>'Inner HCal Inst Work Package'!K15</f>
        <v>0</v>
      </c>
      <c r="L85" s="188">
        <f>'Inner HCal Inst Work Package'!L15</f>
        <v>0</v>
      </c>
      <c r="M85" s="185"/>
      <c r="N85" s="181">
        <f>'Inner HCal Inst Work Package'!N15</f>
        <v>4</v>
      </c>
      <c r="O85" s="185"/>
      <c r="P85" s="187">
        <f>'Inner HCal Inst Work Package'!P15</f>
        <v>0</v>
      </c>
      <c r="Q85" s="176">
        <f>'Inner HCal Inst Work Package'!Q15</f>
        <v>0</v>
      </c>
      <c r="R85" s="176">
        <f>'Inner HCal Inst Work Package'!R15</f>
        <v>4</v>
      </c>
      <c r="S85" s="188">
        <f>'Inner HCal Inst Work Package'!S15</f>
        <v>0</v>
      </c>
      <c r="T85" s="185"/>
      <c r="U85" s="181">
        <f>'Inner HCal Inst Work Package'!U15</f>
        <v>4</v>
      </c>
      <c r="V85" s="185"/>
      <c r="W85" s="187">
        <f>'Inner HCal Inst Work Package'!W15</f>
        <v>4</v>
      </c>
      <c r="X85" s="176">
        <f>'Inner HCal Inst Work Package'!X15</f>
        <v>0</v>
      </c>
      <c r="Y85" s="176">
        <f>'Inner HCal Inst Work Package'!Y15</f>
        <v>0</v>
      </c>
      <c r="Z85" s="176">
        <f>'Inner HCal Inst Work Package'!Z15</f>
        <v>0</v>
      </c>
      <c r="AA85" s="176">
        <f>'Inner HCal Inst Work Package'!AA15</f>
        <v>0</v>
      </c>
      <c r="AB85" s="188">
        <f>'Inner HCal Inst Work Package'!AB15</f>
        <v>0</v>
      </c>
      <c r="AC85" s="185"/>
      <c r="AD85" s="181">
        <f>'Inner HCal Inst Work Package'!AD15</f>
        <v>80</v>
      </c>
      <c r="AE85" s="185"/>
      <c r="AF85" s="187">
        <f>'Inner HCal Inst Work Package'!AF15</f>
        <v>80</v>
      </c>
      <c r="AG85" s="176">
        <f>'Inner HCal Inst Work Package'!AG15</f>
        <v>0</v>
      </c>
      <c r="AH85" s="176">
        <f>'Inner HCal Inst Work Package'!AH15</f>
        <v>0</v>
      </c>
      <c r="AI85" s="176">
        <f>'Inner HCal Inst Work Package'!AI15</f>
        <v>0</v>
      </c>
      <c r="AJ85" s="176">
        <f>'Inner HCal Inst Work Package'!AJ15</f>
        <v>0</v>
      </c>
      <c r="AK85" s="176">
        <f>'Inner HCal Inst Work Package'!AK15</f>
        <v>0</v>
      </c>
      <c r="AL85" s="176">
        <f>'Inner HCal Inst Work Package'!AL15</f>
        <v>0</v>
      </c>
      <c r="AM85" s="176">
        <f>'Inner HCal Inst Work Package'!AM15</f>
        <v>0</v>
      </c>
      <c r="AN85" s="188">
        <f>'Inner HCal Inst Work Package'!AN15</f>
        <v>0</v>
      </c>
      <c r="AO85" s="185"/>
      <c r="AP85" s="181">
        <f>'Inner HCal Inst Work Package'!AP15</f>
        <v>0</v>
      </c>
      <c r="AQ85" s="185"/>
      <c r="AR85" s="187">
        <f>'Inner HCal Inst Work Package'!AR15</f>
        <v>0</v>
      </c>
      <c r="AS85" s="176">
        <f>'Inner HCal Inst Work Package'!AS15</f>
        <v>0</v>
      </c>
      <c r="AT85" s="176">
        <f>'Inner HCal Inst Work Package'!AT15</f>
        <v>0</v>
      </c>
      <c r="AU85" s="176">
        <f>'Inner HCal Inst Work Package'!AU15</f>
        <v>0</v>
      </c>
      <c r="AV85" s="188">
        <f>'Inner HCal Inst Work Package'!AV15</f>
        <v>0</v>
      </c>
      <c r="AW85" s="185"/>
      <c r="AX85" s="181">
        <f>'Inner HCal Inst Work Package'!AX15</f>
        <v>0</v>
      </c>
      <c r="AY85" s="185"/>
      <c r="AZ85" s="767">
        <f>'Inner HCal Inst Work Package'!AZ15</f>
        <v>500</v>
      </c>
      <c r="BA85" s="185"/>
      <c r="BB85" s="756">
        <f>'Inner HCal Inst Work Package'!BB15</f>
        <v>0.25</v>
      </c>
      <c r="BC85" s="757">
        <f>'Inner HCal Inst Work Package'!BC15</f>
        <v>0.25</v>
      </c>
      <c r="BD85" s="185"/>
      <c r="BE85" s="181">
        <f>'Inner HCal Inst Work Package'!BE15</f>
        <v>0</v>
      </c>
      <c r="BF85" s="185"/>
      <c r="BG85" s="187" t="str">
        <f>'Inner HCal Inst Work Package'!BG15</f>
        <v>The labor required for this task is reasonably similar to well understood tasks from PHENIX and other projects of similar scale/L4</v>
      </c>
      <c r="BH85" s="188" t="str">
        <f>'Inner HCal Inst Work Package'!BH15</f>
        <v>The costs indicated are for hardware costs associated with this task. This is fairly well understood from projects with similar scope and detail./M4</v>
      </c>
      <c r="BI85" s="177"/>
      <c r="BJ85" s="187">
        <f>'Inner HCal Inst Work Package'!BJ15</f>
        <v>0</v>
      </c>
      <c r="BK85" s="176">
        <f>'Inner HCal Inst Work Package'!BK15</f>
        <v>0</v>
      </c>
      <c r="BL85" s="176">
        <f>'Inner HCal Inst Work Package'!BL15</f>
        <v>4</v>
      </c>
      <c r="BM85" s="176">
        <f>'Inner HCal Inst Work Package'!BM15</f>
        <v>4</v>
      </c>
      <c r="BN85" s="176">
        <f>'Inner HCal Inst Work Package'!BN15</f>
        <v>80</v>
      </c>
      <c r="BO85" s="176">
        <f>'Inner HCal Inst Work Package'!BO15</f>
        <v>0</v>
      </c>
      <c r="BP85" s="188">
        <f>'Inner HCal Inst Work Package'!BP15</f>
        <v>0</v>
      </c>
      <c r="BQ85" s="8"/>
      <c r="BR85" s="775">
        <f>'Inner HCal Inst Work Package'!BR15</f>
        <v>0</v>
      </c>
      <c r="BS85" s="776">
        <f>'Inner HCal Inst Work Package'!BS15</f>
        <v>0</v>
      </c>
      <c r="BT85" s="776">
        <f>'Inner HCal Inst Work Package'!BT15</f>
        <v>417.2</v>
      </c>
      <c r="BU85" s="776">
        <f>'Inner HCal Inst Work Package'!BU15</f>
        <v>324.39999999999998</v>
      </c>
      <c r="BV85" s="776">
        <f>'Inner HCal Inst Work Package'!BV15</f>
        <v>6488</v>
      </c>
      <c r="BW85" s="776">
        <f>'Inner HCal Inst Work Package'!BW15</f>
        <v>0</v>
      </c>
      <c r="BX85" s="777">
        <f>'Inner HCal Inst Work Package'!BX15</f>
        <v>0</v>
      </c>
      <c r="BY85" s="742"/>
      <c r="BZ85" s="797">
        <f>'Inner HCal Inst Work Package'!BZ15</f>
        <v>7229.6</v>
      </c>
      <c r="CA85" s="798">
        <f>'Inner HCal Inst Work Package'!CA15</f>
        <v>9037</v>
      </c>
      <c r="CB85" s="799">
        <f>'Inner HCal Inst Work Package'!CB15</f>
        <v>625</v>
      </c>
      <c r="CC85" s="682"/>
      <c r="CD85" s="682"/>
      <c r="CE85" s="682"/>
      <c r="CF85" s="682"/>
    </row>
    <row r="86" spans="2:84" ht="156">
      <c r="B86" s="588" t="str">
        <f>'Inner HCal Inst Work Package'!B16</f>
        <v>S355600 / S355700</v>
      </c>
      <c r="C86" s="177" t="str">
        <f>'Inner HCal Inst Work Package'!C16</f>
        <v>Install Inner HCal assembly  on Insertion Fixture</v>
      </c>
      <c r="D86" s="181" t="str">
        <f>'Inner HCal Inst Work Package'!D16</f>
        <v>Technical scope: Install all 32 Inner HCal sectors into full Inner HCal detector on the Inner HCal insertion fixture in the sPHENIX Assembly Hall. 
Work Statement: BNL riggers and sPHENIX technicans using appropriate custom and standard handling and lifting tools install all 32 Inner HCal sectors between the Inner HCal assembly rings on the Inner HCal insertion fixture in accordance with the Inner HCal installation procedure and work permit.</v>
      </c>
      <c r="E86" s="181">
        <f>'Inner HCal Inst Work Package'!E16</f>
        <v>16</v>
      </c>
      <c r="F86" s="181">
        <f>'Inner HCal Inst Work Package'!F16</f>
        <v>0</v>
      </c>
      <c r="G86" s="185"/>
      <c r="H86" s="181">
        <f>'Inner HCal Inst Work Package'!H16</f>
        <v>0</v>
      </c>
      <c r="I86" s="185"/>
      <c r="J86" s="187">
        <f>'Inner HCal Inst Work Package'!J16</f>
        <v>0</v>
      </c>
      <c r="K86" s="176">
        <f>'Inner HCal Inst Work Package'!K16</f>
        <v>0</v>
      </c>
      <c r="L86" s="188">
        <f>'Inner HCal Inst Work Package'!L16</f>
        <v>0</v>
      </c>
      <c r="M86" s="185"/>
      <c r="N86" s="181">
        <f>'Inner HCal Inst Work Package'!N16</f>
        <v>64</v>
      </c>
      <c r="O86" s="185"/>
      <c r="P86" s="187">
        <f>'Inner HCal Inst Work Package'!P16</f>
        <v>0</v>
      </c>
      <c r="Q86" s="176">
        <f>'Inner HCal Inst Work Package'!Q16</f>
        <v>0</v>
      </c>
      <c r="R86" s="176">
        <f>'Inner HCal Inst Work Package'!R16</f>
        <v>64</v>
      </c>
      <c r="S86" s="188">
        <f>'Inner HCal Inst Work Package'!S16</f>
        <v>0</v>
      </c>
      <c r="T86" s="185"/>
      <c r="U86" s="181">
        <f>'Inner HCal Inst Work Package'!U16</f>
        <v>64</v>
      </c>
      <c r="V86" s="185"/>
      <c r="W86" s="187">
        <f>'Inner HCal Inst Work Package'!W16</f>
        <v>64</v>
      </c>
      <c r="X86" s="176">
        <f>'Inner HCal Inst Work Package'!X16</f>
        <v>0</v>
      </c>
      <c r="Y86" s="176">
        <f>'Inner HCal Inst Work Package'!Y16</f>
        <v>0</v>
      </c>
      <c r="Z86" s="176">
        <f>'Inner HCal Inst Work Package'!Z16</f>
        <v>0</v>
      </c>
      <c r="AA86" s="176">
        <f>'Inner HCal Inst Work Package'!AA16</f>
        <v>0</v>
      </c>
      <c r="AB86" s="188">
        <f>'Inner HCal Inst Work Package'!AB16</f>
        <v>0</v>
      </c>
      <c r="AC86" s="185"/>
      <c r="AD86" s="181">
        <f>'Inner HCal Inst Work Package'!AD16</f>
        <v>512</v>
      </c>
      <c r="AE86" s="185"/>
      <c r="AF86" s="187">
        <f>'Inner HCal Inst Work Package'!AF16</f>
        <v>512</v>
      </c>
      <c r="AG86" s="176">
        <f>'Inner HCal Inst Work Package'!AG16</f>
        <v>0</v>
      </c>
      <c r="AH86" s="176">
        <f>'Inner HCal Inst Work Package'!AH16</f>
        <v>0</v>
      </c>
      <c r="AI86" s="176">
        <f>'Inner HCal Inst Work Package'!AI16</f>
        <v>0</v>
      </c>
      <c r="AJ86" s="176">
        <f>'Inner HCal Inst Work Package'!AJ16</f>
        <v>0</v>
      </c>
      <c r="AK86" s="176">
        <f>'Inner HCal Inst Work Package'!AK16</f>
        <v>0</v>
      </c>
      <c r="AL86" s="176">
        <f>'Inner HCal Inst Work Package'!AL16</f>
        <v>0</v>
      </c>
      <c r="AM86" s="176">
        <f>'Inner HCal Inst Work Package'!AM16</f>
        <v>0</v>
      </c>
      <c r="AN86" s="188">
        <f>'Inner HCal Inst Work Package'!AN16</f>
        <v>0</v>
      </c>
      <c r="AO86" s="185"/>
      <c r="AP86" s="181">
        <f>'Inner HCal Inst Work Package'!AP16</f>
        <v>0</v>
      </c>
      <c r="AQ86" s="185"/>
      <c r="AR86" s="187">
        <f>'Inner HCal Inst Work Package'!AR16</f>
        <v>0</v>
      </c>
      <c r="AS86" s="176">
        <f>'Inner HCal Inst Work Package'!AS16</f>
        <v>0</v>
      </c>
      <c r="AT86" s="176">
        <f>'Inner HCal Inst Work Package'!AT16</f>
        <v>0</v>
      </c>
      <c r="AU86" s="176">
        <f>'Inner HCal Inst Work Package'!AU16</f>
        <v>0</v>
      </c>
      <c r="AV86" s="188">
        <f>'Inner HCal Inst Work Package'!AV16</f>
        <v>0</v>
      </c>
      <c r="AW86" s="185"/>
      <c r="AX86" s="181">
        <f>'Inner HCal Inst Work Package'!AX16</f>
        <v>0</v>
      </c>
      <c r="AY86" s="185"/>
      <c r="AZ86" s="767">
        <f>'Inner HCal Inst Work Package'!AZ16</f>
        <v>500</v>
      </c>
      <c r="BA86" s="185"/>
      <c r="BB86" s="756">
        <f>'Inner HCal Inst Work Package'!BB16</f>
        <v>0.25</v>
      </c>
      <c r="BC86" s="757">
        <f>'Inner HCal Inst Work Package'!BC16</f>
        <v>0.25</v>
      </c>
      <c r="BD86" s="185"/>
      <c r="BE86" s="181">
        <f>'Inner HCal Inst Work Package'!BE16</f>
        <v>0</v>
      </c>
      <c r="BF86" s="185"/>
      <c r="BG86" s="187" t="str">
        <f>'Inner HCal Inst Work Package'!BG16</f>
        <v>The labor required for this task is reasonably similar to well understood tasks from PHENIX and other projects of similar scale/L4</v>
      </c>
      <c r="BH86" s="188" t="str">
        <f>'Inner HCal Inst Work Package'!BH16</f>
        <v>The costs indicated are for hardware costs associated with this task. This is fairly well understood from projects with similar scope and detail./M4</v>
      </c>
      <c r="BI86" s="177"/>
      <c r="BJ86" s="187">
        <f>'Inner HCal Inst Work Package'!BJ16</f>
        <v>0</v>
      </c>
      <c r="BK86" s="176">
        <f>'Inner HCal Inst Work Package'!BK16</f>
        <v>0</v>
      </c>
      <c r="BL86" s="176">
        <f>'Inner HCal Inst Work Package'!BL16</f>
        <v>64</v>
      </c>
      <c r="BM86" s="176">
        <f>'Inner HCal Inst Work Package'!BM16</f>
        <v>64</v>
      </c>
      <c r="BN86" s="176">
        <f>'Inner HCal Inst Work Package'!BN16</f>
        <v>512</v>
      </c>
      <c r="BO86" s="176">
        <f>'Inner HCal Inst Work Package'!BO16</f>
        <v>0</v>
      </c>
      <c r="BP86" s="188">
        <f>'Inner HCal Inst Work Package'!BP16</f>
        <v>0</v>
      </c>
      <c r="BQ86" s="8"/>
      <c r="BR86" s="775">
        <f>'Inner HCal Inst Work Package'!BR16</f>
        <v>0</v>
      </c>
      <c r="BS86" s="776">
        <f>'Inner HCal Inst Work Package'!BS16</f>
        <v>0</v>
      </c>
      <c r="BT86" s="776">
        <f>'Inner HCal Inst Work Package'!BT16</f>
        <v>6675.2</v>
      </c>
      <c r="BU86" s="776">
        <f>'Inner HCal Inst Work Package'!BU16</f>
        <v>5190.3999999999996</v>
      </c>
      <c r="BV86" s="776">
        <f>'Inner HCal Inst Work Package'!BV16</f>
        <v>41523.199999999997</v>
      </c>
      <c r="BW86" s="776">
        <f>'Inner HCal Inst Work Package'!BW16</f>
        <v>0</v>
      </c>
      <c r="BX86" s="777">
        <f>'Inner HCal Inst Work Package'!BX16</f>
        <v>0</v>
      </c>
      <c r="BY86" s="742"/>
      <c r="BZ86" s="797">
        <f>'Inner HCal Inst Work Package'!BZ16</f>
        <v>53388.799999999996</v>
      </c>
      <c r="CA86" s="798">
        <f>'Inner HCal Inst Work Package'!CA16</f>
        <v>66736</v>
      </c>
      <c r="CB86" s="799">
        <f>'Inner HCal Inst Work Package'!CB16</f>
        <v>625</v>
      </c>
      <c r="CC86" s="682"/>
      <c r="CD86" s="682"/>
      <c r="CE86" s="682"/>
      <c r="CF86" s="682"/>
    </row>
    <row r="87" spans="2:84" ht="109.2">
      <c r="B87" s="588" t="str">
        <f>'Inner HCal Inst Work Package'!B17</f>
        <v>S355800 / S355900</v>
      </c>
      <c r="C87" s="177" t="str">
        <f>'Inner HCal Inst Work Package'!C17</f>
        <v>Install 1st Inner HCal Support Ring</v>
      </c>
      <c r="D87" s="181" t="str">
        <f>'Inner HCal Inst Work Package'!D17</f>
        <v>Technical scope: Install first (south side) Inner HCal support ring.
Work Statement: sPHENIX technicans install the south Inner HCal support ring and align it appropriately with the sPHENIX SC Magnet in accordance with the Inner HCal installation procedure and work permit.</v>
      </c>
      <c r="E87" s="181">
        <f>'Inner HCal Inst Work Package'!E17</f>
        <v>2</v>
      </c>
      <c r="F87" s="181">
        <f>'Inner HCal Inst Work Package'!F17</f>
        <v>0</v>
      </c>
      <c r="G87" s="185"/>
      <c r="H87" s="181">
        <f>'Inner HCal Inst Work Package'!H17</f>
        <v>0</v>
      </c>
      <c r="I87" s="185"/>
      <c r="J87" s="187">
        <f>'Inner HCal Inst Work Package'!J17</f>
        <v>0</v>
      </c>
      <c r="K87" s="176">
        <f>'Inner HCal Inst Work Package'!K17</f>
        <v>0</v>
      </c>
      <c r="L87" s="188">
        <f>'Inner HCal Inst Work Package'!L17</f>
        <v>0</v>
      </c>
      <c r="M87" s="185"/>
      <c r="N87" s="181">
        <f>'Inner HCal Inst Work Package'!N17</f>
        <v>8</v>
      </c>
      <c r="O87" s="185"/>
      <c r="P87" s="187">
        <f>'Inner HCal Inst Work Package'!P17</f>
        <v>0</v>
      </c>
      <c r="Q87" s="176">
        <f>'Inner HCal Inst Work Package'!Q17</f>
        <v>0</v>
      </c>
      <c r="R87" s="176">
        <f>'Inner HCal Inst Work Package'!R17</f>
        <v>8</v>
      </c>
      <c r="S87" s="188">
        <f>'Inner HCal Inst Work Package'!S17</f>
        <v>0</v>
      </c>
      <c r="T87" s="185"/>
      <c r="U87" s="181">
        <f>'Inner HCal Inst Work Package'!U17</f>
        <v>2</v>
      </c>
      <c r="V87" s="185"/>
      <c r="W87" s="187">
        <f>'Inner HCal Inst Work Package'!W17</f>
        <v>2</v>
      </c>
      <c r="X87" s="176">
        <f>'Inner HCal Inst Work Package'!X17</f>
        <v>0</v>
      </c>
      <c r="Y87" s="176">
        <f>'Inner HCal Inst Work Package'!Y17</f>
        <v>0</v>
      </c>
      <c r="Z87" s="176">
        <f>'Inner HCal Inst Work Package'!Z17</f>
        <v>0</v>
      </c>
      <c r="AA87" s="176">
        <f>'Inner HCal Inst Work Package'!AA17</f>
        <v>0</v>
      </c>
      <c r="AB87" s="188">
        <f>'Inner HCal Inst Work Package'!AB17</f>
        <v>0</v>
      </c>
      <c r="AC87" s="185"/>
      <c r="AD87" s="181">
        <f>'Inner HCal Inst Work Package'!AD17</f>
        <v>32</v>
      </c>
      <c r="AE87" s="185"/>
      <c r="AF87" s="187">
        <f>'Inner HCal Inst Work Package'!AF17</f>
        <v>32</v>
      </c>
      <c r="AG87" s="176">
        <f>'Inner HCal Inst Work Package'!AG17</f>
        <v>0</v>
      </c>
      <c r="AH87" s="176">
        <f>'Inner HCal Inst Work Package'!AH17</f>
        <v>0</v>
      </c>
      <c r="AI87" s="176">
        <f>'Inner HCal Inst Work Package'!AI17</f>
        <v>0</v>
      </c>
      <c r="AJ87" s="176">
        <f>'Inner HCal Inst Work Package'!AJ17</f>
        <v>0</v>
      </c>
      <c r="AK87" s="176">
        <f>'Inner HCal Inst Work Package'!AK17</f>
        <v>0</v>
      </c>
      <c r="AL87" s="176">
        <f>'Inner HCal Inst Work Package'!AL17</f>
        <v>0</v>
      </c>
      <c r="AM87" s="176">
        <f>'Inner HCal Inst Work Package'!AM17</f>
        <v>0</v>
      </c>
      <c r="AN87" s="188">
        <f>'Inner HCal Inst Work Package'!AN17</f>
        <v>0</v>
      </c>
      <c r="AO87" s="185"/>
      <c r="AP87" s="181">
        <f>'Inner HCal Inst Work Package'!AP17</f>
        <v>0</v>
      </c>
      <c r="AQ87" s="185"/>
      <c r="AR87" s="187">
        <f>'Inner HCal Inst Work Package'!AR17</f>
        <v>0</v>
      </c>
      <c r="AS87" s="176">
        <f>'Inner HCal Inst Work Package'!AS17</f>
        <v>0</v>
      </c>
      <c r="AT87" s="176">
        <f>'Inner HCal Inst Work Package'!AT17</f>
        <v>0</v>
      </c>
      <c r="AU87" s="176">
        <f>'Inner HCal Inst Work Package'!AU17</f>
        <v>0</v>
      </c>
      <c r="AV87" s="188">
        <f>'Inner HCal Inst Work Package'!AV17</f>
        <v>0</v>
      </c>
      <c r="AW87" s="185"/>
      <c r="AX87" s="181">
        <f>'Inner HCal Inst Work Package'!AX17</f>
        <v>0</v>
      </c>
      <c r="AY87" s="185"/>
      <c r="AZ87" s="767">
        <f>'Inner HCal Inst Work Package'!AZ17</f>
        <v>500</v>
      </c>
      <c r="BA87" s="185"/>
      <c r="BB87" s="756">
        <f>'Inner HCal Inst Work Package'!BB17</f>
        <v>0.25</v>
      </c>
      <c r="BC87" s="757">
        <f>'Inner HCal Inst Work Package'!BC17</f>
        <v>0.25</v>
      </c>
      <c r="BD87" s="185"/>
      <c r="BE87" s="181">
        <f>'Inner HCal Inst Work Package'!BE17</f>
        <v>0</v>
      </c>
      <c r="BF87" s="185"/>
      <c r="BG87" s="187" t="str">
        <f>'Inner HCal Inst Work Package'!BG17</f>
        <v>The labor required for this task is reasonably similar to well understood tasks from PHENIX and other projects of similar scale/L4</v>
      </c>
      <c r="BH87" s="188" t="str">
        <f>'Inner HCal Inst Work Package'!BH17</f>
        <v>The costs indicated are for hardware costs associated with this task. This is fairly well understood from projects with similar scope and detail./M4</v>
      </c>
      <c r="BI87" s="177"/>
      <c r="BJ87" s="187">
        <f>'Inner HCal Inst Work Package'!BJ17</f>
        <v>0</v>
      </c>
      <c r="BK87" s="176">
        <f>'Inner HCal Inst Work Package'!BK17</f>
        <v>0</v>
      </c>
      <c r="BL87" s="176">
        <f>'Inner HCal Inst Work Package'!BL17</f>
        <v>8</v>
      </c>
      <c r="BM87" s="176">
        <f>'Inner HCal Inst Work Package'!BM17</f>
        <v>2</v>
      </c>
      <c r="BN87" s="176">
        <f>'Inner HCal Inst Work Package'!BN17</f>
        <v>32</v>
      </c>
      <c r="BO87" s="176">
        <f>'Inner HCal Inst Work Package'!BO17</f>
        <v>0</v>
      </c>
      <c r="BP87" s="188">
        <f>'Inner HCal Inst Work Package'!BP17</f>
        <v>0</v>
      </c>
      <c r="BQ87" s="8"/>
      <c r="BR87" s="775">
        <f>'Inner HCal Inst Work Package'!BR17</f>
        <v>0</v>
      </c>
      <c r="BS87" s="776">
        <f>'Inner HCal Inst Work Package'!BS17</f>
        <v>0</v>
      </c>
      <c r="BT87" s="776">
        <f>'Inner HCal Inst Work Package'!BT17</f>
        <v>834.4</v>
      </c>
      <c r="BU87" s="776">
        <f>'Inner HCal Inst Work Package'!BU17</f>
        <v>162.19999999999999</v>
      </c>
      <c r="BV87" s="776">
        <f>'Inner HCal Inst Work Package'!BV17</f>
        <v>2595.1999999999998</v>
      </c>
      <c r="BW87" s="776">
        <f>'Inner HCal Inst Work Package'!BW17</f>
        <v>0</v>
      </c>
      <c r="BX87" s="777">
        <f>'Inner HCal Inst Work Package'!BX17</f>
        <v>0</v>
      </c>
      <c r="BY87" s="742"/>
      <c r="BZ87" s="797">
        <f>'Inner HCal Inst Work Package'!BZ17</f>
        <v>3591.7999999999997</v>
      </c>
      <c r="CA87" s="798">
        <f>'Inner HCal Inst Work Package'!CA17</f>
        <v>4489.75</v>
      </c>
      <c r="CB87" s="799">
        <f>'Inner HCal Inst Work Package'!CB17</f>
        <v>625</v>
      </c>
      <c r="CC87" s="682"/>
      <c r="CD87" s="682"/>
      <c r="CE87" s="682"/>
      <c r="CF87" s="682"/>
    </row>
    <row r="88" spans="2:84" ht="140.4">
      <c r="B88" s="588" t="str">
        <f>'Inner HCal Inst Work Package'!B18</f>
        <v>S356000 / S356100</v>
      </c>
      <c r="C88" s="177" t="str">
        <f>'Inner HCal Inst Work Package'!C18</f>
        <v>Install Inner HCal</v>
      </c>
      <c r="D88" s="181" t="str">
        <f>'Inner HCal Inst Work Package'!D18</f>
        <v>Technical scope: Install the  32 Inner HCal sectors assembly into the SC Magnet. 
Work Statement: sPHENIX technicans, using the Inner HCal insertion fixture, install the Inner HCal assembly into the  sPHENIX SC Magnet and attach the end ring on the south side to the south Inner HCal support ring, in accordance with the Inner HCal installation procedure and work permit.</v>
      </c>
      <c r="E88" s="181">
        <f>'Inner HCal Inst Work Package'!E18</f>
        <v>2</v>
      </c>
      <c r="F88" s="181">
        <f>'Inner HCal Inst Work Package'!F18</f>
        <v>0</v>
      </c>
      <c r="G88" s="185"/>
      <c r="H88" s="181">
        <f>'Inner HCal Inst Work Package'!H18</f>
        <v>0</v>
      </c>
      <c r="I88" s="185"/>
      <c r="J88" s="187">
        <f>'Inner HCal Inst Work Package'!J18</f>
        <v>0</v>
      </c>
      <c r="K88" s="176">
        <f>'Inner HCal Inst Work Package'!K18</f>
        <v>0</v>
      </c>
      <c r="L88" s="188">
        <f>'Inner HCal Inst Work Package'!L18</f>
        <v>0</v>
      </c>
      <c r="M88" s="185"/>
      <c r="N88" s="181">
        <f>'Inner HCal Inst Work Package'!N18</f>
        <v>8</v>
      </c>
      <c r="O88" s="185"/>
      <c r="P88" s="187">
        <f>'Inner HCal Inst Work Package'!P18</f>
        <v>0</v>
      </c>
      <c r="Q88" s="176">
        <f>'Inner HCal Inst Work Package'!Q18</f>
        <v>0</v>
      </c>
      <c r="R88" s="176">
        <f>'Inner HCal Inst Work Package'!R18</f>
        <v>8</v>
      </c>
      <c r="S88" s="188">
        <f>'Inner HCal Inst Work Package'!S18</f>
        <v>0</v>
      </c>
      <c r="T88" s="185"/>
      <c r="U88" s="181">
        <f>'Inner HCal Inst Work Package'!U18</f>
        <v>2</v>
      </c>
      <c r="V88" s="185"/>
      <c r="W88" s="187">
        <f>'Inner HCal Inst Work Package'!W18</f>
        <v>2</v>
      </c>
      <c r="X88" s="176">
        <f>'Inner HCal Inst Work Package'!X18</f>
        <v>0</v>
      </c>
      <c r="Y88" s="176">
        <f>'Inner HCal Inst Work Package'!Y18</f>
        <v>0</v>
      </c>
      <c r="Z88" s="176">
        <f>'Inner HCal Inst Work Package'!Z18</f>
        <v>0</v>
      </c>
      <c r="AA88" s="176">
        <f>'Inner HCal Inst Work Package'!AA18</f>
        <v>0</v>
      </c>
      <c r="AB88" s="188">
        <f>'Inner HCal Inst Work Package'!AB18</f>
        <v>0</v>
      </c>
      <c r="AC88" s="185"/>
      <c r="AD88" s="181">
        <f>'Inner HCal Inst Work Package'!AD18</f>
        <v>32</v>
      </c>
      <c r="AE88" s="185"/>
      <c r="AF88" s="187">
        <f>'Inner HCal Inst Work Package'!AF18</f>
        <v>32</v>
      </c>
      <c r="AG88" s="176">
        <f>'Inner HCal Inst Work Package'!AG18</f>
        <v>0</v>
      </c>
      <c r="AH88" s="176">
        <f>'Inner HCal Inst Work Package'!AH18</f>
        <v>0</v>
      </c>
      <c r="AI88" s="176">
        <f>'Inner HCal Inst Work Package'!AI18</f>
        <v>0</v>
      </c>
      <c r="AJ88" s="176">
        <f>'Inner HCal Inst Work Package'!AJ18</f>
        <v>0</v>
      </c>
      <c r="AK88" s="176">
        <f>'Inner HCal Inst Work Package'!AK18</f>
        <v>0</v>
      </c>
      <c r="AL88" s="176">
        <f>'Inner HCal Inst Work Package'!AL18</f>
        <v>0</v>
      </c>
      <c r="AM88" s="176">
        <f>'Inner HCal Inst Work Package'!AM18</f>
        <v>0</v>
      </c>
      <c r="AN88" s="188">
        <f>'Inner HCal Inst Work Package'!AN18</f>
        <v>0</v>
      </c>
      <c r="AO88" s="185"/>
      <c r="AP88" s="181">
        <f>'Inner HCal Inst Work Package'!AP18</f>
        <v>0</v>
      </c>
      <c r="AQ88" s="185"/>
      <c r="AR88" s="187">
        <f>'Inner HCal Inst Work Package'!AR18</f>
        <v>0</v>
      </c>
      <c r="AS88" s="176">
        <f>'Inner HCal Inst Work Package'!AS18</f>
        <v>0</v>
      </c>
      <c r="AT88" s="176">
        <f>'Inner HCal Inst Work Package'!AT18</f>
        <v>0</v>
      </c>
      <c r="AU88" s="176">
        <f>'Inner HCal Inst Work Package'!AU18</f>
        <v>0</v>
      </c>
      <c r="AV88" s="188">
        <f>'Inner HCal Inst Work Package'!AV18</f>
        <v>0</v>
      </c>
      <c r="AW88" s="185"/>
      <c r="AX88" s="181">
        <f>'Inner HCal Inst Work Package'!AX18</f>
        <v>0</v>
      </c>
      <c r="AY88" s="185"/>
      <c r="AZ88" s="767">
        <f>'Inner HCal Inst Work Package'!AZ18</f>
        <v>500</v>
      </c>
      <c r="BA88" s="185"/>
      <c r="BB88" s="756">
        <f>'Inner HCal Inst Work Package'!BB18</f>
        <v>0.25</v>
      </c>
      <c r="BC88" s="757">
        <f>'Inner HCal Inst Work Package'!BC18</f>
        <v>0.25</v>
      </c>
      <c r="BD88" s="185"/>
      <c r="BE88" s="181">
        <f>'Inner HCal Inst Work Package'!BE18</f>
        <v>0</v>
      </c>
      <c r="BF88" s="185"/>
      <c r="BG88" s="187" t="str">
        <f>'Inner HCal Inst Work Package'!BG18</f>
        <v>The labor required for this task is reasonably similar to well understood tasks from PHENIX and other projects of similar scale/L4</v>
      </c>
      <c r="BH88" s="188" t="str">
        <f>'Inner HCal Inst Work Package'!BH18</f>
        <v>The costs indicated are for hardware costs associated with this task. This is fairly well understood from projects with similar scope and detail./M4</v>
      </c>
      <c r="BI88" s="177"/>
      <c r="BJ88" s="187">
        <f>'Inner HCal Inst Work Package'!BJ18</f>
        <v>0</v>
      </c>
      <c r="BK88" s="176">
        <f>'Inner HCal Inst Work Package'!BK18</f>
        <v>0</v>
      </c>
      <c r="BL88" s="176">
        <f>'Inner HCal Inst Work Package'!BL18</f>
        <v>8</v>
      </c>
      <c r="BM88" s="176">
        <f>'Inner HCal Inst Work Package'!BM18</f>
        <v>2</v>
      </c>
      <c r="BN88" s="176">
        <f>'Inner HCal Inst Work Package'!BN18</f>
        <v>32</v>
      </c>
      <c r="BO88" s="176">
        <f>'Inner HCal Inst Work Package'!BO18</f>
        <v>0</v>
      </c>
      <c r="BP88" s="188">
        <f>'Inner HCal Inst Work Package'!BP18</f>
        <v>0</v>
      </c>
      <c r="BQ88" s="8"/>
      <c r="BR88" s="775">
        <f>'Inner HCal Inst Work Package'!BR18</f>
        <v>0</v>
      </c>
      <c r="BS88" s="776">
        <f>'Inner HCal Inst Work Package'!BS18</f>
        <v>0</v>
      </c>
      <c r="BT88" s="776">
        <f>'Inner HCal Inst Work Package'!BT18</f>
        <v>834.4</v>
      </c>
      <c r="BU88" s="776">
        <f>'Inner HCal Inst Work Package'!BU18</f>
        <v>162.19999999999999</v>
      </c>
      <c r="BV88" s="776">
        <f>'Inner HCal Inst Work Package'!BV18</f>
        <v>2595.1999999999998</v>
      </c>
      <c r="BW88" s="776">
        <f>'Inner HCal Inst Work Package'!BW18</f>
        <v>0</v>
      </c>
      <c r="BX88" s="777">
        <f>'Inner HCal Inst Work Package'!BX18</f>
        <v>0</v>
      </c>
      <c r="BY88" s="742"/>
      <c r="BZ88" s="797">
        <f>'Inner HCal Inst Work Package'!BZ18</f>
        <v>3591.7999999999997</v>
      </c>
      <c r="CA88" s="798">
        <f>'Inner HCal Inst Work Package'!CA18</f>
        <v>4489.75</v>
      </c>
      <c r="CB88" s="799">
        <f>'Inner HCal Inst Work Package'!CB18</f>
        <v>625</v>
      </c>
      <c r="CC88" s="682"/>
      <c r="CD88" s="682"/>
      <c r="CE88" s="682"/>
      <c r="CF88" s="682"/>
    </row>
    <row r="89" spans="2:84" ht="124.8">
      <c r="B89" s="588" t="str">
        <f>'Inner HCal Inst Work Package'!B19</f>
        <v>S356200 / S356300</v>
      </c>
      <c r="C89" s="177" t="str">
        <f>'Inner HCal Inst Work Package'!C19</f>
        <v>Install 2nd Inner HCal Support Ring</v>
      </c>
      <c r="D89" s="181" t="str">
        <f>'Inner HCal Inst Work Package'!D19</f>
        <v>Technical scope:Install first (north side) Inner HCal support ring.
Work Statement:  sPHENIX technicans install the north Inner HCal support ring and attach to the north side Inner HCal end ring. Attach the support ring to the outer HCal  in accordance with the Inner HCal installation procedure and work permit.</v>
      </c>
      <c r="E89" s="181">
        <f>'Inner HCal Inst Work Package'!E19</f>
        <v>2</v>
      </c>
      <c r="F89" s="181">
        <f>'Inner HCal Inst Work Package'!F19</f>
        <v>0</v>
      </c>
      <c r="G89" s="185"/>
      <c r="H89" s="181">
        <f>'Inner HCal Inst Work Package'!H19</f>
        <v>0</v>
      </c>
      <c r="I89" s="185"/>
      <c r="J89" s="187">
        <f>'Inner HCal Inst Work Package'!J19</f>
        <v>0</v>
      </c>
      <c r="K89" s="176">
        <f>'Inner HCal Inst Work Package'!K19</f>
        <v>0</v>
      </c>
      <c r="L89" s="188">
        <f>'Inner HCal Inst Work Package'!L19</f>
        <v>0</v>
      </c>
      <c r="M89" s="185"/>
      <c r="N89" s="181">
        <f>'Inner HCal Inst Work Package'!N19</f>
        <v>8</v>
      </c>
      <c r="O89" s="185"/>
      <c r="P89" s="187">
        <f>'Inner HCal Inst Work Package'!P19</f>
        <v>0</v>
      </c>
      <c r="Q89" s="176">
        <f>'Inner HCal Inst Work Package'!Q19</f>
        <v>0</v>
      </c>
      <c r="R89" s="176">
        <f>'Inner HCal Inst Work Package'!R19</f>
        <v>8</v>
      </c>
      <c r="S89" s="188">
        <f>'Inner HCal Inst Work Package'!S19</f>
        <v>0</v>
      </c>
      <c r="T89" s="185"/>
      <c r="U89" s="181">
        <f>'Inner HCal Inst Work Package'!U19</f>
        <v>2</v>
      </c>
      <c r="V89" s="185"/>
      <c r="W89" s="187">
        <f>'Inner HCal Inst Work Package'!W19</f>
        <v>2</v>
      </c>
      <c r="X89" s="176">
        <f>'Inner HCal Inst Work Package'!X19</f>
        <v>0</v>
      </c>
      <c r="Y89" s="176">
        <f>'Inner HCal Inst Work Package'!Y19</f>
        <v>0</v>
      </c>
      <c r="Z89" s="176">
        <f>'Inner HCal Inst Work Package'!Z19</f>
        <v>0</v>
      </c>
      <c r="AA89" s="176">
        <f>'Inner HCal Inst Work Package'!AA19</f>
        <v>0</v>
      </c>
      <c r="AB89" s="188">
        <f>'Inner HCal Inst Work Package'!AB19</f>
        <v>0</v>
      </c>
      <c r="AC89" s="185"/>
      <c r="AD89" s="181">
        <f>'Inner HCal Inst Work Package'!AD19</f>
        <v>32</v>
      </c>
      <c r="AE89" s="185"/>
      <c r="AF89" s="187">
        <f>'Inner HCal Inst Work Package'!AF19</f>
        <v>32</v>
      </c>
      <c r="AG89" s="176">
        <f>'Inner HCal Inst Work Package'!AG19</f>
        <v>0</v>
      </c>
      <c r="AH89" s="176">
        <f>'Inner HCal Inst Work Package'!AH19</f>
        <v>0</v>
      </c>
      <c r="AI89" s="176">
        <f>'Inner HCal Inst Work Package'!AI19</f>
        <v>0</v>
      </c>
      <c r="AJ89" s="176">
        <f>'Inner HCal Inst Work Package'!AJ19</f>
        <v>0</v>
      </c>
      <c r="AK89" s="176">
        <f>'Inner HCal Inst Work Package'!AK19</f>
        <v>0</v>
      </c>
      <c r="AL89" s="176">
        <f>'Inner HCal Inst Work Package'!AL19</f>
        <v>0</v>
      </c>
      <c r="AM89" s="176">
        <f>'Inner HCal Inst Work Package'!AM19</f>
        <v>0</v>
      </c>
      <c r="AN89" s="188">
        <f>'Inner HCal Inst Work Package'!AN19</f>
        <v>0</v>
      </c>
      <c r="AO89" s="185"/>
      <c r="AP89" s="181">
        <f>'Inner HCal Inst Work Package'!AP19</f>
        <v>0</v>
      </c>
      <c r="AQ89" s="185"/>
      <c r="AR89" s="187">
        <f>'Inner HCal Inst Work Package'!AR19</f>
        <v>0</v>
      </c>
      <c r="AS89" s="176">
        <f>'Inner HCal Inst Work Package'!AS19</f>
        <v>0</v>
      </c>
      <c r="AT89" s="176">
        <f>'Inner HCal Inst Work Package'!AT19</f>
        <v>0</v>
      </c>
      <c r="AU89" s="176">
        <f>'Inner HCal Inst Work Package'!AU19</f>
        <v>0</v>
      </c>
      <c r="AV89" s="188">
        <f>'Inner HCal Inst Work Package'!AV19</f>
        <v>0</v>
      </c>
      <c r="AW89" s="185"/>
      <c r="AX89" s="181">
        <f>'Inner HCal Inst Work Package'!AX19</f>
        <v>0</v>
      </c>
      <c r="AY89" s="185"/>
      <c r="AZ89" s="767">
        <f>'Inner HCal Inst Work Package'!AZ19</f>
        <v>500</v>
      </c>
      <c r="BA89" s="185"/>
      <c r="BB89" s="756">
        <f>'Inner HCal Inst Work Package'!BB19</f>
        <v>0.25</v>
      </c>
      <c r="BC89" s="757">
        <f>'Inner HCal Inst Work Package'!BC19</f>
        <v>0.25</v>
      </c>
      <c r="BD89" s="185"/>
      <c r="BE89" s="181">
        <f>'Inner HCal Inst Work Package'!BE19</f>
        <v>0</v>
      </c>
      <c r="BF89" s="185"/>
      <c r="BG89" s="187" t="str">
        <f>'Inner HCal Inst Work Package'!BG19</f>
        <v>The labor required for this task is reasonably similar to well understood tasks from PHENIX and other projects of similar scale/L4</v>
      </c>
      <c r="BH89" s="188" t="str">
        <f>'Inner HCal Inst Work Package'!BH19</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89" s="177"/>
      <c r="BJ89" s="187">
        <f>'Inner HCal Inst Work Package'!BJ19</f>
        <v>0</v>
      </c>
      <c r="BK89" s="176">
        <f>'Inner HCal Inst Work Package'!BK19</f>
        <v>0</v>
      </c>
      <c r="BL89" s="176">
        <f>'Inner HCal Inst Work Package'!BL19</f>
        <v>8</v>
      </c>
      <c r="BM89" s="176">
        <f>'Inner HCal Inst Work Package'!BM19</f>
        <v>2</v>
      </c>
      <c r="BN89" s="176">
        <f>'Inner HCal Inst Work Package'!BN19</f>
        <v>32</v>
      </c>
      <c r="BO89" s="176">
        <f>'Inner HCal Inst Work Package'!BO19</f>
        <v>0</v>
      </c>
      <c r="BP89" s="188">
        <f>'Inner HCal Inst Work Package'!BP19</f>
        <v>0</v>
      </c>
      <c r="BQ89" s="8"/>
      <c r="BR89" s="775">
        <f>'Inner HCal Inst Work Package'!BR19</f>
        <v>0</v>
      </c>
      <c r="BS89" s="776">
        <f>'Inner HCal Inst Work Package'!BS19</f>
        <v>0</v>
      </c>
      <c r="BT89" s="776">
        <f>'Inner HCal Inst Work Package'!BT19</f>
        <v>834.4</v>
      </c>
      <c r="BU89" s="776">
        <f>'Inner HCal Inst Work Package'!BU19</f>
        <v>162.19999999999999</v>
      </c>
      <c r="BV89" s="776">
        <f>'Inner HCal Inst Work Package'!BV19</f>
        <v>2595.1999999999998</v>
      </c>
      <c r="BW89" s="776">
        <f>'Inner HCal Inst Work Package'!BW19</f>
        <v>0</v>
      </c>
      <c r="BX89" s="777">
        <f>'Inner HCal Inst Work Package'!BX19</f>
        <v>0</v>
      </c>
      <c r="BY89" s="742"/>
      <c r="BZ89" s="797">
        <f>'Inner HCal Inst Work Package'!BZ19</f>
        <v>3591.7999999999997</v>
      </c>
      <c r="CA89" s="798">
        <f>'Inner HCal Inst Work Package'!CA19</f>
        <v>4489.75</v>
      </c>
      <c r="CB89" s="799">
        <f>'Inner HCal Inst Work Package'!CB19</f>
        <v>625</v>
      </c>
      <c r="CC89" s="682"/>
      <c r="CD89" s="682"/>
      <c r="CE89" s="682"/>
      <c r="CF89" s="682"/>
    </row>
    <row r="90" spans="2:84" ht="140.4">
      <c r="B90" s="588" t="str">
        <f>'Inner HCal Inst Work Package'!B20</f>
        <v>S356400 / S356410 / S356500</v>
      </c>
      <c r="C90" s="177" t="str">
        <f>'Inner HCal Inst Work Package'!C20</f>
        <v>Align/Survey Inner HCal to SC Magnet Centerline</v>
      </c>
      <c r="D90" s="181" t="str">
        <f>'Inner HCal Inst Work Package'!D20</f>
        <v>Technical scope: Align all Inner HCal sectors to the SC Magnet.
Work Statement: sPHENIX technicans working with BNL surveyors using appropriate alignment tools and adjustment/alignment features built into the Inner HCal support rings, align the Inner HCal to the SC Magnet in accordance with the Inner HCal installation procedure and work permit.</v>
      </c>
      <c r="E90" s="181">
        <f>'Inner HCal Inst Work Package'!E20</f>
        <v>5</v>
      </c>
      <c r="F90" s="181">
        <f>'Inner HCal Inst Work Package'!F20</f>
        <v>0</v>
      </c>
      <c r="G90" s="185"/>
      <c r="H90" s="181">
        <f>'Inner HCal Inst Work Package'!H20</f>
        <v>0</v>
      </c>
      <c r="I90" s="185"/>
      <c r="J90" s="187">
        <f>'Inner HCal Inst Work Package'!J20</f>
        <v>0</v>
      </c>
      <c r="K90" s="176">
        <f>'Inner HCal Inst Work Package'!K20</f>
        <v>0</v>
      </c>
      <c r="L90" s="188">
        <f>'Inner HCal Inst Work Package'!L20</f>
        <v>0</v>
      </c>
      <c r="M90" s="185"/>
      <c r="N90" s="181">
        <f>'Inner HCal Inst Work Package'!N20</f>
        <v>0</v>
      </c>
      <c r="O90" s="185"/>
      <c r="P90" s="187">
        <f>'Inner HCal Inst Work Package'!P20</f>
        <v>0</v>
      </c>
      <c r="Q90" s="176">
        <f>'Inner HCal Inst Work Package'!Q20</f>
        <v>0</v>
      </c>
      <c r="R90" s="176">
        <f>'Inner HCal Inst Work Package'!R20</f>
        <v>0</v>
      </c>
      <c r="S90" s="188">
        <f>'Inner HCal Inst Work Package'!S20</f>
        <v>0</v>
      </c>
      <c r="T90" s="185"/>
      <c r="U90" s="181">
        <f>'Inner HCal Inst Work Package'!U20</f>
        <v>4</v>
      </c>
      <c r="V90" s="185"/>
      <c r="W90" s="187">
        <f>'Inner HCal Inst Work Package'!W20</f>
        <v>4</v>
      </c>
      <c r="X90" s="176">
        <f>'Inner HCal Inst Work Package'!X20</f>
        <v>0</v>
      </c>
      <c r="Y90" s="176">
        <f>'Inner HCal Inst Work Package'!Y20</f>
        <v>0</v>
      </c>
      <c r="Z90" s="176">
        <f>'Inner HCal Inst Work Package'!Z20</f>
        <v>0</v>
      </c>
      <c r="AA90" s="176">
        <f>'Inner HCal Inst Work Package'!AA20</f>
        <v>0</v>
      </c>
      <c r="AB90" s="188">
        <f>'Inner HCal Inst Work Package'!AB20</f>
        <v>0</v>
      </c>
      <c r="AC90" s="185"/>
      <c r="AD90" s="181">
        <f>'Inner HCal Inst Work Package'!AD20</f>
        <v>80</v>
      </c>
      <c r="AE90" s="185"/>
      <c r="AF90" s="187">
        <f>'Inner HCal Inst Work Package'!AF20</f>
        <v>20</v>
      </c>
      <c r="AG90" s="176">
        <f>'Inner HCal Inst Work Package'!AG20</f>
        <v>0</v>
      </c>
      <c r="AH90" s="176">
        <f>'Inner HCal Inst Work Package'!AH20</f>
        <v>0</v>
      </c>
      <c r="AI90" s="176">
        <f>'Inner HCal Inst Work Package'!AI20</f>
        <v>60</v>
      </c>
      <c r="AJ90" s="176">
        <f>'Inner HCal Inst Work Package'!AJ20</f>
        <v>0</v>
      </c>
      <c r="AK90" s="176">
        <f>'Inner HCal Inst Work Package'!AK20</f>
        <v>0</v>
      </c>
      <c r="AL90" s="176">
        <f>'Inner HCal Inst Work Package'!AL20</f>
        <v>0</v>
      </c>
      <c r="AM90" s="176">
        <f>'Inner HCal Inst Work Package'!AM20</f>
        <v>0</v>
      </c>
      <c r="AN90" s="188">
        <f>'Inner HCal Inst Work Package'!AN20</f>
        <v>0</v>
      </c>
      <c r="AO90" s="185"/>
      <c r="AP90" s="181">
        <f>'Inner HCal Inst Work Package'!AP20</f>
        <v>80</v>
      </c>
      <c r="AQ90" s="185"/>
      <c r="AR90" s="187">
        <f>'Inner HCal Inst Work Package'!AR20</f>
        <v>0</v>
      </c>
      <c r="AS90" s="176">
        <f>'Inner HCal Inst Work Package'!AS20</f>
        <v>0</v>
      </c>
      <c r="AT90" s="176">
        <f>'Inner HCal Inst Work Package'!AT20</f>
        <v>80</v>
      </c>
      <c r="AU90" s="176">
        <f>'Inner HCal Inst Work Package'!AU20</f>
        <v>0</v>
      </c>
      <c r="AV90" s="188">
        <f>'Inner HCal Inst Work Package'!AV20</f>
        <v>0</v>
      </c>
      <c r="AW90" s="185"/>
      <c r="AX90" s="181">
        <f>'Inner HCal Inst Work Package'!AX20</f>
        <v>0</v>
      </c>
      <c r="AY90" s="185"/>
      <c r="AZ90" s="767">
        <f>'Inner HCal Inst Work Package'!AZ20</f>
        <v>500</v>
      </c>
      <c r="BA90" s="185"/>
      <c r="BB90" s="756">
        <f>'Inner HCal Inst Work Package'!BB20</f>
        <v>0.25</v>
      </c>
      <c r="BC90" s="757">
        <f>'Inner HCal Inst Work Package'!BC20</f>
        <v>0.25</v>
      </c>
      <c r="BD90" s="185"/>
      <c r="BE90" s="181" t="str">
        <f>'Inner HCal Inst Work Package'!BE20</f>
        <v>craft is surveyors/ not riggers</v>
      </c>
      <c r="BF90" s="185"/>
      <c r="BG90" s="187" t="str">
        <f>'Inner HCal Inst Work Package'!BG20</f>
        <v>The labor required for this task is reasonably similar to well understood tasks from PHENIX and other projects of similar scale/L4</v>
      </c>
      <c r="BH90" s="188" t="str">
        <f>'Inner HCal Inst Work Package'!BH20</f>
        <v>The costs indicated are for hardware costs associated with this task. This is fairly well understood from projects with similar scope and detail./M4</v>
      </c>
      <c r="BI90" s="177"/>
      <c r="BJ90" s="187">
        <f>'Inner HCal Inst Work Package'!BJ20</f>
        <v>0</v>
      </c>
      <c r="BK90" s="176">
        <f>'Inner HCal Inst Work Package'!BK20</f>
        <v>0</v>
      </c>
      <c r="BL90" s="176">
        <f>'Inner HCal Inst Work Package'!BL20</f>
        <v>0</v>
      </c>
      <c r="BM90" s="176">
        <f>'Inner HCal Inst Work Package'!BM20</f>
        <v>4</v>
      </c>
      <c r="BN90" s="176">
        <f>'Inner HCal Inst Work Package'!BN20</f>
        <v>80</v>
      </c>
      <c r="BO90" s="176">
        <f>'Inner HCal Inst Work Package'!BO20</f>
        <v>80</v>
      </c>
      <c r="BP90" s="188">
        <f>'Inner HCal Inst Work Package'!BP20</f>
        <v>0</v>
      </c>
      <c r="BQ90" s="8"/>
      <c r="BR90" s="775">
        <f>'Inner HCal Inst Work Package'!BR20</f>
        <v>0</v>
      </c>
      <c r="BS90" s="776">
        <f>'Inner HCal Inst Work Package'!BS20</f>
        <v>0</v>
      </c>
      <c r="BT90" s="776">
        <f>'Inner HCal Inst Work Package'!BT20</f>
        <v>0</v>
      </c>
      <c r="BU90" s="776">
        <f>'Inner HCal Inst Work Package'!BU20</f>
        <v>324.39999999999998</v>
      </c>
      <c r="BV90" s="776">
        <f>'Inner HCal Inst Work Package'!BV20</f>
        <v>6488</v>
      </c>
      <c r="BW90" s="776">
        <f>'Inner HCal Inst Work Package'!BW20</f>
        <v>9079.1999999999989</v>
      </c>
      <c r="BX90" s="777">
        <f>'Inner HCal Inst Work Package'!BX20</f>
        <v>0</v>
      </c>
      <c r="BY90" s="676"/>
      <c r="BZ90" s="797">
        <f>'Inner HCal Inst Work Package'!BZ20</f>
        <v>15891.599999999999</v>
      </c>
      <c r="CA90" s="798">
        <f>'Inner HCal Inst Work Package'!CA20</f>
        <v>19864.5</v>
      </c>
      <c r="CB90" s="799">
        <f>'Inner HCal Inst Work Package'!CB20</f>
        <v>625</v>
      </c>
      <c r="CC90" s="677"/>
      <c r="CD90" s="677"/>
      <c r="CE90" s="682"/>
      <c r="CF90" s="682"/>
    </row>
    <row r="91" spans="2:84" ht="124.8">
      <c r="B91" s="588" t="str">
        <f>'Inner HCal Inst Work Package'!B21</f>
        <v>S356600 / S356700</v>
      </c>
      <c r="C91" s="177" t="str">
        <f>'Inner HCal Inst Work Package'!C21</f>
        <v>Install Inner HCal Cables and Services</v>
      </c>
      <c r="D91" s="181" t="str">
        <f>'Inner HCal Inst Work Package'!D21</f>
        <v>Technical scope: Install all Inner HCal services (power, control and signal cables; cooling and gas supplies) onto cradle carriage. 
Work Statement: sPHENIX technicans using appropriate custom and standard  tools install all Inner HCal services onto the  sPHENIX cradle carriage.</v>
      </c>
      <c r="E91" s="181">
        <f>'Inner HCal Inst Work Package'!E21</f>
        <v>20</v>
      </c>
      <c r="F91" s="181">
        <f>'Inner HCal Inst Work Package'!F21</f>
        <v>0</v>
      </c>
      <c r="G91" s="185"/>
      <c r="H91" s="181">
        <f>'Inner HCal Inst Work Package'!H21</f>
        <v>0</v>
      </c>
      <c r="I91" s="185"/>
      <c r="J91" s="187">
        <f>'Inner HCal Inst Work Package'!J21</f>
        <v>0</v>
      </c>
      <c r="K91" s="176">
        <f>'Inner HCal Inst Work Package'!K21</f>
        <v>0</v>
      </c>
      <c r="L91" s="188">
        <f>'Inner HCal Inst Work Package'!L21</f>
        <v>0</v>
      </c>
      <c r="M91" s="185"/>
      <c r="N91" s="181">
        <f>'Inner HCal Inst Work Package'!N21</f>
        <v>80</v>
      </c>
      <c r="O91" s="185"/>
      <c r="P91" s="187">
        <f>'Inner HCal Inst Work Package'!P21</f>
        <v>0</v>
      </c>
      <c r="Q91" s="176">
        <f>'Inner HCal Inst Work Package'!Q21</f>
        <v>0</v>
      </c>
      <c r="R91" s="176">
        <f>'Inner HCal Inst Work Package'!R21</f>
        <v>0</v>
      </c>
      <c r="S91" s="188">
        <f>'Inner HCal Inst Work Package'!S21</f>
        <v>80</v>
      </c>
      <c r="T91" s="185"/>
      <c r="U91" s="181">
        <f>'Inner HCal Inst Work Package'!U21</f>
        <v>0</v>
      </c>
      <c r="V91" s="185"/>
      <c r="W91" s="187">
        <f>'Inner HCal Inst Work Package'!W21</f>
        <v>0</v>
      </c>
      <c r="X91" s="176">
        <f>'Inner HCal Inst Work Package'!X21</f>
        <v>0</v>
      </c>
      <c r="Y91" s="176">
        <f>'Inner HCal Inst Work Package'!Y21</f>
        <v>0</v>
      </c>
      <c r="Z91" s="176">
        <f>'Inner HCal Inst Work Package'!Z21</f>
        <v>0</v>
      </c>
      <c r="AA91" s="176">
        <f>'Inner HCal Inst Work Package'!AA21</f>
        <v>0</v>
      </c>
      <c r="AB91" s="188">
        <f>'Inner HCal Inst Work Package'!AB21</f>
        <v>0</v>
      </c>
      <c r="AC91" s="185"/>
      <c r="AD91" s="181">
        <f>'Inner HCal Inst Work Package'!AD21</f>
        <v>240</v>
      </c>
      <c r="AE91" s="185"/>
      <c r="AF91" s="187">
        <f>'Inner HCal Inst Work Package'!AF21</f>
        <v>80</v>
      </c>
      <c r="AG91" s="176">
        <f>'Inner HCal Inst Work Package'!AG21</f>
        <v>160</v>
      </c>
      <c r="AH91" s="176">
        <f>'Inner HCal Inst Work Package'!AH21</f>
        <v>0</v>
      </c>
      <c r="AI91" s="176">
        <f>'Inner HCal Inst Work Package'!AI21</f>
        <v>0</v>
      </c>
      <c r="AJ91" s="176">
        <f>'Inner HCal Inst Work Package'!AJ21</f>
        <v>0</v>
      </c>
      <c r="AK91" s="176">
        <f>'Inner HCal Inst Work Package'!AK21</f>
        <v>0</v>
      </c>
      <c r="AL91" s="176">
        <f>'Inner HCal Inst Work Package'!AL21</f>
        <v>0</v>
      </c>
      <c r="AM91" s="176">
        <f>'Inner HCal Inst Work Package'!AM21</f>
        <v>0</v>
      </c>
      <c r="AN91" s="188">
        <f>'Inner HCal Inst Work Package'!AN21</f>
        <v>0</v>
      </c>
      <c r="AO91" s="185"/>
      <c r="AP91" s="181">
        <f>'Inner HCal Inst Work Package'!AP21</f>
        <v>0</v>
      </c>
      <c r="AQ91" s="185"/>
      <c r="AR91" s="187">
        <f>'Inner HCal Inst Work Package'!AR21</f>
        <v>0</v>
      </c>
      <c r="AS91" s="176">
        <f>'Inner HCal Inst Work Package'!AS21</f>
        <v>0</v>
      </c>
      <c r="AT91" s="176">
        <f>'Inner HCal Inst Work Package'!AT21</f>
        <v>0</v>
      </c>
      <c r="AU91" s="176">
        <f>'Inner HCal Inst Work Package'!AU21</f>
        <v>0</v>
      </c>
      <c r="AV91" s="188">
        <f>'Inner HCal Inst Work Package'!AV21</f>
        <v>0</v>
      </c>
      <c r="AW91" s="185"/>
      <c r="AX91" s="181">
        <f>'Inner HCal Inst Work Package'!AX21</f>
        <v>0</v>
      </c>
      <c r="AY91" s="185"/>
      <c r="AZ91" s="767">
        <f>'Inner HCal Inst Work Package'!AZ21</f>
        <v>500</v>
      </c>
      <c r="BA91" s="185"/>
      <c r="BB91" s="756">
        <f>'Inner HCal Inst Work Package'!BB21</f>
        <v>0.25</v>
      </c>
      <c r="BC91" s="757">
        <f>'Inner HCal Inst Work Package'!BC21</f>
        <v>0.25</v>
      </c>
      <c r="BD91" s="185"/>
      <c r="BE91" s="181" t="str">
        <f>'Inner HCal Inst Work Package'!BE21</f>
        <v/>
      </c>
      <c r="BF91" s="185"/>
      <c r="BG91" s="187" t="str">
        <f>'Inner HCal Inst Work Package'!BG21</f>
        <v>The labor required for this task is reasonably similar to well understood tasks from PHENIX and other projects of similar scale/L4</v>
      </c>
      <c r="BH91" s="188" t="str">
        <f>'Inner HCal Inst Work Package'!BH21</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91" s="177"/>
      <c r="BJ91" s="187">
        <f>'Inner HCal Inst Work Package'!BJ21</f>
        <v>0</v>
      </c>
      <c r="BK91" s="176">
        <f>'Inner HCal Inst Work Package'!BK21</f>
        <v>0</v>
      </c>
      <c r="BL91" s="176">
        <f>'Inner HCal Inst Work Package'!BL21</f>
        <v>80</v>
      </c>
      <c r="BM91" s="176">
        <f>'Inner HCal Inst Work Package'!BM21</f>
        <v>0</v>
      </c>
      <c r="BN91" s="176">
        <f>'Inner HCal Inst Work Package'!BN21</f>
        <v>240</v>
      </c>
      <c r="BO91" s="176">
        <f>'Inner HCal Inst Work Package'!BO21</f>
        <v>0</v>
      </c>
      <c r="BP91" s="188">
        <f>'Inner HCal Inst Work Package'!BP21</f>
        <v>0</v>
      </c>
      <c r="BQ91" s="8"/>
      <c r="BR91" s="775">
        <f>'Inner HCal Inst Work Package'!BR21</f>
        <v>0</v>
      </c>
      <c r="BS91" s="776">
        <f>'Inner HCal Inst Work Package'!BS21</f>
        <v>0</v>
      </c>
      <c r="BT91" s="776">
        <f>'Inner HCal Inst Work Package'!BT21</f>
        <v>8344</v>
      </c>
      <c r="BU91" s="776">
        <f>'Inner HCal Inst Work Package'!BU21</f>
        <v>0</v>
      </c>
      <c r="BV91" s="776">
        <f>'Inner HCal Inst Work Package'!BV21</f>
        <v>19464</v>
      </c>
      <c r="BW91" s="776">
        <f>'Inner HCal Inst Work Package'!BW21</f>
        <v>0</v>
      </c>
      <c r="BX91" s="777">
        <f>'Inner HCal Inst Work Package'!BX21</f>
        <v>0</v>
      </c>
      <c r="BY91" s="676"/>
      <c r="BZ91" s="797">
        <f>'Inner HCal Inst Work Package'!BZ21</f>
        <v>27808</v>
      </c>
      <c r="CA91" s="798">
        <f>'Inner HCal Inst Work Package'!CA21</f>
        <v>34760</v>
      </c>
      <c r="CB91" s="799">
        <f>'Inner HCal Inst Work Package'!CB21</f>
        <v>625</v>
      </c>
      <c r="CC91" s="677"/>
      <c r="CD91" s="677"/>
      <c r="CE91" s="682"/>
      <c r="CF91" s="682"/>
    </row>
    <row r="92" spans="2:84" ht="187.2">
      <c r="B92" s="588" t="str">
        <f>'Inner HCal Inst Work Package'!B22</f>
        <v>S356800</v>
      </c>
      <c r="C92" s="177" t="str">
        <f>'Inner HCal Inst Work Package'!C22</f>
        <v>Review Inner HCal for Operational Readiness (ORR)</v>
      </c>
      <c r="D92" s="181" t="str">
        <f>'Inner HCal Inst Work Package'!D22</f>
        <v xml:space="preserve">Technical scope: preparation for and execution of review for Engineering and safety review of sPHENIX Inner HCal assembly/Installation in the sPHENIX AH. 
Work Statement: Gather all documentation describing the installation of the Inner HCal and all of its sevrices including any acceptance/performance  testing performed and survey data. Prepare a presentation to demonstrate the adequacy of the installation demonstarting confidence that the Inner HCal will perform successfully and safely. Present it to a committee designated by sPHENIX management. </v>
      </c>
      <c r="E92" s="181">
        <f>'Inner HCal Inst Work Package'!E22</f>
        <v>10</v>
      </c>
      <c r="F92" s="181">
        <f>'Inner HCal Inst Work Package'!F22</f>
        <v>0</v>
      </c>
      <c r="G92" s="185"/>
      <c r="H92" s="181">
        <f>'Inner HCal Inst Work Package'!H22</f>
        <v>0</v>
      </c>
      <c r="I92" s="185"/>
      <c r="J92" s="187">
        <f>'Inner HCal Inst Work Package'!J22</f>
        <v>0</v>
      </c>
      <c r="K92" s="176">
        <f>'Inner HCal Inst Work Package'!K22</f>
        <v>0</v>
      </c>
      <c r="L92" s="188">
        <f>'Inner HCal Inst Work Package'!L22</f>
        <v>0</v>
      </c>
      <c r="M92" s="185"/>
      <c r="N92" s="181">
        <f>'Inner HCal Inst Work Package'!N22</f>
        <v>16</v>
      </c>
      <c r="O92" s="185"/>
      <c r="P92" s="187">
        <f>'Inner HCal Inst Work Package'!P22</f>
        <v>0</v>
      </c>
      <c r="Q92" s="176">
        <f>'Inner HCal Inst Work Package'!Q22</f>
        <v>0</v>
      </c>
      <c r="R92" s="176">
        <f>'Inner HCal Inst Work Package'!R22</f>
        <v>8</v>
      </c>
      <c r="S92" s="188">
        <f>'Inner HCal Inst Work Package'!S22</f>
        <v>8</v>
      </c>
      <c r="T92" s="185"/>
      <c r="U92" s="181">
        <f>'Inner HCal Inst Work Package'!U22</f>
        <v>8</v>
      </c>
      <c r="V92" s="185"/>
      <c r="W92" s="187">
        <f>'Inner HCal Inst Work Package'!W22</f>
        <v>8</v>
      </c>
      <c r="X92" s="176">
        <f>'Inner HCal Inst Work Package'!X22</f>
        <v>0</v>
      </c>
      <c r="Y92" s="176">
        <f>'Inner HCal Inst Work Package'!Y22</f>
        <v>0</v>
      </c>
      <c r="Z92" s="176">
        <f>'Inner HCal Inst Work Package'!Z22</f>
        <v>0</v>
      </c>
      <c r="AA92" s="176">
        <f>'Inner HCal Inst Work Package'!AA22</f>
        <v>0</v>
      </c>
      <c r="AB92" s="188">
        <f>'Inner HCal Inst Work Package'!AB22</f>
        <v>0</v>
      </c>
      <c r="AC92" s="185"/>
      <c r="AD92" s="181">
        <f>'Inner HCal Inst Work Package'!AD22</f>
        <v>16</v>
      </c>
      <c r="AE92" s="185"/>
      <c r="AF92" s="187">
        <f>'Inner HCal Inst Work Package'!AF22</f>
        <v>8</v>
      </c>
      <c r="AG92" s="176">
        <f>'Inner HCal Inst Work Package'!AG22</f>
        <v>8</v>
      </c>
      <c r="AH92" s="176">
        <f>'Inner HCal Inst Work Package'!AH22</f>
        <v>0</v>
      </c>
      <c r="AI92" s="176">
        <f>'Inner HCal Inst Work Package'!AI22</f>
        <v>0</v>
      </c>
      <c r="AJ92" s="176">
        <f>'Inner HCal Inst Work Package'!AJ22</f>
        <v>0</v>
      </c>
      <c r="AK92" s="176">
        <f>'Inner HCal Inst Work Package'!AK22</f>
        <v>0</v>
      </c>
      <c r="AL92" s="176">
        <f>'Inner HCal Inst Work Package'!AL22</f>
        <v>0</v>
      </c>
      <c r="AM92" s="176">
        <f>'Inner HCal Inst Work Package'!AM22</f>
        <v>0</v>
      </c>
      <c r="AN92" s="188">
        <f>'Inner HCal Inst Work Package'!AN22</f>
        <v>0</v>
      </c>
      <c r="AO92" s="185"/>
      <c r="AP92" s="181">
        <f>'Inner HCal Inst Work Package'!AP22</f>
        <v>0</v>
      </c>
      <c r="AQ92" s="185"/>
      <c r="AR92" s="187">
        <f>'Inner HCal Inst Work Package'!AR22</f>
        <v>0</v>
      </c>
      <c r="AS92" s="176">
        <f>'Inner HCal Inst Work Package'!AS22</f>
        <v>0</v>
      </c>
      <c r="AT92" s="176">
        <f>'Inner HCal Inst Work Package'!AT22</f>
        <v>0</v>
      </c>
      <c r="AU92" s="176">
        <f>'Inner HCal Inst Work Package'!AU22</f>
        <v>0</v>
      </c>
      <c r="AV92" s="188">
        <f>'Inner HCal Inst Work Package'!AV22</f>
        <v>0</v>
      </c>
      <c r="AW92" s="185"/>
      <c r="AX92" s="181">
        <f>'Inner HCal Inst Work Package'!AX22</f>
        <v>0</v>
      </c>
      <c r="AY92" s="185"/>
      <c r="AZ92" s="767">
        <f>'Inner HCal Inst Work Package'!AZ22</f>
        <v>0</v>
      </c>
      <c r="BA92" s="185"/>
      <c r="BB92" s="756">
        <f>'Inner HCal Inst Work Package'!BB22</f>
        <v>0.25</v>
      </c>
      <c r="BC92" s="757">
        <f>'Inner HCal Inst Work Package'!BC22</f>
        <v>0</v>
      </c>
      <c r="BD92" s="185"/>
      <c r="BE92" s="181" t="str">
        <f>'Inner HCal Inst Work Package'!BE22</f>
        <v/>
      </c>
      <c r="BF92" s="185"/>
      <c r="BG92" s="187" t="str">
        <f>'Inner HCal Inst Work Package'!BG22</f>
        <v>The labor required for this task is reasonably similar to well understood tasks from PHENIX and other projects of similar scale/L4</v>
      </c>
      <c r="BH92" s="188" t="str">
        <f>'Inner HCal Inst Work Package'!BH22</f>
        <v xml:space="preserve">There is no additional material cost associated with this task/M1 </v>
      </c>
      <c r="BI92" s="177"/>
      <c r="BJ92" s="187">
        <f>'Inner HCal Inst Work Package'!BJ22</f>
        <v>0</v>
      </c>
      <c r="BK92" s="176">
        <f>'Inner HCal Inst Work Package'!BK22</f>
        <v>0</v>
      </c>
      <c r="BL92" s="176">
        <f>'Inner HCal Inst Work Package'!BL22</f>
        <v>16</v>
      </c>
      <c r="BM92" s="176">
        <f>'Inner HCal Inst Work Package'!BM22</f>
        <v>8</v>
      </c>
      <c r="BN92" s="176">
        <f>'Inner HCal Inst Work Package'!BN22</f>
        <v>16</v>
      </c>
      <c r="BO92" s="176">
        <f>'Inner HCal Inst Work Package'!BO22</f>
        <v>0</v>
      </c>
      <c r="BP92" s="188">
        <f>'Inner HCal Inst Work Package'!BP22</f>
        <v>0</v>
      </c>
      <c r="BQ92" s="8"/>
      <c r="BR92" s="775">
        <f>'Inner HCal Inst Work Package'!BR22</f>
        <v>0</v>
      </c>
      <c r="BS92" s="776">
        <f>'Inner HCal Inst Work Package'!BS22</f>
        <v>0</v>
      </c>
      <c r="BT92" s="776">
        <f>'Inner HCal Inst Work Package'!BT22</f>
        <v>1668.8</v>
      </c>
      <c r="BU92" s="776">
        <f>'Inner HCal Inst Work Package'!BU22</f>
        <v>648.79999999999995</v>
      </c>
      <c r="BV92" s="776">
        <f>'Inner HCal Inst Work Package'!BV22</f>
        <v>1297.5999999999999</v>
      </c>
      <c r="BW92" s="776">
        <f>'Inner HCal Inst Work Package'!BW22</f>
        <v>0</v>
      </c>
      <c r="BX92" s="777">
        <f>'Inner HCal Inst Work Package'!BX22</f>
        <v>0</v>
      </c>
      <c r="BY92" s="676"/>
      <c r="BZ92" s="797">
        <f>'Inner HCal Inst Work Package'!BZ22</f>
        <v>3615.2</v>
      </c>
      <c r="CA92" s="798">
        <f>'Inner HCal Inst Work Package'!CA22</f>
        <v>4519</v>
      </c>
      <c r="CB92" s="799">
        <f>'Inner HCal Inst Work Package'!CB22</f>
        <v>0</v>
      </c>
      <c r="CC92" s="677"/>
      <c r="CD92" s="677"/>
      <c r="CE92" s="682"/>
      <c r="CF92" s="682"/>
    </row>
    <row r="93" spans="2:84" ht="109.2">
      <c r="B93" s="588" t="str">
        <f>'Inner HCal Inst Work Package'!B23</f>
        <v>S356900</v>
      </c>
      <c r="C93" s="177" t="str">
        <f>'Inner HCal Inst Work Package'!C23</f>
        <v>Address Action Items from Inner Hcal ORR</v>
      </c>
      <c r="D93" s="181" t="str">
        <f>'Inner HCal Inst Work Package'!D23</f>
        <v>Technical scope: evaluation and implementation of recommendations from Inner HCal ORR. 
Work Statement: receive action items from reviewers, evaluate action items, implement changes, modifications to plans and equipment to appropriately satisfy each action item.</v>
      </c>
      <c r="E93" s="181">
        <f>'Inner HCal Inst Work Package'!E23</f>
        <v>10</v>
      </c>
      <c r="F93" s="181">
        <f>'Inner HCal Inst Work Package'!F23</f>
        <v>0</v>
      </c>
      <c r="G93" s="185"/>
      <c r="H93" s="181">
        <f>'Inner HCal Inst Work Package'!H23</f>
        <v>0</v>
      </c>
      <c r="I93" s="185"/>
      <c r="J93" s="187">
        <f>'Inner HCal Inst Work Package'!J23</f>
        <v>0</v>
      </c>
      <c r="K93" s="176">
        <f>'Inner HCal Inst Work Package'!K23</f>
        <v>0</v>
      </c>
      <c r="L93" s="188">
        <f>'Inner HCal Inst Work Package'!L23</f>
        <v>0</v>
      </c>
      <c r="M93" s="185"/>
      <c r="N93" s="181">
        <f>'Inner HCal Inst Work Package'!N23</f>
        <v>16</v>
      </c>
      <c r="O93" s="185"/>
      <c r="P93" s="187">
        <f>'Inner HCal Inst Work Package'!P23</f>
        <v>0</v>
      </c>
      <c r="Q93" s="176">
        <f>'Inner HCal Inst Work Package'!Q23</f>
        <v>0</v>
      </c>
      <c r="R93" s="176">
        <f>'Inner HCal Inst Work Package'!R23</f>
        <v>8</v>
      </c>
      <c r="S93" s="188">
        <f>'Inner HCal Inst Work Package'!S23</f>
        <v>8</v>
      </c>
      <c r="T93" s="185"/>
      <c r="U93" s="181">
        <f>'Inner HCal Inst Work Package'!U23</f>
        <v>8</v>
      </c>
      <c r="V93" s="185"/>
      <c r="W93" s="187">
        <f>'Inner HCal Inst Work Package'!W23</f>
        <v>8</v>
      </c>
      <c r="X93" s="176">
        <f>'Inner HCal Inst Work Package'!X23</f>
        <v>0</v>
      </c>
      <c r="Y93" s="176">
        <f>'Inner HCal Inst Work Package'!Y23</f>
        <v>0</v>
      </c>
      <c r="Z93" s="176">
        <f>'Inner HCal Inst Work Package'!Z23</f>
        <v>0</v>
      </c>
      <c r="AA93" s="176">
        <f>'Inner HCal Inst Work Package'!AA23</f>
        <v>0</v>
      </c>
      <c r="AB93" s="188">
        <f>'Inner HCal Inst Work Package'!AB23</f>
        <v>0</v>
      </c>
      <c r="AC93" s="185"/>
      <c r="AD93" s="181">
        <f>'Inner HCal Inst Work Package'!AD23</f>
        <v>16</v>
      </c>
      <c r="AE93" s="185"/>
      <c r="AF93" s="187">
        <f>'Inner HCal Inst Work Package'!AF23</f>
        <v>8</v>
      </c>
      <c r="AG93" s="176">
        <f>'Inner HCal Inst Work Package'!AG23</f>
        <v>8</v>
      </c>
      <c r="AH93" s="176">
        <f>'Inner HCal Inst Work Package'!AH23</f>
        <v>0</v>
      </c>
      <c r="AI93" s="176">
        <f>'Inner HCal Inst Work Package'!AI23</f>
        <v>0</v>
      </c>
      <c r="AJ93" s="176">
        <f>'Inner HCal Inst Work Package'!AJ23</f>
        <v>0</v>
      </c>
      <c r="AK93" s="176">
        <f>'Inner HCal Inst Work Package'!AK23</f>
        <v>0</v>
      </c>
      <c r="AL93" s="176">
        <f>'Inner HCal Inst Work Package'!AL23</f>
        <v>0</v>
      </c>
      <c r="AM93" s="176">
        <f>'Inner HCal Inst Work Package'!AM23</f>
        <v>0</v>
      </c>
      <c r="AN93" s="188">
        <f>'Inner HCal Inst Work Package'!AN23</f>
        <v>0</v>
      </c>
      <c r="AO93" s="185"/>
      <c r="AP93" s="181">
        <f>'Inner HCal Inst Work Package'!AP23</f>
        <v>0</v>
      </c>
      <c r="AQ93" s="185"/>
      <c r="AR93" s="187">
        <f>'Inner HCal Inst Work Package'!AR23</f>
        <v>0</v>
      </c>
      <c r="AS93" s="176">
        <f>'Inner HCal Inst Work Package'!AS23</f>
        <v>0</v>
      </c>
      <c r="AT93" s="176">
        <f>'Inner HCal Inst Work Package'!AT23</f>
        <v>0</v>
      </c>
      <c r="AU93" s="176">
        <f>'Inner HCal Inst Work Package'!AU23</f>
        <v>0</v>
      </c>
      <c r="AV93" s="188">
        <f>'Inner HCal Inst Work Package'!AV23</f>
        <v>0</v>
      </c>
      <c r="AW93" s="185"/>
      <c r="AX93" s="181">
        <f>'Inner HCal Inst Work Package'!AX23</f>
        <v>0</v>
      </c>
      <c r="AY93" s="185"/>
      <c r="AZ93" s="767">
        <f>'Inner HCal Inst Work Package'!AZ23</f>
        <v>0</v>
      </c>
      <c r="BA93" s="185"/>
      <c r="BB93" s="756">
        <f>'Inner HCal Inst Work Package'!BB23</f>
        <v>0.25</v>
      </c>
      <c r="BC93" s="757">
        <f>'Inner HCal Inst Work Package'!BC23</f>
        <v>0</v>
      </c>
      <c r="BD93" s="185"/>
      <c r="BE93" s="181" t="str">
        <f>'Inner HCal Inst Work Package'!BE23</f>
        <v/>
      </c>
      <c r="BF93" s="185"/>
      <c r="BG93" s="187" t="str">
        <f>'Inner HCal Inst Work Package'!BG23</f>
        <v>The labor required for this task is reasonably similar to well understood tasks from PHENIX and other projects of similar scale/L4</v>
      </c>
      <c r="BH93" s="188" t="str">
        <f>'Inner HCal Inst Work Package'!BH23</f>
        <v xml:space="preserve">There is no additional material cost associated with this task/M1 </v>
      </c>
      <c r="BI93" s="177"/>
      <c r="BJ93" s="187">
        <f>'Inner HCal Inst Work Package'!BJ23</f>
        <v>0</v>
      </c>
      <c r="BK93" s="176">
        <f>'Inner HCal Inst Work Package'!BK23</f>
        <v>0</v>
      </c>
      <c r="BL93" s="176">
        <f>'Inner HCal Inst Work Package'!BL23</f>
        <v>16</v>
      </c>
      <c r="BM93" s="176">
        <f>'Inner HCal Inst Work Package'!BM23</f>
        <v>8</v>
      </c>
      <c r="BN93" s="176">
        <f>'Inner HCal Inst Work Package'!BN23</f>
        <v>16</v>
      </c>
      <c r="BO93" s="176">
        <f>'Inner HCal Inst Work Package'!BO23</f>
        <v>0</v>
      </c>
      <c r="BP93" s="188">
        <f>'Inner HCal Inst Work Package'!BP23</f>
        <v>0</v>
      </c>
      <c r="BQ93" s="8"/>
      <c r="BR93" s="775">
        <f>'Inner HCal Inst Work Package'!BR23</f>
        <v>0</v>
      </c>
      <c r="BS93" s="776">
        <f>'Inner HCal Inst Work Package'!BS23</f>
        <v>0</v>
      </c>
      <c r="BT93" s="776">
        <f>'Inner HCal Inst Work Package'!BT23</f>
        <v>1668.8</v>
      </c>
      <c r="BU93" s="776">
        <f>'Inner HCal Inst Work Package'!BU23</f>
        <v>648.79999999999995</v>
      </c>
      <c r="BV93" s="776">
        <f>'Inner HCal Inst Work Package'!BV23</f>
        <v>1297.5999999999999</v>
      </c>
      <c r="BW93" s="776">
        <f>'Inner HCal Inst Work Package'!BW23</f>
        <v>0</v>
      </c>
      <c r="BX93" s="777">
        <f>'Inner HCal Inst Work Package'!BX23</f>
        <v>0</v>
      </c>
      <c r="BY93" s="676"/>
      <c r="BZ93" s="797">
        <f>'Inner HCal Inst Work Package'!BZ23</f>
        <v>3615.2</v>
      </c>
      <c r="CA93" s="798">
        <f>'Inner HCal Inst Work Package'!CA23</f>
        <v>4519</v>
      </c>
      <c r="CB93" s="799">
        <f>'Inner HCal Inst Work Package'!CB23</f>
        <v>0</v>
      </c>
      <c r="CC93" s="677"/>
      <c r="CD93" s="677"/>
      <c r="CE93" s="682"/>
      <c r="CF93" s="682"/>
    </row>
    <row r="94" spans="2:84" ht="141" thickBot="1">
      <c r="B94" s="589" t="str">
        <f>'Inner HCal Inst Work Package'!B24</f>
        <v>S357000 / S257100 / S357200</v>
      </c>
      <c r="C94" s="178" t="str">
        <f>'Inner HCal Inst Work Package'!C24</f>
        <v xml:space="preserve">Commission Inner HCal </v>
      </c>
      <c r="D94" s="182" t="str">
        <f>'Inner HCal Inst Work Package'!D24</f>
        <v>Technical scope: Perform operational tests to adjust, calibrate, debug and optimize the operation and performance of the Inner HCal. 
Work Statement: Perform operational checks on HCal operational and control equipment. Make adjustments and calibrations as necessary to optimize detector performance. Make adjustments to operating procedures as necessary to assure smooth and reliable operation.</v>
      </c>
      <c r="E94" s="182">
        <f>'Inner HCal Inst Work Package'!E24</f>
        <v>40</v>
      </c>
      <c r="F94" s="182">
        <f>'Inner HCal Inst Work Package'!F24</f>
        <v>0</v>
      </c>
      <c r="G94" s="193"/>
      <c r="H94" s="182">
        <f>'Inner HCal Inst Work Package'!H24</f>
        <v>320</v>
      </c>
      <c r="I94" s="193"/>
      <c r="J94" s="189">
        <f>'Inner HCal Inst Work Package'!J24</f>
        <v>0</v>
      </c>
      <c r="K94" s="190">
        <f>'Inner HCal Inst Work Package'!K24</f>
        <v>320</v>
      </c>
      <c r="L94" s="191">
        <f>'Inner HCal Inst Work Package'!L24</f>
        <v>0</v>
      </c>
      <c r="M94" s="193"/>
      <c r="N94" s="182">
        <f>'Inner HCal Inst Work Package'!N24</f>
        <v>160</v>
      </c>
      <c r="O94" s="193"/>
      <c r="P94" s="189">
        <f>'Inner HCal Inst Work Package'!P24</f>
        <v>0</v>
      </c>
      <c r="Q94" s="190">
        <f>'Inner HCal Inst Work Package'!Q24</f>
        <v>0</v>
      </c>
      <c r="R94" s="190">
        <f>'Inner HCal Inst Work Package'!R24</f>
        <v>0</v>
      </c>
      <c r="S94" s="191">
        <f>'Inner HCal Inst Work Package'!S24</f>
        <v>160</v>
      </c>
      <c r="T94" s="193"/>
      <c r="U94" s="182">
        <f>'Inner HCal Inst Work Package'!U24</f>
        <v>0</v>
      </c>
      <c r="V94" s="193"/>
      <c r="W94" s="189">
        <f>'Inner HCal Inst Work Package'!W24</f>
        <v>0</v>
      </c>
      <c r="X94" s="190">
        <f>'Inner HCal Inst Work Package'!X24</f>
        <v>0</v>
      </c>
      <c r="Y94" s="190">
        <f>'Inner HCal Inst Work Package'!Y24</f>
        <v>0</v>
      </c>
      <c r="Z94" s="190">
        <f>'Inner HCal Inst Work Package'!Z24</f>
        <v>0</v>
      </c>
      <c r="AA94" s="190">
        <f>'Inner HCal Inst Work Package'!AA24</f>
        <v>0</v>
      </c>
      <c r="AB94" s="191">
        <f>'Inner HCal Inst Work Package'!AB24</f>
        <v>0</v>
      </c>
      <c r="AC94" s="193"/>
      <c r="AD94" s="182">
        <f>'Inner HCal Inst Work Package'!AD24</f>
        <v>192</v>
      </c>
      <c r="AE94" s="193"/>
      <c r="AF94" s="189">
        <f>'Inner HCal Inst Work Package'!AF24</f>
        <v>32</v>
      </c>
      <c r="AG94" s="190">
        <f>'Inner HCal Inst Work Package'!AG24</f>
        <v>160</v>
      </c>
      <c r="AH94" s="190">
        <f>'Inner HCal Inst Work Package'!AH24</f>
        <v>0</v>
      </c>
      <c r="AI94" s="190">
        <f>'Inner HCal Inst Work Package'!AI24</f>
        <v>0</v>
      </c>
      <c r="AJ94" s="190">
        <f>'Inner HCal Inst Work Package'!AJ24</f>
        <v>0</v>
      </c>
      <c r="AK94" s="190">
        <f>'Inner HCal Inst Work Package'!AK24</f>
        <v>0</v>
      </c>
      <c r="AL94" s="190">
        <f>'Inner HCal Inst Work Package'!AL24</f>
        <v>0</v>
      </c>
      <c r="AM94" s="190">
        <f>'Inner HCal Inst Work Package'!AM24</f>
        <v>0</v>
      </c>
      <c r="AN94" s="191">
        <f>'Inner HCal Inst Work Package'!AN24</f>
        <v>0</v>
      </c>
      <c r="AO94" s="193"/>
      <c r="AP94" s="182">
        <f>'Inner HCal Inst Work Package'!AP24</f>
        <v>0</v>
      </c>
      <c r="AQ94" s="193"/>
      <c r="AR94" s="189">
        <f>'Inner HCal Inst Work Package'!AR24</f>
        <v>0</v>
      </c>
      <c r="AS94" s="190">
        <f>'Inner HCal Inst Work Package'!AS24</f>
        <v>0</v>
      </c>
      <c r="AT94" s="190">
        <f>'Inner HCal Inst Work Package'!AT24</f>
        <v>0</v>
      </c>
      <c r="AU94" s="190">
        <f>'Inner HCal Inst Work Package'!AU24</f>
        <v>0</v>
      </c>
      <c r="AV94" s="191">
        <f>'Inner HCal Inst Work Package'!AV24</f>
        <v>0</v>
      </c>
      <c r="AW94" s="193"/>
      <c r="AX94" s="182">
        <f>'Inner HCal Inst Work Package'!AX24</f>
        <v>640</v>
      </c>
      <c r="AY94" s="193"/>
      <c r="AZ94" s="768">
        <f>'Inner HCal Inst Work Package'!AZ24</f>
        <v>500</v>
      </c>
      <c r="BA94" s="193"/>
      <c r="BB94" s="758">
        <f>'Inner HCal Inst Work Package'!BB24</f>
        <v>0.25</v>
      </c>
      <c r="BC94" s="759">
        <f>'Inner HCal Inst Work Package'!BC24</f>
        <v>0</v>
      </c>
      <c r="BD94" s="193"/>
      <c r="BE94" s="182" t="str">
        <f>'Inner HCal Inst Work Package'!BE24</f>
        <v/>
      </c>
      <c r="BF94" s="193"/>
      <c r="BG94" s="189" t="str">
        <f>'Inner HCal Inst Work Package'!BG24</f>
        <v>The labor required for this task is reasonably similar to well understood tasks from PHENIX and other projects of similar scale/L4</v>
      </c>
      <c r="BH94" s="191" t="str">
        <f>'Inner HCal Inst Work Package'!BH24</f>
        <v xml:space="preserve">There is no additional material cost associated with this task. All costs for test equipment and supplies in support of commissioing efforts are supplied by the subsystem./M1 </v>
      </c>
      <c r="BI94" s="178"/>
      <c r="BJ94" s="189">
        <f>'Inner HCal Inst Work Package'!BJ24</f>
        <v>0</v>
      </c>
      <c r="BK94" s="190">
        <f>'Inner HCal Inst Work Package'!BK24</f>
        <v>320</v>
      </c>
      <c r="BL94" s="190">
        <f>'Inner HCal Inst Work Package'!BL24</f>
        <v>160</v>
      </c>
      <c r="BM94" s="190">
        <f>'Inner HCal Inst Work Package'!BM24</f>
        <v>0</v>
      </c>
      <c r="BN94" s="190">
        <f>'Inner HCal Inst Work Package'!BN24</f>
        <v>192</v>
      </c>
      <c r="BO94" s="190">
        <f>'Inner HCal Inst Work Package'!BO24</f>
        <v>0</v>
      </c>
      <c r="BP94" s="191">
        <f>'Inner HCal Inst Work Package'!BP24</f>
        <v>640</v>
      </c>
      <c r="BQ94" s="8"/>
      <c r="BR94" s="775">
        <f>'Inner HCal Inst Work Package'!BR24</f>
        <v>0</v>
      </c>
      <c r="BS94" s="776">
        <f>'Inner HCal Inst Work Package'!BS24</f>
        <v>38880</v>
      </c>
      <c r="BT94" s="776">
        <f>'Inner HCal Inst Work Package'!BT24</f>
        <v>16688</v>
      </c>
      <c r="BU94" s="776">
        <f>'Inner HCal Inst Work Package'!BU24</f>
        <v>0</v>
      </c>
      <c r="BV94" s="776">
        <f>'Inner HCal Inst Work Package'!BV24</f>
        <v>15571.199999999999</v>
      </c>
      <c r="BW94" s="776">
        <f>'Inner HCal Inst Work Package'!BW24</f>
        <v>0</v>
      </c>
      <c r="BX94" s="777">
        <f>'Inner HCal Inst Work Package'!BX24</f>
        <v>0</v>
      </c>
      <c r="BY94" s="676"/>
      <c r="BZ94" s="797">
        <f>'Inner HCal Inst Work Package'!BZ24</f>
        <v>71139.199999999997</v>
      </c>
      <c r="CA94" s="798">
        <f>'Inner HCal Inst Work Package'!CA24</f>
        <v>88924</v>
      </c>
      <c r="CB94" s="799">
        <f>'Inner HCal Inst Work Package'!CB24</f>
        <v>500</v>
      </c>
      <c r="CC94" s="677"/>
      <c r="CD94" s="677"/>
      <c r="CE94" s="682"/>
      <c r="CF94" s="682"/>
    </row>
    <row r="95" spans="2:84" ht="409.6" thickBot="1">
      <c r="B95" s="870" t="str">
        <f>'EMCal Inst Work Package'!C4</f>
        <v>2.05.07</v>
      </c>
      <c r="C95" s="174" t="str">
        <f>'EMCal Inst Work Package'!C5</f>
        <v>EMCal Integration/Installation</v>
      </c>
      <c r="D95" s="194" t="str">
        <f>'BoE for EMCal Inst'!B12</f>
        <v xml:space="preserve">Technical Scope:
This work package includes all scientific, engineering and technical staff efforts to install the sPHENIX Electromagnetic Calorimeter (EMCal) components in the sPHENIX Assembly Hall (AH) at Building 1008.  The analyses required to determine the design of EMCal detector structural components and equipment needed, the design, procurement and acceptance of such equipment, reviews of these analyses and the assembly and testing of EMCal sectors  are not in the scope of this work package and control account but rather are part of sPHENIX WBS 1.03: sPHENIX Electromagnetic Calorimeter.
Work Statement: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(procurement, fabrication, assembly, testing and delivery to BNL of EMCal sectors and services covered in WBS 1.03 work packages)
6.   Install EMCal Sectors
7.   Align/Survey EMCal to SC Magnet Centerline
8.   Install EMCal Cables and Services
9.   Review EMCal for Operational Readiness (ORR); address action items
10. Commission EMCall               
               </v>
      </c>
      <c r="E95" s="53"/>
      <c r="F95" s="53"/>
      <c r="G95" s="207"/>
      <c r="H95" s="53"/>
      <c r="I95" s="207"/>
      <c r="J95" s="195"/>
      <c r="K95" s="196"/>
      <c r="L95" s="197"/>
      <c r="M95" s="207"/>
      <c r="N95" s="53"/>
      <c r="O95" s="207"/>
      <c r="P95" s="195"/>
      <c r="Q95" s="196"/>
      <c r="R95" s="196"/>
      <c r="S95" s="197"/>
      <c r="T95" s="207"/>
      <c r="U95" s="53"/>
      <c r="V95" s="207"/>
      <c r="W95" s="195"/>
      <c r="X95" s="196"/>
      <c r="Y95" s="196"/>
      <c r="Z95" s="196"/>
      <c r="AA95" s="196"/>
      <c r="AB95" s="197"/>
      <c r="AC95" s="207"/>
      <c r="AD95" s="53"/>
      <c r="AE95" s="207"/>
      <c r="AF95" s="195"/>
      <c r="AG95" s="196"/>
      <c r="AH95" s="196"/>
      <c r="AI95" s="196"/>
      <c r="AJ95" s="196"/>
      <c r="AK95" s="196"/>
      <c r="AL95" s="196"/>
      <c r="AM95" s="196"/>
      <c r="AN95" s="197"/>
      <c r="AO95" s="207"/>
      <c r="AP95" s="53"/>
      <c r="AQ95" s="207"/>
      <c r="AR95" s="195"/>
      <c r="AS95" s="196"/>
      <c r="AT95" s="196"/>
      <c r="AU95" s="196"/>
      <c r="AV95" s="197"/>
      <c r="AW95" s="54"/>
      <c r="AX95" s="53"/>
      <c r="AY95" s="54"/>
      <c r="AZ95" s="198">
        <f>SUM(AZ96:AZ109)</f>
        <v>32500</v>
      </c>
      <c r="BA95" s="199"/>
      <c r="BB95" s="744"/>
      <c r="BC95" s="745"/>
      <c r="BD95" s="54"/>
      <c r="BE95" s="53"/>
      <c r="BF95" s="54"/>
      <c r="BG95" s="195"/>
      <c r="BH95" s="197"/>
      <c r="BI95" s="457"/>
      <c r="BJ95" s="1251"/>
      <c r="BK95" s="1252"/>
      <c r="BL95" s="1252"/>
      <c r="BM95" s="1252"/>
      <c r="BN95" s="1252"/>
      <c r="BO95" s="1252"/>
      <c r="BP95" s="1253"/>
      <c r="BQ95" s="8"/>
      <c r="BR95" s="687">
        <f>SUM(BR96:BR109)</f>
        <v>0</v>
      </c>
      <c r="BS95" s="688">
        <f t="shared" ref="BS95:BX95" si="15">SUM(BS96:BS109)</f>
        <v>49329</v>
      </c>
      <c r="BT95" s="688">
        <f t="shared" si="15"/>
        <v>45266.200000000004</v>
      </c>
      <c r="BU95" s="688">
        <f t="shared" si="15"/>
        <v>24411.099999999995</v>
      </c>
      <c r="BV95" s="688">
        <f t="shared" si="15"/>
        <v>87506.900000000009</v>
      </c>
      <c r="BW95" s="688">
        <f t="shared" si="15"/>
        <v>59014.799999999996</v>
      </c>
      <c r="BX95" s="689">
        <f t="shared" si="15"/>
        <v>0</v>
      </c>
      <c r="BY95" s="676"/>
      <c r="BZ95" s="782">
        <f t="shared" ref="BZ95:CB95" si="16">SUM(BZ96:BZ109)</f>
        <v>265528</v>
      </c>
      <c r="CA95" s="783">
        <f t="shared" si="16"/>
        <v>331910</v>
      </c>
      <c r="CB95" s="784">
        <f t="shared" si="16"/>
        <v>45125</v>
      </c>
      <c r="CC95" s="677"/>
      <c r="CD95" s="677"/>
      <c r="CE95" s="682"/>
      <c r="CF95" s="682"/>
    </row>
    <row r="96" spans="2:84" ht="234">
      <c r="B96" s="587" t="str">
        <f>'EMCal Inst Work Package'!B7</f>
        <v>S357400</v>
      </c>
      <c r="C96" s="450" t="str">
        <f>'EMCal Inst Work Package'!C7</f>
        <v>Design EMCal  Integration/Installation Tooling/Fixtures</v>
      </c>
      <c r="D96" s="464" t="str">
        <f>'EMCal Inst Work Package'!D7</f>
        <v>Technical Scope: All tasks related to the design of EMCal Integeration and Installation tooling components for sPHENIX. (Note: some similar tools may be also used for the handling of EMCal sectors during assembly. The design of those tools is covered in WBS 1.03, but since assembly of sectors will be going on in parallel with Installation, the tool requirements will need to be duplicated.)
Work Statement: gather all relevant information and analyze requirements, create drawings and other relevant documentation for EMCal Lifting and indexing fixtures and holding fixtures for modules, work platforms and scaffolding for installing this detector inside the SC Magnet onto rails attached to the Inner HCal and for installing EMCal services.</v>
      </c>
      <c r="E96" s="464">
        <f>'EMCal Inst Work Package'!E7</f>
        <v>60</v>
      </c>
      <c r="F96" s="464">
        <f>'EMCal Inst Work Package'!F7</f>
        <v>0</v>
      </c>
      <c r="G96" s="462"/>
      <c r="H96" s="464">
        <f>'EMCal Inst Work Package'!H7</f>
        <v>0</v>
      </c>
      <c r="I96" s="462"/>
      <c r="J96" s="456">
        <f>'EMCal Inst Work Package'!J7</f>
        <v>0</v>
      </c>
      <c r="K96" s="444">
        <f>'EMCal Inst Work Package'!K7</f>
        <v>0</v>
      </c>
      <c r="L96" s="445">
        <f>'EMCal Inst Work Package'!L7</f>
        <v>0</v>
      </c>
      <c r="M96" s="462"/>
      <c r="N96" s="464">
        <f>'EMCal Inst Work Package'!N7</f>
        <v>26</v>
      </c>
      <c r="O96" s="462"/>
      <c r="P96" s="456">
        <f>'EMCal Inst Work Package'!P7</f>
        <v>0</v>
      </c>
      <c r="Q96" s="444">
        <f>'EMCal Inst Work Package'!Q7</f>
        <v>0</v>
      </c>
      <c r="R96" s="444">
        <f>'EMCal Inst Work Package'!R7</f>
        <v>26</v>
      </c>
      <c r="S96" s="445">
        <f>'EMCal Inst Work Package'!S7</f>
        <v>0</v>
      </c>
      <c r="T96" s="462"/>
      <c r="U96" s="464">
        <f>'EMCal Inst Work Package'!U7</f>
        <v>53</v>
      </c>
      <c r="V96" s="462"/>
      <c r="W96" s="456">
        <f>'EMCal Inst Work Package'!W7</f>
        <v>53</v>
      </c>
      <c r="X96" s="444">
        <f>'EMCal Inst Work Package'!X7</f>
        <v>0</v>
      </c>
      <c r="Y96" s="444">
        <f>'EMCal Inst Work Package'!Y7</f>
        <v>0</v>
      </c>
      <c r="Z96" s="444">
        <f>'EMCal Inst Work Package'!Z7</f>
        <v>0</v>
      </c>
      <c r="AA96" s="444">
        <f>'EMCal Inst Work Package'!AA7</f>
        <v>0</v>
      </c>
      <c r="AB96" s="445">
        <f>'EMCal Inst Work Package'!AB7</f>
        <v>0</v>
      </c>
      <c r="AC96" s="462"/>
      <c r="AD96" s="464">
        <f>'EMCal Inst Work Package'!AD7</f>
        <v>21</v>
      </c>
      <c r="AE96" s="462"/>
      <c r="AF96" s="456">
        <f>'EMCal Inst Work Package'!AF7</f>
        <v>21</v>
      </c>
      <c r="AG96" s="444">
        <f>'EMCal Inst Work Package'!AG7</f>
        <v>0</v>
      </c>
      <c r="AH96" s="444">
        <f>'EMCal Inst Work Package'!AH7</f>
        <v>0</v>
      </c>
      <c r="AI96" s="444">
        <f>'EMCal Inst Work Package'!AI7</f>
        <v>0</v>
      </c>
      <c r="AJ96" s="444">
        <f>'EMCal Inst Work Package'!AJ7</f>
        <v>0</v>
      </c>
      <c r="AK96" s="444">
        <f>'EMCal Inst Work Package'!AK7</f>
        <v>0</v>
      </c>
      <c r="AL96" s="444">
        <f>'EMCal Inst Work Package'!AL7</f>
        <v>0</v>
      </c>
      <c r="AM96" s="444">
        <f>'EMCal Inst Work Package'!AM7</f>
        <v>0</v>
      </c>
      <c r="AN96" s="445">
        <f>'EMCal Inst Work Package'!AN7</f>
        <v>0</v>
      </c>
      <c r="AO96" s="462"/>
      <c r="AP96" s="464">
        <f>'EMCal Inst Work Package'!AP7</f>
        <v>0</v>
      </c>
      <c r="AQ96" s="462"/>
      <c r="AR96" s="456">
        <f>'EMCal Inst Work Package'!AR7</f>
        <v>0</v>
      </c>
      <c r="AS96" s="444">
        <f>'EMCal Inst Work Package'!AS7</f>
        <v>0</v>
      </c>
      <c r="AT96" s="444">
        <f>'EMCal Inst Work Package'!AT7</f>
        <v>0</v>
      </c>
      <c r="AU96" s="444">
        <f>'EMCal Inst Work Package'!AU7</f>
        <v>0</v>
      </c>
      <c r="AV96" s="445">
        <f>'EMCal Inst Work Package'!AV7</f>
        <v>0</v>
      </c>
      <c r="AW96" s="462"/>
      <c r="AX96" s="464">
        <f>'EMCal Inst Work Package'!AX7</f>
        <v>0</v>
      </c>
      <c r="AY96" s="462"/>
      <c r="AZ96" s="765">
        <f>'EMCal Inst Work Package'!AZ7</f>
        <v>0</v>
      </c>
      <c r="BA96" s="462"/>
      <c r="BB96" s="752">
        <f>'EMCal Inst Work Package'!BB7</f>
        <v>0.25</v>
      </c>
      <c r="BC96" s="753">
        <f>'EMCal Inst Work Package'!BC7</f>
        <v>0</v>
      </c>
      <c r="BD96" s="462"/>
      <c r="BE96" s="464">
        <f>'EMCal Inst Work Package'!BE7</f>
        <v>0</v>
      </c>
      <c r="BF96" s="462"/>
      <c r="BG96" s="456" t="str">
        <f>'EMCal Inst Work Package'!BG7</f>
        <v>The labor required for this task is reasonably similar to well understood tasks from PHENIX and other projects of similar scale/L4</v>
      </c>
      <c r="BH96" s="445" t="str">
        <f>'EMCal Inst Work Package'!BH7</f>
        <v>No Materials required for this task/M1</v>
      </c>
      <c r="BI96" s="450"/>
      <c r="BJ96" s="456">
        <f>'EMCal Inst Work Package'!BJ7</f>
        <v>0</v>
      </c>
      <c r="BK96" s="444">
        <f>'EMCal Inst Work Package'!BK7</f>
        <v>0</v>
      </c>
      <c r="BL96" s="444">
        <f>'EMCal Inst Work Package'!BL7</f>
        <v>26</v>
      </c>
      <c r="BM96" s="444">
        <f>'EMCal Inst Work Package'!BM7</f>
        <v>53</v>
      </c>
      <c r="BN96" s="444">
        <f>'EMCal Inst Work Package'!BN7</f>
        <v>21</v>
      </c>
      <c r="BO96" s="444">
        <f>'EMCal Inst Work Package'!BO7</f>
        <v>0</v>
      </c>
      <c r="BP96" s="445">
        <f>'EMCal Inst Work Package'!BP7</f>
        <v>0</v>
      </c>
      <c r="BQ96" s="8"/>
      <c r="BR96" s="775">
        <f>'EMCal Inst Work Package'!BR7</f>
        <v>0</v>
      </c>
      <c r="BS96" s="776">
        <f>'EMCal Inst Work Package'!BS7</f>
        <v>0</v>
      </c>
      <c r="BT96" s="776">
        <f>'EMCal Inst Work Package'!BT7</f>
        <v>2711.7999999999997</v>
      </c>
      <c r="BU96" s="776">
        <f>'EMCal Inst Work Package'!BU7</f>
        <v>4298.2999999999993</v>
      </c>
      <c r="BV96" s="776">
        <f>'EMCal Inst Work Package'!BV7</f>
        <v>1703.1</v>
      </c>
      <c r="BW96" s="776">
        <f>'EMCal Inst Work Package'!BW7</f>
        <v>0</v>
      </c>
      <c r="BX96" s="777">
        <f>'EMCal Inst Work Package'!BX7</f>
        <v>0</v>
      </c>
      <c r="BY96" s="676"/>
      <c r="BZ96" s="797">
        <f>'EMCal Inst Work Package'!BZ7</f>
        <v>8713.1999999999989</v>
      </c>
      <c r="CA96" s="798">
        <f>'EMCal Inst Work Package'!CA7</f>
        <v>10891.499999999998</v>
      </c>
      <c r="CB96" s="799">
        <f>'EMCal Inst Work Package'!CB7</f>
        <v>0</v>
      </c>
      <c r="CC96" s="677"/>
      <c r="CD96" s="677"/>
      <c r="CE96" s="677"/>
      <c r="CF96" s="677"/>
    </row>
    <row r="97" spans="2:84" ht="171.6">
      <c r="B97" s="588" t="str">
        <f>'EMCal Inst Work Package'!B8</f>
        <v>S357500 / S357600</v>
      </c>
      <c r="C97" s="177" t="str">
        <f>'EMCal Inst Work Package'!C8</f>
        <v>Fabricate/Procure EMCal  Integration/Installation Tooling/Fixtures</v>
      </c>
      <c r="D97" s="181" t="str">
        <f>'EMCal Inst Work Package'!D8</f>
        <v xml:space="preserve">Technical Scope: All tasks related to the fabrication and procurement of EMCal Integration and Installation tooling components for sPHENIX. (Note: see previous task for related info about Inner HCal assembly tooling and fixtures.)
Work Statement: Prepare fabrication/procurement documentation, initiate procurement with Central shops/Procurement Office, participate in vendor selection, track procurement through delivery, inspect/accept all relevant procurements. </v>
      </c>
      <c r="E97" s="181">
        <f>'EMCal Inst Work Package'!E8</f>
        <v>60</v>
      </c>
      <c r="F97" s="181">
        <f>'EMCal Inst Work Package'!F8</f>
        <v>0</v>
      </c>
      <c r="G97" s="185"/>
      <c r="H97" s="181">
        <f>'EMCal Inst Work Package'!H8</f>
        <v>0</v>
      </c>
      <c r="I97" s="185"/>
      <c r="J97" s="187">
        <f>'EMCal Inst Work Package'!J8</f>
        <v>0</v>
      </c>
      <c r="K97" s="176">
        <f>'EMCal Inst Work Package'!K8</f>
        <v>0</v>
      </c>
      <c r="L97" s="188">
        <f>'EMCal Inst Work Package'!L8</f>
        <v>0</v>
      </c>
      <c r="M97" s="185"/>
      <c r="N97" s="181">
        <f>'EMCal Inst Work Package'!N8</f>
        <v>120</v>
      </c>
      <c r="O97" s="185"/>
      <c r="P97" s="187">
        <f>'EMCal Inst Work Package'!P8</f>
        <v>0</v>
      </c>
      <c r="Q97" s="176">
        <f>'EMCal Inst Work Package'!Q8</f>
        <v>0</v>
      </c>
      <c r="R97" s="176">
        <f>'EMCal Inst Work Package'!R8</f>
        <v>120</v>
      </c>
      <c r="S97" s="188">
        <f>'EMCal Inst Work Package'!S8</f>
        <v>0</v>
      </c>
      <c r="T97" s="185"/>
      <c r="U97" s="181">
        <f>'EMCal Inst Work Package'!U8</f>
        <v>40</v>
      </c>
      <c r="V97" s="185"/>
      <c r="W97" s="187">
        <f>'EMCal Inst Work Package'!W8</f>
        <v>40</v>
      </c>
      <c r="X97" s="176">
        <f>'EMCal Inst Work Package'!X8</f>
        <v>0</v>
      </c>
      <c r="Y97" s="176">
        <f>'EMCal Inst Work Package'!Y8</f>
        <v>0</v>
      </c>
      <c r="Z97" s="176">
        <f>'EMCal Inst Work Package'!Z8</f>
        <v>0</v>
      </c>
      <c r="AA97" s="176">
        <f>'EMCal Inst Work Package'!AA8</f>
        <v>0</v>
      </c>
      <c r="AB97" s="188">
        <f>'EMCal Inst Work Package'!AB8</f>
        <v>0</v>
      </c>
      <c r="AC97" s="185"/>
      <c r="AD97" s="181">
        <f>'EMCal Inst Work Package'!AD8</f>
        <v>48</v>
      </c>
      <c r="AE97" s="185"/>
      <c r="AF97" s="187">
        <f>'EMCal Inst Work Package'!AF8</f>
        <v>48</v>
      </c>
      <c r="AG97" s="176">
        <f>'EMCal Inst Work Package'!AG8</f>
        <v>0</v>
      </c>
      <c r="AH97" s="176">
        <f>'EMCal Inst Work Package'!AH8</f>
        <v>0</v>
      </c>
      <c r="AI97" s="176">
        <f>'EMCal Inst Work Package'!AI8</f>
        <v>0</v>
      </c>
      <c r="AJ97" s="176">
        <f>'EMCal Inst Work Package'!AJ8</f>
        <v>0</v>
      </c>
      <c r="AK97" s="176">
        <f>'EMCal Inst Work Package'!AK8</f>
        <v>0</v>
      </c>
      <c r="AL97" s="176">
        <f>'EMCal Inst Work Package'!AL8</f>
        <v>0</v>
      </c>
      <c r="AM97" s="176">
        <f>'EMCal Inst Work Package'!AM8</f>
        <v>0</v>
      </c>
      <c r="AN97" s="188">
        <f>'EMCal Inst Work Package'!AN8</f>
        <v>0</v>
      </c>
      <c r="AO97" s="185"/>
      <c r="AP97" s="181">
        <f>'EMCal Inst Work Package'!AP8</f>
        <v>0</v>
      </c>
      <c r="AQ97" s="185"/>
      <c r="AR97" s="187">
        <f>'EMCal Inst Work Package'!AR8</f>
        <v>0</v>
      </c>
      <c r="AS97" s="176">
        <f>'EMCal Inst Work Package'!AS8</f>
        <v>0</v>
      </c>
      <c r="AT97" s="176">
        <f>'EMCal Inst Work Package'!AT8</f>
        <v>0</v>
      </c>
      <c r="AU97" s="176">
        <f>'EMCal Inst Work Package'!AU8</f>
        <v>0</v>
      </c>
      <c r="AV97" s="188">
        <f>'EMCal Inst Work Package'!AV8</f>
        <v>0</v>
      </c>
      <c r="AW97" s="185"/>
      <c r="AX97" s="181">
        <f>'EMCal Inst Work Package'!AX8</f>
        <v>0</v>
      </c>
      <c r="AY97" s="185"/>
      <c r="AZ97" s="767">
        <f>'EMCal Inst Work Package'!AZ8</f>
        <v>30000</v>
      </c>
      <c r="BA97" s="185"/>
      <c r="BB97" s="756">
        <f>'EMCal Inst Work Package'!BB8</f>
        <v>0.25</v>
      </c>
      <c r="BC97" s="757">
        <f>'EMCal Inst Work Package'!BC8</f>
        <v>0.4</v>
      </c>
      <c r="BD97" s="185"/>
      <c r="BE97" s="181">
        <f>'EMCal Inst Work Package'!BE8</f>
        <v>0</v>
      </c>
      <c r="BF97" s="185"/>
      <c r="BG97" s="187" t="str">
        <f>'EMCal Inst Work Package'!BG8</f>
        <v>The labor required for this task is reasonably similar to well understood tasks from PHENIX and other projects of similar scale/L4</v>
      </c>
      <c r="BH97" s="188" t="str">
        <f>'EMCal Inst Work Package'!BH8</f>
        <v>The concept for tooling and fixtures required to assemble the EMCal is fairly well set, but the details need to be established. Included in this cost are lifting fixtures holding fixtures, assembly and alignment fixtures/M5</v>
      </c>
      <c r="BI97" s="177"/>
      <c r="BJ97" s="187">
        <f>'EMCal Inst Work Package'!BJ8</f>
        <v>0</v>
      </c>
      <c r="BK97" s="176">
        <f>'EMCal Inst Work Package'!BK8</f>
        <v>0</v>
      </c>
      <c r="BL97" s="176">
        <f>'EMCal Inst Work Package'!BL8</f>
        <v>120</v>
      </c>
      <c r="BM97" s="176">
        <f>'EMCal Inst Work Package'!BM8</f>
        <v>40</v>
      </c>
      <c r="BN97" s="176">
        <f>'EMCal Inst Work Package'!BN8</f>
        <v>48</v>
      </c>
      <c r="BO97" s="176">
        <f>'EMCal Inst Work Package'!BO8</f>
        <v>0</v>
      </c>
      <c r="BP97" s="188">
        <f>'EMCal Inst Work Package'!BP8</f>
        <v>0</v>
      </c>
      <c r="BQ97" s="8"/>
      <c r="BR97" s="775">
        <f>'EMCal Inst Work Package'!BR8</f>
        <v>0</v>
      </c>
      <c r="BS97" s="776">
        <f>'EMCal Inst Work Package'!BS8</f>
        <v>0</v>
      </c>
      <c r="BT97" s="776">
        <f>'EMCal Inst Work Package'!BT8</f>
        <v>12516</v>
      </c>
      <c r="BU97" s="776">
        <f>'EMCal Inst Work Package'!BU8</f>
        <v>3244</v>
      </c>
      <c r="BV97" s="776">
        <f>'EMCal Inst Work Package'!BV8</f>
        <v>3892.7999999999997</v>
      </c>
      <c r="BW97" s="776">
        <f>'EMCal Inst Work Package'!BW8</f>
        <v>0</v>
      </c>
      <c r="BX97" s="777">
        <f>'EMCal Inst Work Package'!BX8</f>
        <v>0</v>
      </c>
      <c r="BY97" s="676"/>
      <c r="BZ97" s="797">
        <f>'EMCal Inst Work Package'!BZ8</f>
        <v>19652.8</v>
      </c>
      <c r="CA97" s="798">
        <f>'EMCal Inst Work Package'!CA8</f>
        <v>24566</v>
      </c>
      <c r="CB97" s="799">
        <f>'EMCal Inst Work Package'!CB8</f>
        <v>42000</v>
      </c>
      <c r="CC97" s="677"/>
      <c r="CD97" s="677"/>
      <c r="CE97" s="677"/>
      <c r="CF97" s="677"/>
    </row>
    <row r="98" spans="2:84" ht="124.8">
      <c r="B98" s="588" t="str">
        <f>'EMCal Inst Work Package'!B9</f>
        <v>S357700</v>
      </c>
      <c r="C98" s="177" t="str">
        <f>'EMCal Inst Work Package'!C9</f>
        <v>PrepareEMCal  Integration/Installation Tooling/Fixtures Procedures</v>
      </c>
      <c r="D98" s="181" t="str">
        <f>'EMCal Inst Work Package'!D9</f>
        <v xml:space="preserve">Technical Scope: Prepare written Installation procedure for all aspects of the EMCal sector and services installation.
Work Statement: Prepare an installation procedure detailing all steps, tooling and fixture requirements, safety precautions, illustrations as appropriate, work permit(s) and any other relevant documentation required for the installation of the EMCal and its services. </v>
      </c>
      <c r="E98" s="181">
        <f>'EMCal Inst Work Package'!E9</f>
        <v>10</v>
      </c>
      <c r="F98" s="181">
        <f>'EMCal Inst Work Package'!F9</f>
        <v>0</v>
      </c>
      <c r="G98" s="185"/>
      <c r="H98" s="181">
        <f>'EMCal Inst Work Package'!H9</f>
        <v>0</v>
      </c>
      <c r="I98" s="185"/>
      <c r="J98" s="187">
        <f>'EMCal Inst Work Package'!J9</f>
        <v>0</v>
      </c>
      <c r="K98" s="176">
        <f>'EMCal Inst Work Package'!K9</f>
        <v>0</v>
      </c>
      <c r="L98" s="188">
        <f>'EMCal Inst Work Package'!L9</f>
        <v>0</v>
      </c>
      <c r="M98" s="185"/>
      <c r="N98" s="181">
        <f>'EMCal Inst Work Package'!N9</f>
        <v>80</v>
      </c>
      <c r="O98" s="185"/>
      <c r="P98" s="187">
        <f>'EMCal Inst Work Package'!P9</f>
        <v>0</v>
      </c>
      <c r="Q98" s="176">
        <f>'EMCal Inst Work Package'!Q9</f>
        <v>0</v>
      </c>
      <c r="R98" s="176">
        <f>'EMCal Inst Work Package'!R9</f>
        <v>80</v>
      </c>
      <c r="S98" s="188">
        <f>'EMCal Inst Work Package'!S9</f>
        <v>0</v>
      </c>
      <c r="T98" s="185"/>
      <c r="U98" s="181">
        <f>'EMCal Inst Work Package'!U9</f>
        <v>40</v>
      </c>
      <c r="V98" s="185"/>
      <c r="W98" s="187">
        <f>'EMCal Inst Work Package'!W9</f>
        <v>40</v>
      </c>
      <c r="X98" s="176">
        <f>'EMCal Inst Work Package'!X9</f>
        <v>0</v>
      </c>
      <c r="Y98" s="176">
        <f>'EMCal Inst Work Package'!Y9</f>
        <v>0</v>
      </c>
      <c r="Z98" s="176">
        <f>'EMCal Inst Work Package'!Z9</f>
        <v>0</v>
      </c>
      <c r="AA98" s="176">
        <f>'EMCal Inst Work Package'!AA9</f>
        <v>0</v>
      </c>
      <c r="AB98" s="188">
        <f>'EMCal Inst Work Package'!AB9</f>
        <v>0</v>
      </c>
      <c r="AC98" s="185"/>
      <c r="AD98" s="181">
        <f>'EMCal Inst Work Package'!AD9</f>
        <v>8</v>
      </c>
      <c r="AE98" s="185"/>
      <c r="AF98" s="187">
        <f>'EMCal Inst Work Package'!AF9</f>
        <v>8</v>
      </c>
      <c r="AG98" s="176">
        <f>'EMCal Inst Work Package'!AG9</f>
        <v>0</v>
      </c>
      <c r="AH98" s="176">
        <f>'EMCal Inst Work Package'!AH9</f>
        <v>0</v>
      </c>
      <c r="AI98" s="176">
        <f>'EMCal Inst Work Package'!AI9</f>
        <v>0</v>
      </c>
      <c r="AJ98" s="176">
        <f>'EMCal Inst Work Package'!AJ9</f>
        <v>0</v>
      </c>
      <c r="AK98" s="176">
        <f>'EMCal Inst Work Package'!AK9</f>
        <v>0</v>
      </c>
      <c r="AL98" s="176">
        <f>'EMCal Inst Work Package'!AL9</f>
        <v>0</v>
      </c>
      <c r="AM98" s="176">
        <f>'EMCal Inst Work Package'!AM9</f>
        <v>0</v>
      </c>
      <c r="AN98" s="188">
        <f>'EMCal Inst Work Package'!AN9</f>
        <v>0</v>
      </c>
      <c r="AO98" s="185"/>
      <c r="AP98" s="181">
        <f>'EMCal Inst Work Package'!AP9</f>
        <v>0</v>
      </c>
      <c r="AQ98" s="185"/>
      <c r="AR98" s="187">
        <f>'EMCal Inst Work Package'!AR9</f>
        <v>0</v>
      </c>
      <c r="AS98" s="176">
        <f>'EMCal Inst Work Package'!AS9</f>
        <v>0</v>
      </c>
      <c r="AT98" s="176">
        <f>'EMCal Inst Work Package'!AT9</f>
        <v>0</v>
      </c>
      <c r="AU98" s="176">
        <f>'EMCal Inst Work Package'!AU9</f>
        <v>0</v>
      </c>
      <c r="AV98" s="188">
        <f>'EMCal Inst Work Package'!AV9</f>
        <v>0</v>
      </c>
      <c r="AW98" s="185"/>
      <c r="AX98" s="181">
        <f>'EMCal Inst Work Package'!AX9</f>
        <v>0</v>
      </c>
      <c r="AY98" s="185"/>
      <c r="AZ98" s="767">
        <f>'EMCal Inst Work Package'!AZ9</f>
        <v>0</v>
      </c>
      <c r="BA98" s="185"/>
      <c r="BB98" s="756">
        <f>'EMCal Inst Work Package'!BB9</f>
        <v>0.25</v>
      </c>
      <c r="BC98" s="757">
        <f>'EMCal Inst Work Package'!BC9</f>
        <v>0</v>
      </c>
      <c r="BD98" s="185"/>
      <c r="BE98" s="181">
        <f>'EMCal Inst Work Package'!BE9</f>
        <v>0</v>
      </c>
      <c r="BF98" s="185"/>
      <c r="BG98" s="187" t="str">
        <f>'EMCal Inst Work Package'!BG9</f>
        <v>The labor required for this task is reasonably similar to well understood tasks from PHENIX and other projects of similar scale/L4</v>
      </c>
      <c r="BH98" s="188" t="str">
        <f>'EMCal Inst Work Package'!BH9</f>
        <v>No Materials required for this task/M1</v>
      </c>
      <c r="BI98" s="177"/>
      <c r="BJ98" s="187">
        <f>'EMCal Inst Work Package'!BJ9</f>
        <v>0</v>
      </c>
      <c r="BK98" s="176">
        <f>'EMCal Inst Work Package'!BK9</f>
        <v>0</v>
      </c>
      <c r="BL98" s="176">
        <f>'EMCal Inst Work Package'!BL9</f>
        <v>80</v>
      </c>
      <c r="BM98" s="176">
        <f>'EMCal Inst Work Package'!BM9</f>
        <v>40</v>
      </c>
      <c r="BN98" s="176">
        <f>'EMCal Inst Work Package'!BN9</f>
        <v>8</v>
      </c>
      <c r="BO98" s="176">
        <f>'EMCal Inst Work Package'!BO9</f>
        <v>0</v>
      </c>
      <c r="BP98" s="188">
        <f>'EMCal Inst Work Package'!BP9</f>
        <v>0</v>
      </c>
      <c r="BQ98" s="8"/>
      <c r="BR98" s="775">
        <f>'EMCal Inst Work Package'!BR9</f>
        <v>0</v>
      </c>
      <c r="BS98" s="776">
        <f>'EMCal Inst Work Package'!BS9</f>
        <v>0</v>
      </c>
      <c r="BT98" s="776">
        <f>'EMCal Inst Work Package'!BT9</f>
        <v>8344</v>
      </c>
      <c r="BU98" s="776">
        <f>'EMCal Inst Work Package'!BU9</f>
        <v>3244</v>
      </c>
      <c r="BV98" s="776">
        <f>'EMCal Inst Work Package'!BV9</f>
        <v>648.79999999999995</v>
      </c>
      <c r="BW98" s="776">
        <f>'EMCal Inst Work Package'!BW9</f>
        <v>0</v>
      </c>
      <c r="BX98" s="777">
        <f>'EMCal Inst Work Package'!BX9</f>
        <v>0</v>
      </c>
      <c r="BY98" s="676"/>
      <c r="BZ98" s="797">
        <f>'EMCal Inst Work Package'!BZ9</f>
        <v>12236.8</v>
      </c>
      <c r="CA98" s="798">
        <f>'EMCal Inst Work Package'!CA9</f>
        <v>15296</v>
      </c>
      <c r="CB98" s="799">
        <f>'EMCal Inst Work Package'!CB9</f>
        <v>0</v>
      </c>
      <c r="CC98" s="677"/>
      <c r="CD98" s="677"/>
      <c r="CE98" s="677"/>
      <c r="CF98" s="677"/>
    </row>
    <row r="99" spans="2:84" ht="171.6">
      <c r="B99" s="588" t="str">
        <f>'EMCal Inst Work Package'!B10</f>
        <v>S357800</v>
      </c>
      <c r="C99" s="177" t="str">
        <f>'EMCal Inst Work Package'!C10</f>
        <v>Review EMCal  Integration/Installation Tooling/Fixtures/Procedures Safety/Certification</v>
      </c>
      <c r="D99" s="181" t="str">
        <f>'EMCal Inst Work Package'!D10</f>
        <v>Technical scope: preparation for and  execution of review for Engineering and safety review of sPHENIX EMCal assembly/Installation in the sPHENIX AH. 
Work Statement: gather documentation describing the design, assembly and installation of the sPHENIX EMCal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99" s="181">
        <f>'EMCal Inst Work Package'!E10</f>
        <v>10</v>
      </c>
      <c r="F99" s="181">
        <f>'EMCal Inst Work Package'!F10</f>
        <v>0</v>
      </c>
      <c r="G99" s="185"/>
      <c r="H99" s="181">
        <f>'EMCal Inst Work Package'!H10</f>
        <v>0</v>
      </c>
      <c r="I99" s="185"/>
      <c r="J99" s="187">
        <f>'EMCal Inst Work Package'!J10</f>
        <v>0</v>
      </c>
      <c r="K99" s="176">
        <f>'EMCal Inst Work Package'!K10</f>
        <v>0</v>
      </c>
      <c r="L99" s="188">
        <f>'EMCal Inst Work Package'!L10</f>
        <v>0</v>
      </c>
      <c r="M99" s="185"/>
      <c r="N99" s="181">
        <f>'EMCal Inst Work Package'!N10</f>
        <v>8</v>
      </c>
      <c r="O99" s="185"/>
      <c r="P99" s="187">
        <f>'EMCal Inst Work Package'!P10</f>
        <v>0</v>
      </c>
      <c r="Q99" s="176">
        <f>'EMCal Inst Work Package'!Q10</f>
        <v>0</v>
      </c>
      <c r="R99" s="176">
        <f>'EMCal Inst Work Package'!R10</f>
        <v>8</v>
      </c>
      <c r="S99" s="188">
        <f>'EMCal Inst Work Package'!S10</f>
        <v>0</v>
      </c>
      <c r="T99" s="185"/>
      <c r="U99" s="181">
        <f>'EMCal Inst Work Package'!U10</f>
        <v>8</v>
      </c>
      <c r="V99" s="185"/>
      <c r="W99" s="187">
        <f>'EMCal Inst Work Package'!W10</f>
        <v>8</v>
      </c>
      <c r="X99" s="176">
        <f>'EMCal Inst Work Package'!X10</f>
        <v>0</v>
      </c>
      <c r="Y99" s="176">
        <f>'EMCal Inst Work Package'!Y10</f>
        <v>0</v>
      </c>
      <c r="Z99" s="176">
        <f>'EMCal Inst Work Package'!Z10</f>
        <v>0</v>
      </c>
      <c r="AA99" s="176">
        <f>'EMCal Inst Work Package'!AA10</f>
        <v>0</v>
      </c>
      <c r="AB99" s="188">
        <f>'EMCal Inst Work Package'!AB10</f>
        <v>0</v>
      </c>
      <c r="AC99" s="185"/>
      <c r="AD99" s="181">
        <f>'EMCal Inst Work Package'!AD10</f>
        <v>8</v>
      </c>
      <c r="AE99" s="185"/>
      <c r="AF99" s="187">
        <f>'EMCal Inst Work Package'!AF10</f>
        <v>8</v>
      </c>
      <c r="AG99" s="176">
        <f>'EMCal Inst Work Package'!AG10</f>
        <v>0</v>
      </c>
      <c r="AH99" s="176">
        <f>'EMCal Inst Work Package'!AH10</f>
        <v>0</v>
      </c>
      <c r="AI99" s="176">
        <f>'EMCal Inst Work Package'!AI10</f>
        <v>0</v>
      </c>
      <c r="AJ99" s="176">
        <f>'EMCal Inst Work Package'!AJ10</f>
        <v>0</v>
      </c>
      <c r="AK99" s="176">
        <f>'EMCal Inst Work Package'!AK10</f>
        <v>0</v>
      </c>
      <c r="AL99" s="176">
        <f>'EMCal Inst Work Package'!AL10</f>
        <v>0</v>
      </c>
      <c r="AM99" s="176">
        <f>'EMCal Inst Work Package'!AM10</f>
        <v>0</v>
      </c>
      <c r="AN99" s="188">
        <f>'EMCal Inst Work Package'!AN10</f>
        <v>0</v>
      </c>
      <c r="AO99" s="185"/>
      <c r="AP99" s="181">
        <f>'EMCal Inst Work Package'!AP10</f>
        <v>0</v>
      </c>
      <c r="AQ99" s="185"/>
      <c r="AR99" s="187">
        <f>'EMCal Inst Work Package'!AR10</f>
        <v>0</v>
      </c>
      <c r="AS99" s="176">
        <f>'EMCal Inst Work Package'!AS10</f>
        <v>0</v>
      </c>
      <c r="AT99" s="176">
        <f>'EMCal Inst Work Package'!AT10</f>
        <v>0</v>
      </c>
      <c r="AU99" s="176">
        <f>'EMCal Inst Work Package'!AU10</f>
        <v>0</v>
      </c>
      <c r="AV99" s="188">
        <f>'EMCal Inst Work Package'!AV10</f>
        <v>0</v>
      </c>
      <c r="AW99" s="185"/>
      <c r="AX99" s="181">
        <f>'EMCal Inst Work Package'!AX10</f>
        <v>0</v>
      </c>
      <c r="AY99" s="185"/>
      <c r="AZ99" s="767">
        <f>'EMCal Inst Work Package'!AZ10</f>
        <v>0</v>
      </c>
      <c r="BA99" s="185"/>
      <c r="BB99" s="756">
        <f>'EMCal Inst Work Package'!BB10</f>
        <v>0.25</v>
      </c>
      <c r="BC99" s="757">
        <f>'EMCal Inst Work Package'!BC10</f>
        <v>0</v>
      </c>
      <c r="BD99" s="185"/>
      <c r="BE99" s="181">
        <f>'EMCal Inst Work Package'!BE10</f>
        <v>0</v>
      </c>
      <c r="BF99" s="185"/>
      <c r="BG99" s="187" t="str">
        <f>'EMCal Inst Work Package'!BG10</f>
        <v>The labor required for this task is reasonably similar to well understood tasks from PHENIX and other projects of similar scale/L4</v>
      </c>
      <c r="BH99" s="188" t="str">
        <f>'EMCal Inst Work Package'!BH10</f>
        <v>No Materials required for this task/M1</v>
      </c>
      <c r="BI99" s="177"/>
      <c r="BJ99" s="187">
        <f>'EMCal Inst Work Package'!BJ10</f>
        <v>0</v>
      </c>
      <c r="BK99" s="176">
        <f>'EMCal Inst Work Package'!BK10</f>
        <v>0</v>
      </c>
      <c r="BL99" s="176">
        <f>'EMCal Inst Work Package'!BL10</f>
        <v>8</v>
      </c>
      <c r="BM99" s="176">
        <f>'EMCal Inst Work Package'!BM10</f>
        <v>8</v>
      </c>
      <c r="BN99" s="176">
        <f>'EMCal Inst Work Package'!BN10</f>
        <v>8</v>
      </c>
      <c r="BO99" s="176">
        <f>'EMCal Inst Work Package'!BO10</f>
        <v>0</v>
      </c>
      <c r="BP99" s="188">
        <f>'EMCal Inst Work Package'!BP10</f>
        <v>0</v>
      </c>
      <c r="BQ99" s="8"/>
      <c r="BR99" s="775">
        <f>'EMCal Inst Work Package'!BR10</f>
        <v>0</v>
      </c>
      <c r="BS99" s="776">
        <f>'EMCal Inst Work Package'!BS10</f>
        <v>0</v>
      </c>
      <c r="BT99" s="776">
        <f>'EMCal Inst Work Package'!BT10</f>
        <v>834.4</v>
      </c>
      <c r="BU99" s="776">
        <f>'EMCal Inst Work Package'!BU10</f>
        <v>648.79999999999995</v>
      </c>
      <c r="BV99" s="776">
        <f>'EMCal Inst Work Package'!BV10</f>
        <v>648.79999999999995</v>
      </c>
      <c r="BW99" s="776">
        <f>'EMCal Inst Work Package'!BW10</f>
        <v>0</v>
      </c>
      <c r="BX99" s="777">
        <f>'EMCal Inst Work Package'!BX10</f>
        <v>0</v>
      </c>
      <c r="BY99" s="676"/>
      <c r="BZ99" s="797">
        <f>'EMCal Inst Work Package'!BZ10</f>
        <v>2132</v>
      </c>
      <c r="CA99" s="798">
        <f>'EMCal Inst Work Package'!CA10</f>
        <v>2665</v>
      </c>
      <c r="CB99" s="799">
        <f>'EMCal Inst Work Package'!CB10</f>
        <v>0</v>
      </c>
      <c r="CC99" s="677"/>
      <c r="CD99" s="677"/>
      <c r="CE99" s="677"/>
      <c r="CF99" s="677"/>
    </row>
    <row r="100" spans="2:84" ht="124.8">
      <c r="B100" s="588" t="str">
        <f>'EMCal Inst Work Package'!B11</f>
        <v>S357900</v>
      </c>
      <c r="C100" s="177" t="str">
        <f>'EMCal Inst Work Package'!C11</f>
        <v>Address Action Items from EMCal Integration/Installation Tooling/Fixtures/Procedures Design &amp; Safety Reviews</v>
      </c>
      <c r="D100" s="181" t="str">
        <f>'EMCal Inst Work Package'!D11</f>
        <v>Technical scope: evaluation and implementation of recommendations from EMCal Installation engineering and safety reviews and tooling certification tests. 
Work Statement: receive action items from reviewers, evaluate action items, implement changes, modifications to plans and equipment to appropriately satisfy each action item.</v>
      </c>
      <c r="E100" s="181">
        <f>'EMCal Inst Work Package'!E11</f>
        <v>10</v>
      </c>
      <c r="F100" s="181">
        <f>'EMCal Inst Work Package'!F11</f>
        <v>0</v>
      </c>
      <c r="G100" s="185"/>
      <c r="H100" s="181">
        <f>'EMCal Inst Work Package'!H11</f>
        <v>0</v>
      </c>
      <c r="I100" s="185"/>
      <c r="J100" s="187">
        <f>'EMCal Inst Work Package'!J11</f>
        <v>0</v>
      </c>
      <c r="K100" s="176">
        <f>'EMCal Inst Work Package'!K11</f>
        <v>0</v>
      </c>
      <c r="L100" s="188">
        <f>'EMCal Inst Work Package'!L11</f>
        <v>0</v>
      </c>
      <c r="M100" s="185"/>
      <c r="N100" s="181">
        <f>'EMCal Inst Work Package'!N11</f>
        <v>8</v>
      </c>
      <c r="O100" s="185"/>
      <c r="P100" s="187">
        <f>'EMCal Inst Work Package'!P11</f>
        <v>0</v>
      </c>
      <c r="Q100" s="176">
        <f>'EMCal Inst Work Package'!Q11</f>
        <v>0</v>
      </c>
      <c r="R100" s="176">
        <f>'EMCal Inst Work Package'!R11</f>
        <v>8</v>
      </c>
      <c r="S100" s="188">
        <f>'EMCal Inst Work Package'!S11</f>
        <v>0</v>
      </c>
      <c r="T100" s="185"/>
      <c r="U100" s="181">
        <f>'EMCal Inst Work Package'!U11</f>
        <v>8</v>
      </c>
      <c r="V100" s="185"/>
      <c r="W100" s="187">
        <f>'EMCal Inst Work Package'!W11</f>
        <v>8</v>
      </c>
      <c r="X100" s="176">
        <f>'EMCal Inst Work Package'!X11</f>
        <v>0</v>
      </c>
      <c r="Y100" s="176">
        <f>'EMCal Inst Work Package'!Y11</f>
        <v>0</v>
      </c>
      <c r="Z100" s="176">
        <f>'EMCal Inst Work Package'!Z11</f>
        <v>0</v>
      </c>
      <c r="AA100" s="176">
        <f>'EMCal Inst Work Package'!AA11</f>
        <v>0</v>
      </c>
      <c r="AB100" s="188">
        <f>'EMCal Inst Work Package'!AB11</f>
        <v>0</v>
      </c>
      <c r="AC100" s="185"/>
      <c r="AD100" s="181">
        <f>'EMCal Inst Work Package'!AD11</f>
        <v>8</v>
      </c>
      <c r="AE100" s="185"/>
      <c r="AF100" s="187">
        <f>'EMCal Inst Work Package'!AF11</f>
        <v>8</v>
      </c>
      <c r="AG100" s="176">
        <f>'EMCal Inst Work Package'!AG11</f>
        <v>0</v>
      </c>
      <c r="AH100" s="176">
        <f>'EMCal Inst Work Package'!AH11</f>
        <v>0</v>
      </c>
      <c r="AI100" s="176">
        <f>'EMCal Inst Work Package'!AI11</f>
        <v>0</v>
      </c>
      <c r="AJ100" s="176">
        <f>'EMCal Inst Work Package'!AJ11</f>
        <v>0</v>
      </c>
      <c r="AK100" s="176">
        <f>'EMCal Inst Work Package'!AK11</f>
        <v>0</v>
      </c>
      <c r="AL100" s="176">
        <f>'EMCal Inst Work Package'!AL11</f>
        <v>0</v>
      </c>
      <c r="AM100" s="176">
        <f>'EMCal Inst Work Package'!AM11</f>
        <v>0</v>
      </c>
      <c r="AN100" s="188">
        <f>'EMCal Inst Work Package'!AN11</f>
        <v>0</v>
      </c>
      <c r="AO100" s="185"/>
      <c r="AP100" s="181">
        <f>'EMCal Inst Work Package'!AP11</f>
        <v>0</v>
      </c>
      <c r="AQ100" s="185"/>
      <c r="AR100" s="187">
        <f>'EMCal Inst Work Package'!AR11</f>
        <v>0</v>
      </c>
      <c r="AS100" s="176">
        <f>'EMCal Inst Work Package'!AS11</f>
        <v>0</v>
      </c>
      <c r="AT100" s="176">
        <f>'EMCal Inst Work Package'!AT11</f>
        <v>0</v>
      </c>
      <c r="AU100" s="176">
        <f>'EMCal Inst Work Package'!AU11</f>
        <v>0</v>
      </c>
      <c r="AV100" s="188">
        <f>'EMCal Inst Work Package'!AV11</f>
        <v>0</v>
      </c>
      <c r="AW100" s="185"/>
      <c r="AX100" s="181">
        <f>'EMCal Inst Work Package'!AX11</f>
        <v>0</v>
      </c>
      <c r="AY100" s="185"/>
      <c r="AZ100" s="767">
        <f>'EMCal Inst Work Package'!AZ11</f>
        <v>0</v>
      </c>
      <c r="BA100" s="185"/>
      <c r="BB100" s="756">
        <f>'EMCal Inst Work Package'!BB11</f>
        <v>0.25</v>
      </c>
      <c r="BC100" s="757">
        <f>'EMCal Inst Work Package'!BC11</f>
        <v>0</v>
      </c>
      <c r="BD100" s="185"/>
      <c r="BE100" s="181">
        <f>'EMCal Inst Work Package'!BE11</f>
        <v>0</v>
      </c>
      <c r="BF100" s="185"/>
      <c r="BG100" s="187" t="str">
        <f>'EMCal Inst Work Package'!BG11</f>
        <v>The labor required for this task is reasonably similar to well understood tasks from PHENIX and other projects of similar scale/L4</v>
      </c>
      <c r="BH100" s="188" t="str">
        <f>'EMCal Inst Work Package'!BH11</f>
        <v>No Materials required for this task/M1</v>
      </c>
      <c r="BI100" s="177"/>
      <c r="BJ100" s="187">
        <f>'EMCal Inst Work Package'!BJ11</f>
        <v>0</v>
      </c>
      <c r="BK100" s="176">
        <f>'EMCal Inst Work Package'!BK11</f>
        <v>0</v>
      </c>
      <c r="BL100" s="176">
        <f>'EMCal Inst Work Package'!BL11</f>
        <v>8</v>
      </c>
      <c r="BM100" s="176">
        <f>'EMCal Inst Work Package'!BM11</f>
        <v>8</v>
      </c>
      <c r="BN100" s="176">
        <f>'EMCal Inst Work Package'!BN11</f>
        <v>8</v>
      </c>
      <c r="BO100" s="176">
        <f>'EMCal Inst Work Package'!BO11</f>
        <v>0</v>
      </c>
      <c r="BP100" s="188">
        <f>'EMCal Inst Work Package'!BP11</f>
        <v>0</v>
      </c>
      <c r="BQ100" s="8"/>
      <c r="BR100" s="775">
        <f>'EMCal Inst Work Package'!BR11</f>
        <v>0</v>
      </c>
      <c r="BS100" s="776">
        <f>'EMCal Inst Work Package'!BS11</f>
        <v>0</v>
      </c>
      <c r="BT100" s="776">
        <f>'EMCal Inst Work Package'!BT11</f>
        <v>834.4</v>
      </c>
      <c r="BU100" s="776">
        <f>'EMCal Inst Work Package'!BU11</f>
        <v>648.79999999999995</v>
      </c>
      <c r="BV100" s="776">
        <f>'EMCal Inst Work Package'!BV11</f>
        <v>648.79999999999995</v>
      </c>
      <c r="BW100" s="776">
        <f>'EMCal Inst Work Package'!BW11</f>
        <v>0</v>
      </c>
      <c r="BX100" s="777">
        <f>'EMCal Inst Work Package'!BX11</f>
        <v>0</v>
      </c>
      <c r="BY100" s="676"/>
      <c r="BZ100" s="797">
        <f>'EMCal Inst Work Package'!BZ11</f>
        <v>2132</v>
      </c>
      <c r="CA100" s="798">
        <f>'EMCal Inst Work Package'!CA11</f>
        <v>2665</v>
      </c>
      <c r="CB100" s="799">
        <f>'EMCal Inst Work Package'!CB11</f>
        <v>0</v>
      </c>
      <c r="CC100" s="677"/>
      <c r="CD100" s="677"/>
      <c r="CE100" s="677"/>
      <c r="CF100" s="677"/>
    </row>
    <row r="101" spans="2:84" ht="62.4">
      <c r="B101" s="588" t="str">
        <f>'EMCal Inst Work Package'!B12</f>
        <v>S358000</v>
      </c>
      <c r="C101" s="177" t="str">
        <f>'EMCal Inst Work Package'!C12</f>
        <v>Design/Safety Reviews Complete, EMCal  Integration/Installation Tooling/Fixtures/Procedures Ready for Service</v>
      </c>
      <c r="D101" s="177" t="str">
        <f>'EMCal Inst Work Package'!D12</f>
        <v>milestone</v>
      </c>
      <c r="E101" s="177">
        <f>'EMCal Inst Work Package'!E12</f>
        <v>0</v>
      </c>
      <c r="F101" s="177">
        <f>'EMCal Inst Work Package'!F12</f>
        <v>0</v>
      </c>
      <c r="G101" s="185"/>
      <c r="H101" s="177">
        <f>'EMCal Inst Work Package'!H12</f>
        <v>0</v>
      </c>
      <c r="I101" s="185"/>
      <c r="J101" s="803">
        <f>'EMCal Inst Work Package'!J12</f>
        <v>0</v>
      </c>
      <c r="K101" s="804">
        <f>'EMCal Inst Work Package'!K12</f>
        <v>0</v>
      </c>
      <c r="L101" s="805">
        <f>'EMCal Inst Work Package'!L12</f>
        <v>0</v>
      </c>
      <c r="M101" s="185"/>
      <c r="N101" s="177">
        <f>'EMCal Inst Work Package'!N12</f>
        <v>0</v>
      </c>
      <c r="O101" s="185"/>
      <c r="P101" s="803">
        <f>'EMCal Inst Work Package'!P12</f>
        <v>0</v>
      </c>
      <c r="Q101" s="804">
        <f>'EMCal Inst Work Package'!Q12</f>
        <v>0</v>
      </c>
      <c r="R101" s="804">
        <f>'EMCal Inst Work Package'!R12</f>
        <v>0</v>
      </c>
      <c r="S101" s="805">
        <f>'EMCal Inst Work Package'!S12</f>
        <v>0</v>
      </c>
      <c r="T101" s="185"/>
      <c r="U101" s="177">
        <f>'EMCal Inst Work Package'!U12</f>
        <v>0</v>
      </c>
      <c r="V101" s="185"/>
      <c r="W101" s="803">
        <f>'EMCal Inst Work Package'!W12</f>
        <v>0</v>
      </c>
      <c r="X101" s="804">
        <f>'EMCal Inst Work Package'!X12</f>
        <v>0</v>
      </c>
      <c r="Y101" s="804">
        <f>'EMCal Inst Work Package'!Y12</f>
        <v>0</v>
      </c>
      <c r="Z101" s="804">
        <f>'EMCal Inst Work Package'!Z12</f>
        <v>0</v>
      </c>
      <c r="AA101" s="804">
        <f>'EMCal Inst Work Package'!AA12</f>
        <v>0</v>
      </c>
      <c r="AB101" s="805">
        <f>'EMCal Inst Work Package'!AB12</f>
        <v>0</v>
      </c>
      <c r="AC101" s="185"/>
      <c r="AD101" s="177">
        <f>'EMCal Inst Work Package'!AD12</f>
        <v>0</v>
      </c>
      <c r="AE101" s="185"/>
      <c r="AF101" s="803">
        <f>'EMCal Inst Work Package'!AF12</f>
        <v>0</v>
      </c>
      <c r="AG101" s="804">
        <f>'EMCal Inst Work Package'!AG12</f>
        <v>0</v>
      </c>
      <c r="AH101" s="804">
        <f>'EMCal Inst Work Package'!AH12</f>
        <v>0</v>
      </c>
      <c r="AI101" s="804">
        <f>'EMCal Inst Work Package'!AI12</f>
        <v>0</v>
      </c>
      <c r="AJ101" s="804">
        <f>'EMCal Inst Work Package'!AJ12</f>
        <v>0</v>
      </c>
      <c r="AK101" s="804">
        <f>'EMCal Inst Work Package'!AK12</f>
        <v>0</v>
      </c>
      <c r="AL101" s="804">
        <f>'EMCal Inst Work Package'!AL12</f>
        <v>0</v>
      </c>
      <c r="AM101" s="804">
        <f>'EMCal Inst Work Package'!AM12</f>
        <v>0</v>
      </c>
      <c r="AN101" s="805">
        <f>'EMCal Inst Work Package'!AN12</f>
        <v>0</v>
      </c>
      <c r="AO101" s="185"/>
      <c r="AP101" s="177">
        <f>'EMCal Inst Work Package'!AP12</f>
        <v>0</v>
      </c>
      <c r="AQ101" s="185"/>
      <c r="AR101" s="803">
        <f>'EMCal Inst Work Package'!AR12</f>
        <v>0</v>
      </c>
      <c r="AS101" s="804">
        <f>'EMCal Inst Work Package'!AS12</f>
        <v>0</v>
      </c>
      <c r="AT101" s="804">
        <f>'EMCal Inst Work Package'!AT12</f>
        <v>0</v>
      </c>
      <c r="AU101" s="804">
        <f>'EMCal Inst Work Package'!AU12</f>
        <v>0</v>
      </c>
      <c r="AV101" s="805">
        <f>'EMCal Inst Work Package'!AV12</f>
        <v>0</v>
      </c>
      <c r="AW101" s="185"/>
      <c r="AX101" s="177">
        <f>'EMCal Inst Work Package'!AX12</f>
        <v>0</v>
      </c>
      <c r="AY101" s="185"/>
      <c r="AZ101" s="806">
        <f>'EMCal Inst Work Package'!AZ12</f>
        <v>0</v>
      </c>
      <c r="BA101" s="185"/>
      <c r="BB101" s="807">
        <f>'EMCal Inst Work Package'!BB12</f>
        <v>0</v>
      </c>
      <c r="BC101" s="808">
        <f>'EMCal Inst Work Package'!BC12</f>
        <v>0</v>
      </c>
      <c r="BD101" s="185"/>
      <c r="BE101" s="177">
        <f>'EMCal Inst Work Package'!BE12</f>
        <v>0</v>
      </c>
      <c r="BF101" s="185"/>
      <c r="BG101" s="803" t="str">
        <f>'EMCal Inst Work Package'!BG12</f>
        <v>n/a</v>
      </c>
      <c r="BH101" s="805" t="str">
        <f>'EMCal Inst Work Package'!BH12</f>
        <v>n/a</v>
      </c>
      <c r="BI101" s="177"/>
      <c r="BJ101" s="803">
        <f>'EMCal Inst Work Package'!BJ12</f>
        <v>0</v>
      </c>
      <c r="BK101" s="804">
        <f>'EMCal Inst Work Package'!BK12</f>
        <v>0</v>
      </c>
      <c r="BL101" s="804">
        <f>'EMCal Inst Work Package'!BL12</f>
        <v>0</v>
      </c>
      <c r="BM101" s="804">
        <f>'EMCal Inst Work Package'!BM12</f>
        <v>0</v>
      </c>
      <c r="BN101" s="804">
        <f>'EMCal Inst Work Package'!BN12</f>
        <v>0</v>
      </c>
      <c r="BO101" s="804">
        <f>'EMCal Inst Work Package'!BO12</f>
        <v>0</v>
      </c>
      <c r="BP101" s="805">
        <f>'EMCal Inst Work Package'!BP12</f>
        <v>0</v>
      </c>
      <c r="BQ101" s="8"/>
      <c r="BR101" s="687">
        <f>'EMCal Inst Work Package'!BR12</f>
        <v>0</v>
      </c>
      <c r="BS101" s="688">
        <f>'EMCal Inst Work Package'!BS12</f>
        <v>0</v>
      </c>
      <c r="BT101" s="688">
        <f>'EMCal Inst Work Package'!BT12</f>
        <v>0</v>
      </c>
      <c r="BU101" s="688">
        <f>'EMCal Inst Work Package'!BU12</f>
        <v>0</v>
      </c>
      <c r="BV101" s="688">
        <f>'EMCal Inst Work Package'!BV12</f>
        <v>0</v>
      </c>
      <c r="BW101" s="688">
        <f>'EMCal Inst Work Package'!BW12</f>
        <v>0</v>
      </c>
      <c r="BX101" s="689">
        <f>'EMCal Inst Work Package'!BX12</f>
        <v>0</v>
      </c>
      <c r="BY101" s="676"/>
      <c r="BZ101" s="782">
        <f>'EMCal Inst Work Package'!BZ12</f>
        <v>0</v>
      </c>
      <c r="CA101" s="783">
        <f>'EMCal Inst Work Package'!CA12</f>
        <v>0</v>
      </c>
      <c r="CB101" s="784">
        <f>'EMCal Inst Work Package'!CB12</f>
        <v>0</v>
      </c>
      <c r="CC101" s="677"/>
      <c r="CD101" s="677"/>
      <c r="CE101" s="677"/>
      <c r="CF101" s="677"/>
    </row>
    <row r="102" spans="2:84">
      <c r="B102" s="588" t="str">
        <f>'EMCal Inst Work Package'!B13</f>
        <v>S358100</v>
      </c>
      <c r="C102" s="177" t="str">
        <f>'EMCal Inst Work Package'!C13</f>
        <v>EMCal Sectors Ready for Installation</v>
      </c>
      <c r="D102" s="177" t="str">
        <f>'EMCal Inst Work Package'!D13</f>
        <v>milestone</v>
      </c>
      <c r="E102" s="177">
        <f>'EMCal Inst Work Package'!E13</f>
        <v>0</v>
      </c>
      <c r="F102" s="177">
        <f>'EMCal Inst Work Package'!F13</f>
        <v>0</v>
      </c>
      <c r="G102" s="185"/>
      <c r="H102" s="177">
        <f>'EMCal Inst Work Package'!H13</f>
        <v>0</v>
      </c>
      <c r="I102" s="185"/>
      <c r="J102" s="803">
        <f>'EMCal Inst Work Package'!J13</f>
        <v>0</v>
      </c>
      <c r="K102" s="804">
        <f>'EMCal Inst Work Package'!K13</f>
        <v>0</v>
      </c>
      <c r="L102" s="805">
        <f>'EMCal Inst Work Package'!L13</f>
        <v>0</v>
      </c>
      <c r="M102" s="185"/>
      <c r="N102" s="177">
        <f>'EMCal Inst Work Package'!N13</f>
        <v>0</v>
      </c>
      <c r="O102" s="185"/>
      <c r="P102" s="803">
        <f>'EMCal Inst Work Package'!P13</f>
        <v>0</v>
      </c>
      <c r="Q102" s="804">
        <f>'EMCal Inst Work Package'!Q13</f>
        <v>0</v>
      </c>
      <c r="R102" s="804">
        <f>'EMCal Inst Work Package'!R13</f>
        <v>0</v>
      </c>
      <c r="S102" s="805">
        <f>'EMCal Inst Work Package'!S13</f>
        <v>0</v>
      </c>
      <c r="T102" s="185"/>
      <c r="U102" s="177">
        <f>'EMCal Inst Work Package'!U13</f>
        <v>0</v>
      </c>
      <c r="V102" s="185"/>
      <c r="W102" s="803">
        <f>'EMCal Inst Work Package'!W13</f>
        <v>0</v>
      </c>
      <c r="X102" s="804">
        <f>'EMCal Inst Work Package'!X13</f>
        <v>0</v>
      </c>
      <c r="Y102" s="804">
        <f>'EMCal Inst Work Package'!Y13</f>
        <v>0</v>
      </c>
      <c r="Z102" s="804">
        <f>'EMCal Inst Work Package'!Z13</f>
        <v>0</v>
      </c>
      <c r="AA102" s="804">
        <f>'EMCal Inst Work Package'!AA13</f>
        <v>0</v>
      </c>
      <c r="AB102" s="805">
        <f>'EMCal Inst Work Package'!AB13</f>
        <v>0</v>
      </c>
      <c r="AC102" s="185"/>
      <c r="AD102" s="177">
        <f>'EMCal Inst Work Package'!AD13</f>
        <v>0</v>
      </c>
      <c r="AE102" s="185"/>
      <c r="AF102" s="803">
        <f>'EMCal Inst Work Package'!AF13</f>
        <v>0</v>
      </c>
      <c r="AG102" s="804">
        <f>'EMCal Inst Work Package'!AG13</f>
        <v>0</v>
      </c>
      <c r="AH102" s="804">
        <f>'EMCal Inst Work Package'!AH13</f>
        <v>0</v>
      </c>
      <c r="AI102" s="804">
        <f>'EMCal Inst Work Package'!AI13</f>
        <v>0</v>
      </c>
      <c r="AJ102" s="804">
        <f>'EMCal Inst Work Package'!AJ13</f>
        <v>0</v>
      </c>
      <c r="AK102" s="804">
        <f>'EMCal Inst Work Package'!AK13</f>
        <v>0</v>
      </c>
      <c r="AL102" s="804">
        <f>'EMCal Inst Work Package'!AL13</f>
        <v>0</v>
      </c>
      <c r="AM102" s="804">
        <f>'EMCal Inst Work Package'!AM13</f>
        <v>0</v>
      </c>
      <c r="AN102" s="805">
        <f>'EMCal Inst Work Package'!AN13</f>
        <v>0</v>
      </c>
      <c r="AO102" s="185"/>
      <c r="AP102" s="177">
        <f>'EMCal Inst Work Package'!AP13</f>
        <v>0</v>
      </c>
      <c r="AQ102" s="185"/>
      <c r="AR102" s="803">
        <f>'EMCal Inst Work Package'!AR13</f>
        <v>0</v>
      </c>
      <c r="AS102" s="804">
        <f>'EMCal Inst Work Package'!AS13</f>
        <v>0</v>
      </c>
      <c r="AT102" s="804">
        <f>'EMCal Inst Work Package'!AT13</f>
        <v>0</v>
      </c>
      <c r="AU102" s="804">
        <f>'EMCal Inst Work Package'!AU13</f>
        <v>0</v>
      </c>
      <c r="AV102" s="805">
        <f>'EMCal Inst Work Package'!AV13</f>
        <v>0</v>
      </c>
      <c r="AW102" s="185"/>
      <c r="AX102" s="177">
        <f>'EMCal Inst Work Package'!AX13</f>
        <v>0</v>
      </c>
      <c r="AY102" s="185"/>
      <c r="AZ102" s="806">
        <f>'EMCal Inst Work Package'!AZ13</f>
        <v>0</v>
      </c>
      <c r="BA102" s="185"/>
      <c r="BB102" s="807">
        <f>'EMCal Inst Work Package'!BB13</f>
        <v>0</v>
      </c>
      <c r="BC102" s="808">
        <f>'EMCal Inst Work Package'!BC13</f>
        <v>0</v>
      </c>
      <c r="BD102" s="185"/>
      <c r="BE102" s="177">
        <f>'EMCal Inst Work Package'!BE13</f>
        <v>0</v>
      </c>
      <c r="BF102" s="185"/>
      <c r="BG102" s="803" t="str">
        <f>'EMCal Inst Work Package'!BG13</f>
        <v>n/a</v>
      </c>
      <c r="BH102" s="805" t="str">
        <f>'EMCal Inst Work Package'!BH13</f>
        <v>n/a</v>
      </c>
      <c r="BI102" s="177"/>
      <c r="BJ102" s="803">
        <f>'EMCal Inst Work Package'!BJ13</f>
        <v>0</v>
      </c>
      <c r="BK102" s="804">
        <f>'EMCal Inst Work Package'!BK13</f>
        <v>0</v>
      </c>
      <c r="BL102" s="804">
        <f>'EMCal Inst Work Package'!BL13</f>
        <v>0</v>
      </c>
      <c r="BM102" s="804">
        <f>'EMCal Inst Work Package'!BM13</f>
        <v>0</v>
      </c>
      <c r="BN102" s="804">
        <f>'EMCal Inst Work Package'!BN13</f>
        <v>0</v>
      </c>
      <c r="BO102" s="804">
        <f>'EMCal Inst Work Package'!BO13</f>
        <v>0</v>
      </c>
      <c r="BP102" s="805">
        <f>'EMCal Inst Work Package'!BP13</f>
        <v>0</v>
      </c>
      <c r="BQ102" s="8"/>
      <c r="BR102" s="687">
        <f>'EMCal Inst Work Package'!BR13</f>
        <v>0</v>
      </c>
      <c r="BS102" s="688">
        <f>'EMCal Inst Work Package'!BS13</f>
        <v>0</v>
      </c>
      <c r="BT102" s="688">
        <f>'EMCal Inst Work Package'!BT13</f>
        <v>0</v>
      </c>
      <c r="BU102" s="688">
        <f>'EMCal Inst Work Package'!BU13</f>
        <v>0</v>
      </c>
      <c r="BV102" s="688">
        <f>'EMCal Inst Work Package'!BV13</f>
        <v>0</v>
      </c>
      <c r="BW102" s="688">
        <f>'EMCal Inst Work Package'!BW13</f>
        <v>0</v>
      </c>
      <c r="BX102" s="689">
        <f>'EMCal Inst Work Package'!BX13</f>
        <v>0</v>
      </c>
      <c r="BY102" s="676"/>
      <c r="BZ102" s="782">
        <f>'EMCal Inst Work Package'!BZ13</f>
        <v>0</v>
      </c>
      <c r="CA102" s="783">
        <f>'EMCal Inst Work Package'!CA13</f>
        <v>0</v>
      </c>
      <c r="CB102" s="784">
        <f>'EMCal Inst Work Package'!CB13</f>
        <v>0</v>
      </c>
      <c r="CC102" s="677"/>
      <c r="CD102" s="677"/>
      <c r="CE102" s="677"/>
      <c r="CF102" s="677"/>
    </row>
    <row r="103" spans="2:84" ht="140.4">
      <c r="B103" s="588" t="str">
        <f>'EMCal Inst Work Package'!B14</f>
        <v>S358200 / S358300</v>
      </c>
      <c r="C103" s="177" t="str">
        <f>'EMCal Inst Work Package'!C14</f>
        <v>Transport Assembled EMCal Sectors to AH</v>
      </c>
      <c r="D103" s="181" t="str">
        <f>'EMCal Inst Work Package'!D14</f>
        <v xml:space="preserve">Technical scope: Transport all 64 EMCal sectors from their sector assembly/test site at BNL to the 1008 Assembly Hall (AH). 
Work Statement: BNL riggers and sPHENIX technicans using appropriate custom and standard handling tools move all EMCal sectors to 1008 AH. These may be performed as a series of moves of smaller quantities of sectors in parallel with installing these sectors into the full EMCal assembly. </v>
      </c>
      <c r="E103" s="181">
        <f>'EMCal Inst Work Package'!E14</f>
        <v>10</v>
      </c>
      <c r="F103" s="181">
        <f>'EMCal Inst Work Package'!F14</f>
        <v>0</v>
      </c>
      <c r="G103" s="185"/>
      <c r="H103" s="181">
        <f>'EMCal Inst Work Package'!H14</f>
        <v>0</v>
      </c>
      <c r="I103" s="185"/>
      <c r="J103" s="187">
        <f>'EMCal Inst Work Package'!J14</f>
        <v>0</v>
      </c>
      <c r="K103" s="176">
        <f>'EMCal Inst Work Package'!K14</f>
        <v>0</v>
      </c>
      <c r="L103" s="188">
        <f>'EMCal Inst Work Package'!L14</f>
        <v>0</v>
      </c>
      <c r="M103" s="185"/>
      <c r="N103" s="181">
        <f>'EMCal Inst Work Package'!N14</f>
        <v>0</v>
      </c>
      <c r="O103" s="185"/>
      <c r="P103" s="187">
        <f>'EMCal Inst Work Package'!P14</f>
        <v>0</v>
      </c>
      <c r="Q103" s="176">
        <f>'EMCal Inst Work Package'!Q14</f>
        <v>0</v>
      </c>
      <c r="R103" s="176">
        <f>'EMCal Inst Work Package'!R14</f>
        <v>0</v>
      </c>
      <c r="S103" s="188">
        <f>'EMCal Inst Work Package'!S14</f>
        <v>0</v>
      </c>
      <c r="T103" s="185"/>
      <c r="U103" s="181">
        <f>'EMCal Inst Work Package'!U14</f>
        <v>0</v>
      </c>
      <c r="V103" s="185"/>
      <c r="W103" s="187">
        <f>'EMCal Inst Work Package'!W14</f>
        <v>0</v>
      </c>
      <c r="X103" s="176">
        <f>'EMCal Inst Work Package'!X14</f>
        <v>0</v>
      </c>
      <c r="Y103" s="176">
        <f>'EMCal Inst Work Package'!Y14</f>
        <v>0</v>
      </c>
      <c r="Z103" s="176">
        <f>'EMCal Inst Work Package'!Z14</f>
        <v>0</v>
      </c>
      <c r="AA103" s="176">
        <f>'EMCal Inst Work Package'!AA14</f>
        <v>0</v>
      </c>
      <c r="AB103" s="188">
        <f>'EMCal Inst Work Package'!AB14</f>
        <v>0</v>
      </c>
      <c r="AC103" s="185"/>
      <c r="AD103" s="181">
        <f>'EMCal Inst Work Package'!AD14</f>
        <v>64</v>
      </c>
      <c r="AE103" s="185"/>
      <c r="AF103" s="187">
        <f>'EMCal Inst Work Package'!AF14</f>
        <v>64</v>
      </c>
      <c r="AG103" s="176">
        <f>'EMCal Inst Work Package'!AG14</f>
        <v>0</v>
      </c>
      <c r="AH103" s="176">
        <f>'EMCal Inst Work Package'!AH14</f>
        <v>0</v>
      </c>
      <c r="AI103" s="176">
        <f>'EMCal Inst Work Package'!AI14</f>
        <v>0</v>
      </c>
      <c r="AJ103" s="176">
        <f>'EMCal Inst Work Package'!AJ14</f>
        <v>0</v>
      </c>
      <c r="AK103" s="176">
        <f>'EMCal Inst Work Package'!AK14</f>
        <v>0</v>
      </c>
      <c r="AL103" s="176">
        <f>'EMCal Inst Work Package'!AL14</f>
        <v>0</v>
      </c>
      <c r="AM103" s="176">
        <f>'EMCal Inst Work Package'!AM14</f>
        <v>0</v>
      </c>
      <c r="AN103" s="188">
        <f>'EMCal Inst Work Package'!AN14</f>
        <v>0</v>
      </c>
      <c r="AO103" s="185"/>
      <c r="AP103" s="181">
        <f>'EMCal Inst Work Package'!AP14</f>
        <v>120</v>
      </c>
      <c r="AQ103" s="185"/>
      <c r="AR103" s="187">
        <f>'EMCal Inst Work Package'!AR14</f>
        <v>0</v>
      </c>
      <c r="AS103" s="176">
        <f>'EMCal Inst Work Package'!AS14</f>
        <v>0</v>
      </c>
      <c r="AT103" s="176">
        <f>'EMCal Inst Work Package'!AT14</f>
        <v>120</v>
      </c>
      <c r="AU103" s="176">
        <f>'EMCal Inst Work Package'!AU14</f>
        <v>0</v>
      </c>
      <c r="AV103" s="188">
        <f>'EMCal Inst Work Package'!AV14</f>
        <v>0</v>
      </c>
      <c r="AW103" s="185"/>
      <c r="AX103" s="181">
        <f>'EMCal Inst Work Package'!AX14</f>
        <v>0</v>
      </c>
      <c r="AY103" s="185"/>
      <c r="AZ103" s="767">
        <f>'EMCal Inst Work Package'!AZ14</f>
        <v>500</v>
      </c>
      <c r="BA103" s="185"/>
      <c r="BB103" s="756">
        <f>'EMCal Inst Work Package'!BB14</f>
        <v>0.25</v>
      </c>
      <c r="BC103" s="757">
        <f>'EMCal Inst Work Package'!BC14</f>
        <v>0.25</v>
      </c>
      <c r="BD103" s="185"/>
      <c r="BE103" s="181">
        <f>'EMCal Inst Work Package'!BE14</f>
        <v>0</v>
      </c>
      <c r="BF103" s="185"/>
      <c r="BG103" s="187" t="str">
        <f>'EMCal Inst Work Package'!BG14</f>
        <v>The labor required for this task is reasonably similar to well understood tasks from PHENIX and other projects of similar scale/L4</v>
      </c>
      <c r="BH103" s="188" t="str">
        <f>'EMCal Inst Work Package'!BH14</f>
        <v>The costs indicated are for hardware costs associated with this task. This is fairly well understood from projects with similar scope and detail./M4</v>
      </c>
      <c r="BI103" s="177"/>
      <c r="BJ103" s="187">
        <f>'EMCal Inst Work Package'!BJ14</f>
        <v>0</v>
      </c>
      <c r="BK103" s="176">
        <f>'EMCal Inst Work Package'!BK14</f>
        <v>0</v>
      </c>
      <c r="BL103" s="176">
        <f>'EMCal Inst Work Package'!BL14</f>
        <v>0</v>
      </c>
      <c r="BM103" s="176">
        <f>'EMCal Inst Work Package'!BM14</f>
        <v>0</v>
      </c>
      <c r="BN103" s="176">
        <f>'EMCal Inst Work Package'!BN14</f>
        <v>64</v>
      </c>
      <c r="BO103" s="176">
        <f>'EMCal Inst Work Package'!BO14</f>
        <v>120</v>
      </c>
      <c r="BP103" s="188">
        <f>'EMCal Inst Work Package'!BP14</f>
        <v>0</v>
      </c>
      <c r="BQ103" s="8"/>
      <c r="BR103" s="775">
        <f>'EMCal Inst Work Package'!BR14</f>
        <v>0</v>
      </c>
      <c r="BS103" s="776">
        <f>'EMCal Inst Work Package'!BS14</f>
        <v>0</v>
      </c>
      <c r="BT103" s="776">
        <f>'EMCal Inst Work Package'!BT14</f>
        <v>0</v>
      </c>
      <c r="BU103" s="776">
        <f>'EMCal Inst Work Package'!BU14</f>
        <v>0</v>
      </c>
      <c r="BV103" s="776">
        <f>'EMCal Inst Work Package'!BV14</f>
        <v>5190.3999999999996</v>
      </c>
      <c r="BW103" s="776">
        <f>'EMCal Inst Work Package'!BW14</f>
        <v>13618.8</v>
      </c>
      <c r="BX103" s="777">
        <f>'EMCal Inst Work Package'!BX14</f>
        <v>0</v>
      </c>
      <c r="BY103" s="676"/>
      <c r="BZ103" s="797">
        <f>'EMCal Inst Work Package'!BZ14</f>
        <v>18809.199999999997</v>
      </c>
      <c r="CA103" s="798">
        <f>'EMCal Inst Work Package'!CA14</f>
        <v>23511.499999999996</v>
      </c>
      <c r="CB103" s="799">
        <f>'EMCal Inst Work Package'!CB14</f>
        <v>625</v>
      </c>
      <c r="CC103" s="677"/>
      <c r="CD103" s="677"/>
      <c r="CE103" s="677"/>
      <c r="CF103" s="677"/>
    </row>
    <row r="104" spans="2:84" ht="156">
      <c r="B104" s="588" t="str">
        <f>'EMCal Inst Work Package'!B15</f>
        <v>S358400 / S358500</v>
      </c>
      <c r="C104" s="177" t="str">
        <f>'EMCal Inst Work Package'!C15</f>
        <v>Install EMCal Sectors</v>
      </c>
      <c r="D104" s="181" t="str">
        <f>'EMCal Inst Work Package'!D15</f>
        <v>Technical scope: Install the  64 EMCal sectors assembly into the SC Magnet. 
Work Statement: sPHENIX technicans, using the EMCal sector insertion fixture, install the EMCal sectors, one at a time, south sectors then north sector with one south and one north sector mated to each of the Inner HCal sectors, into the  sPHENIX SC Magnet and attach to the mated Inner HCal sector by the bearing rails, in accordance with the EMCal installation procedure and work permit.</v>
      </c>
      <c r="E104" s="181">
        <f>'EMCal Inst Work Package'!E15</f>
        <v>16</v>
      </c>
      <c r="F104" s="181">
        <f>'EMCal Inst Work Package'!F15</f>
        <v>0</v>
      </c>
      <c r="G104" s="185"/>
      <c r="H104" s="181">
        <f>'EMCal Inst Work Package'!H15</f>
        <v>0</v>
      </c>
      <c r="I104" s="185"/>
      <c r="J104" s="187">
        <f>'EMCal Inst Work Package'!J15</f>
        <v>0</v>
      </c>
      <c r="K104" s="176">
        <f>'EMCal Inst Work Package'!K15</f>
        <v>0</v>
      </c>
      <c r="L104" s="188">
        <f>'EMCal Inst Work Package'!L15</f>
        <v>0</v>
      </c>
      <c r="M104" s="185"/>
      <c r="N104" s="181">
        <f>'EMCal Inst Work Package'!N15</f>
        <v>64</v>
      </c>
      <c r="O104" s="185"/>
      <c r="P104" s="187">
        <f>'EMCal Inst Work Package'!P15</f>
        <v>0</v>
      </c>
      <c r="Q104" s="176">
        <f>'EMCal Inst Work Package'!Q15</f>
        <v>0</v>
      </c>
      <c r="R104" s="176">
        <f>'EMCal Inst Work Package'!R15</f>
        <v>64</v>
      </c>
      <c r="S104" s="188">
        <f>'EMCal Inst Work Package'!S15</f>
        <v>0</v>
      </c>
      <c r="T104" s="185"/>
      <c r="U104" s="181">
        <f>'EMCal Inst Work Package'!U15</f>
        <v>64</v>
      </c>
      <c r="V104" s="185"/>
      <c r="W104" s="187">
        <f>'EMCal Inst Work Package'!W15</f>
        <v>64</v>
      </c>
      <c r="X104" s="176">
        <f>'EMCal Inst Work Package'!X15</f>
        <v>0</v>
      </c>
      <c r="Y104" s="176">
        <f>'EMCal Inst Work Package'!Y15</f>
        <v>0</v>
      </c>
      <c r="Z104" s="176">
        <f>'EMCal Inst Work Package'!Z15</f>
        <v>0</v>
      </c>
      <c r="AA104" s="176">
        <f>'EMCal Inst Work Package'!AA15</f>
        <v>0</v>
      </c>
      <c r="AB104" s="188">
        <f>'EMCal Inst Work Package'!AB15</f>
        <v>0</v>
      </c>
      <c r="AC104" s="185"/>
      <c r="AD104" s="181">
        <f>'EMCal Inst Work Package'!AD15</f>
        <v>512</v>
      </c>
      <c r="AE104" s="185"/>
      <c r="AF104" s="187">
        <f>'EMCal Inst Work Package'!AF15</f>
        <v>512</v>
      </c>
      <c r="AG104" s="176">
        <f>'EMCal Inst Work Package'!AG15</f>
        <v>0</v>
      </c>
      <c r="AH104" s="176">
        <f>'EMCal Inst Work Package'!AH15</f>
        <v>0</v>
      </c>
      <c r="AI104" s="176">
        <f>'EMCal Inst Work Package'!AI15</f>
        <v>0</v>
      </c>
      <c r="AJ104" s="176">
        <f>'EMCal Inst Work Package'!AJ15</f>
        <v>0</v>
      </c>
      <c r="AK104" s="176">
        <f>'EMCal Inst Work Package'!AK15</f>
        <v>0</v>
      </c>
      <c r="AL104" s="176">
        <f>'EMCal Inst Work Package'!AL15</f>
        <v>0</v>
      </c>
      <c r="AM104" s="176">
        <f>'EMCal Inst Work Package'!AM15</f>
        <v>0</v>
      </c>
      <c r="AN104" s="188">
        <f>'EMCal Inst Work Package'!AN15</f>
        <v>0</v>
      </c>
      <c r="AO104" s="185"/>
      <c r="AP104" s="181">
        <f>'EMCal Inst Work Package'!AP15</f>
        <v>0</v>
      </c>
      <c r="AQ104" s="185"/>
      <c r="AR104" s="187">
        <f>'EMCal Inst Work Package'!AR15</f>
        <v>0</v>
      </c>
      <c r="AS104" s="176">
        <f>'EMCal Inst Work Package'!AS15</f>
        <v>0</v>
      </c>
      <c r="AT104" s="176">
        <f>'EMCal Inst Work Package'!AT15</f>
        <v>0</v>
      </c>
      <c r="AU104" s="176">
        <f>'EMCal Inst Work Package'!AU15</f>
        <v>0</v>
      </c>
      <c r="AV104" s="188">
        <f>'EMCal Inst Work Package'!AV15</f>
        <v>0</v>
      </c>
      <c r="AW104" s="185"/>
      <c r="AX104" s="181">
        <f>'EMCal Inst Work Package'!AX15</f>
        <v>0</v>
      </c>
      <c r="AY104" s="185"/>
      <c r="AZ104" s="767">
        <f>'EMCal Inst Work Package'!AZ15</f>
        <v>500</v>
      </c>
      <c r="BA104" s="185"/>
      <c r="BB104" s="756">
        <f>'EMCal Inst Work Package'!BB15</f>
        <v>0.25</v>
      </c>
      <c r="BC104" s="757">
        <f>'EMCal Inst Work Package'!BC15</f>
        <v>0.25</v>
      </c>
      <c r="BD104" s="185"/>
      <c r="BE104" s="181">
        <f>'EMCal Inst Work Package'!BE15</f>
        <v>0</v>
      </c>
      <c r="BF104" s="185"/>
      <c r="BG104" s="187" t="str">
        <f>'EMCal Inst Work Package'!BG15</f>
        <v>The labor required for this task is reasonably similar to well understood tasks from PHENIX and other projects of similar scale/L4</v>
      </c>
      <c r="BH104" s="188" t="str">
        <f>'EMCal Inst Work Package'!BH15</f>
        <v>The costs indicated are for hardware costs associated with this task. This is fairly well understood from projects with similar scope and detail./M4</v>
      </c>
      <c r="BI104" s="177"/>
      <c r="BJ104" s="187">
        <f>'EMCal Inst Work Package'!BJ15</f>
        <v>0</v>
      </c>
      <c r="BK104" s="176">
        <f>'EMCal Inst Work Package'!BK15</f>
        <v>0</v>
      </c>
      <c r="BL104" s="176">
        <f>'EMCal Inst Work Package'!BL15</f>
        <v>64</v>
      </c>
      <c r="BM104" s="176">
        <f>'EMCal Inst Work Package'!BM15</f>
        <v>64</v>
      </c>
      <c r="BN104" s="176">
        <f>'EMCal Inst Work Package'!BN15</f>
        <v>512</v>
      </c>
      <c r="BO104" s="176">
        <f>'EMCal Inst Work Package'!BO15</f>
        <v>0</v>
      </c>
      <c r="BP104" s="188">
        <f>'EMCal Inst Work Package'!BP15</f>
        <v>0</v>
      </c>
      <c r="BQ104" s="8"/>
      <c r="BR104" s="775">
        <f>'EMCal Inst Work Package'!BR15</f>
        <v>0</v>
      </c>
      <c r="BS104" s="776">
        <f>'EMCal Inst Work Package'!BS15</f>
        <v>0</v>
      </c>
      <c r="BT104" s="776">
        <f>'EMCal Inst Work Package'!BT15</f>
        <v>6675.2</v>
      </c>
      <c r="BU104" s="776">
        <f>'EMCal Inst Work Package'!BU15</f>
        <v>5190.3999999999996</v>
      </c>
      <c r="BV104" s="776">
        <f>'EMCal Inst Work Package'!BV15</f>
        <v>41523.199999999997</v>
      </c>
      <c r="BW104" s="776">
        <f>'EMCal Inst Work Package'!BW15</f>
        <v>0</v>
      </c>
      <c r="BX104" s="777">
        <f>'EMCal Inst Work Package'!BX15</f>
        <v>0</v>
      </c>
      <c r="BY104" s="676"/>
      <c r="BZ104" s="797">
        <f>'EMCal Inst Work Package'!BZ15</f>
        <v>53388.799999999996</v>
      </c>
      <c r="CA104" s="798">
        <f>'EMCal Inst Work Package'!CA15</f>
        <v>66736</v>
      </c>
      <c r="CB104" s="799">
        <f>'EMCal Inst Work Package'!CB15</f>
        <v>625</v>
      </c>
      <c r="CC104" s="677"/>
      <c r="CD104" s="677"/>
      <c r="CE104" s="677"/>
      <c r="CF104" s="677"/>
    </row>
    <row r="105" spans="2:84" ht="124.8">
      <c r="B105" s="588" t="str">
        <f>'EMCal Inst Work Package'!B16</f>
        <v>S358600 / S358610 / S358700</v>
      </c>
      <c r="C105" s="177" t="str">
        <f>'EMCal Inst Work Package'!C16</f>
        <v>Align/Survey EMCal to SC Magnet Centerline</v>
      </c>
      <c r="D105" s="181" t="str">
        <f>'EMCal Inst Work Package'!D16</f>
        <v>Technical scope: Align all EMCal sectors to the SC Magnet.
Work Statement: sPHENIX technicans working with BNL surveyors using appropriate alignment tools and adjustment/alignment features built into the EMCal support rings, align the EMCal to the SC Magnet in accordance with the EMCal installation procedure and work permit.</v>
      </c>
      <c r="E105" s="181">
        <f>'EMCal Inst Work Package'!E16</f>
        <v>7</v>
      </c>
      <c r="F105" s="181">
        <f>'EMCal Inst Work Package'!F16</f>
        <v>0</v>
      </c>
      <c r="G105" s="185"/>
      <c r="H105" s="181">
        <f>'EMCal Inst Work Package'!H16</f>
        <v>6</v>
      </c>
      <c r="I105" s="185"/>
      <c r="J105" s="187">
        <f>'EMCal Inst Work Package'!J16</f>
        <v>6</v>
      </c>
      <c r="K105" s="176">
        <f>'EMCal Inst Work Package'!K16</f>
        <v>0</v>
      </c>
      <c r="L105" s="188">
        <f>'EMCal Inst Work Package'!L16</f>
        <v>0</v>
      </c>
      <c r="M105" s="185"/>
      <c r="N105" s="181">
        <f>'EMCal Inst Work Package'!N16</f>
        <v>0</v>
      </c>
      <c r="O105" s="185"/>
      <c r="P105" s="187">
        <f>'EMCal Inst Work Package'!P16</f>
        <v>0</v>
      </c>
      <c r="Q105" s="176">
        <f>'EMCal Inst Work Package'!Q16</f>
        <v>0</v>
      </c>
      <c r="R105" s="176">
        <f>'EMCal Inst Work Package'!R16</f>
        <v>0</v>
      </c>
      <c r="S105" s="188">
        <f>'EMCal Inst Work Package'!S16</f>
        <v>0</v>
      </c>
      <c r="T105" s="185"/>
      <c r="U105" s="181">
        <f>'EMCal Inst Work Package'!U16</f>
        <v>0</v>
      </c>
      <c r="V105" s="185"/>
      <c r="W105" s="187">
        <f>'EMCal Inst Work Package'!W16</f>
        <v>0</v>
      </c>
      <c r="X105" s="176">
        <f>'EMCal Inst Work Package'!X16</f>
        <v>0</v>
      </c>
      <c r="Y105" s="176">
        <f>'EMCal Inst Work Package'!Y16</f>
        <v>0</v>
      </c>
      <c r="Z105" s="176">
        <f>'EMCal Inst Work Package'!Z16</f>
        <v>0</v>
      </c>
      <c r="AA105" s="176">
        <f>'EMCal Inst Work Package'!AA16</f>
        <v>0</v>
      </c>
      <c r="AB105" s="188">
        <f>'EMCal Inst Work Package'!AB16</f>
        <v>0</v>
      </c>
      <c r="AC105" s="185"/>
      <c r="AD105" s="181">
        <f>'EMCal Inst Work Package'!AD16</f>
        <v>74</v>
      </c>
      <c r="AE105" s="185"/>
      <c r="AF105" s="187">
        <f>'EMCal Inst Work Package'!AF16</f>
        <v>20</v>
      </c>
      <c r="AG105" s="176">
        <f>'EMCal Inst Work Package'!AG16</f>
        <v>0</v>
      </c>
      <c r="AH105" s="176">
        <f>'EMCal Inst Work Package'!AH16</f>
        <v>0</v>
      </c>
      <c r="AI105" s="176">
        <f>'EMCal Inst Work Package'!AI16</f>
        <v>54</v>
      </c>
      <c r="AJ105" s="176">
        <f>'EMCal Inst Work Package'!AJ16</f>
        <v>0</v>
      </c>
      <c r="AK105" s="176">
        <f>'EMCal Inst Work Package'!AK16</f>
        <v>0</v>
      </c>
      <c r="AL105" s="176">
        <f>'EMCal Inst Work Package'!AL16</f>
        <v>0</v>
      </c>
      <c r="AM105" s="176">
        <f>'EMCal Inst Work Package'!AM16</f>
        <v>0</v>
      </c>
      <c r="AN105" s="188">
        <f>'EMCal Inst Work Package'!AN16</f>
        <v>0</v>
      </c>
      <c r="AO105" s="185"/>
      <c r="AP105" s="181">
        <f>'EMCal Inst Work Package'!AP16</f>
        <v>80</v>
      </c>
      <c r="AQ105" s="185"/>
      <c r="AR105" s="187">
        <f>'EMCal Inst Work Package'!AR16</f>
        <v>0</v>
      </c>
      <c r="AS105" s="176">
        <f>'EMCal Inst Work Package'!AS16</f>
        <v>0</v>
      </c>
      <c r="AT105" s="176">
        <f>'EMCal Inst Work Package'!AT16</f>
        <v>80</v>
      </c>
      <c r="AU105" s="176">
        <f>'EMCal Inst Work Package'!AU16</f>
        <v>0</v>
      </c>
      <c r="AV105" s="188">
        <f>'EMCal Inst Work Package'!AV16</f>
        <v>0</v>
      </c>
      <c r="AW105" s="185"/>
      <c r="AX105" s="181">
        <f>'EMCal Inst Work Package'!AX16</f>
        <v>0</v>
      </c>
      <c r="AY105" s="185"/>
      <c r="AZ105" s="767">
        <f>'EMCal Inst Work Package'!AZ16</f>
        <v>500</v>
      </c>
      <c r="BA105" s="185"/>
      <c r="BB105" s="756">
        <f>'EMCal Inst Work Package'!BB16</f>
        <v>0.25</v>
      </c>
      <c r="BC105" s="757">
        <f>'EMCal Inst Work Package'!BC16</f>
        <v>0.25</v>
      </c>
      <c r="BD105" s="185"/>
      <c r="BE105" s="181" t="str">
        <f>'EMCal Inst Work Package'!BE16</f>
        <v>craft is surveyors/ not riggers</v>
      </c>
      <c r="BF105" s="185"/>
      <c r="BG105" s="187" t="str">
        <f>'EMCal Inst Work Package'!BG16</f>
        <v>The labor required for this task is reasonably similar to well understood tasks from PHENIX and other projects of similar scale/L4</v>
      </c>
      <c r="BH105" s="188" t="str">
        <f>'EMCal Inst Work Package'!BH16</f>
        <v>The costs indicated are for hardware costs associated with this task. This is fairly well understood from projects with similar scope and detail./M4</v>
      </c>
      <c r="BI105" s="177"/>
      <c r="BJ105" s="187">
        <f>'EMCal Inst Work Package'!BJ16</f>
        <v>0</v>
      </c>
      <c r="BK105" s="176">
        <f>'EMCal Inst Work Package'!BK16</f>
        <v>6</v>
      </c>
      <c r="BL105" s="176">
        <f>'EMCal Inst Work Package'!BL16</f>
        <v>0</v>
      </c>
      <c r="BM105" s="176">
        <f>'EMCal Inst Work Package'!BM16</f>
        <v>0</v>
      </c>
      <c r="BN105" s="176">
        <f>'EMCal Inst Work Package'!BN16</f>
        <v>74</v>
      </c>
      <c r="BO105" s="176">
        <f>'EMCal Inst Work Package'!BO16</f>
        <v>80</v>
      </c>
      <c r="BP105" s="188">
        <f>'EMCal Inst Work Package'!BP16</f>
        <v>0</v>
      </c>
      <c r="BQ105" s="8"/>
      <c r="BR105" s="775">
        <f>'EMCal Inst Work Package'!BR16</f>
        <v>0</v>
      </c>
      <c r="BS105" s="776">
        <f>'EMCal Inst Work Package'!BS16</f>
        <v>729</v>
      </c>
      <c r="BT105" s="776">
        <f>'EMCal Inst Work Package'!BT16</f>
        <v>0</v>
      </c>
      <c r="BU105" s="776">
        <f>'EMCal Inst Work Package'!BU16</f>
        <v>0</v>
      </c>
      <c r="BV105" s="776">
        <f>'EMCal Inst Work Package'!BV16</f>
        <v>6001.4</v>
      </c>
      <c r="BW105" s="776">
        <f>'EMCal Inst Work Package'!BW16</f>
        <v>9079.1999999999989</v>
      </c>
      <c r="BX105" s="777">
        <f>'EMCal Inst Work Package'!BX16</f>
        <v>0</v>
      </c>
      <c r="BY105" s="676"/>
      <c r="BZ105" s="797">
        <f>'EMCal Inst Work Package'!BZ16</f>
        <v>15809.599999999999</v>
      </c>
      <c r="CA105" s="798">
        <f>'EMCal Inst Work Package'!CA16</f>
        <v>19762</v>
      </c>
      <c r="CB105" s="799">
        <f>'EMCal Inst Work Package'!CB16</f>
        <v>625</v>
      </c>
      <c r="CC105" s="677"/>
      <c r="CD105" s="677"/>
      <c r="CE105" s="677"/>
      <c r="CF105" s="677"/>
    </row>
    <row r="106" spans="2:84" ht="124.8">
      <c r="B106" s="588" t="str">
        <f>'EMCal Inst Work Package'!B17</f>
        <v>S358800 / S358900</v>
      </c>
      <c r="C106" s="177" t="str">
        <f>'EMCal Inst Work Package'!C17</f>
        <v>Install EMCal Cables and Services</v>
      </c>
      <c r="D106" s="181" t="str">
        <f>'EMCal Inst Work Package'!D17</f>
        <v>Technical scope: Install all EMCal services (power, control and signal cables; cooling and gas supplies) onto cradle carriage. 
Work Statement: sPHENIX technicans using appropriate custom and standard  tools install all EMCal services onto the  sPHENIX cradle carriage.</v>
      </c>
      <c r="E106" s="181">
        <f>'EMCal Inst Work Package'!E17</f>
        <v>40</v>
      </c>
      <c r="F106" s="181">
        <f>'EMCal Inst Work Package'!F17</f>
        <v>0</v>
      </c>
      <c r="G106" s="185"/>
      <c r="H106" s="181">
        <f>'EMCal Inst Work Package'!H17</f>
        <v>0</v>
      </c>
      <c r="I106" s="185"/>
      <c r="J106" s="187">
        <f>'EMCal Inst Work Package'!J17</f>
        <v>0</v>
      </c>
      <c r="K106" s="176">
        <f>'EMCal Inst Work Package'!K17</f>
        <v>0</v>
      </c>
      <c r="L106" s="188">
        <f>'EMCal Inst Work Package'!L17</f>
        <v>0</v>
      </c>
      <c r="M106" s="185"/>
      <c r="N106" s="181">
        <f>'EMCal Inst Work Package'!N17</f>
        <v>32</v>
      </c>
      <c r="O106" s="185"/>
      <c r="P106" s="187">
        <f>'EMCal Inst Work Package'!P17</f>
        <v>0</v>
      </c>
      <c r="Q106" s="176">
        <f>'EMCal Inst Work Package'!Q17</f>
        <v>0</v>
      </c>
      <c r="R106" s="176">
        <f>'EMCal Inst Work Package'!R17</f>
        <v>32</v>
      </c>
      <c r="S106" s="188">
        <f>'EMCal Inst Work Package'!S17</f>
        <v>0</v>
      </c>
      <c r="T106" s="185"/>
      <c r="U106" s="181">
        <f>'EMCal Inst Work Package'!U17</f>
        <v>32</v>
      </c>
      <c r="V106" s="185"/>
      <c r="W106" s="187">
        <f>'EMCal Inst Work Package'!W17</f>
        <v>32</v>
      </c>
      <c r="X106" s="176">
        <f>'EMCal Inst Work Package'!X17</f>
        <v>0</v>
      </c>
      <c r="Y106" s="176">
        <f>'EMCal Inst Work Package'!Y17</f>
        <v>0</v>
      </c>
      <c r="Z106" s="176">
        <f>'EMCal Inst Work Package'!Z17</f>
        <v>0</v>
      </c>
      <c r="AA106" s="176">
        <f>'EMCal Inst Work Package'!AA17</f>
        <v>0</v>
      </c>
      <c r="AB106" s="188">
        <f>'EMCal Inst Work Package'!AB17</f>
        <v>0</v>
      </c>
      <c r="AC106" s="185"/>
      <c r="AD106" s="181">
        <f>'EMCal Inst Work Package'!AD17</f>
        <v>224</v>
      </c>
      <c r="AE106" s="185"/>
      <c r="AF106" s="187">
        <f>'EMCal Inst Work Package'!AF17</f>
        <v>64</v>
      </c>
      <c r="AG106" s="176">
        <f>'EMCal Inst Work Package'!AG17</f>
        <v>160</v>
      </c>
      <c r="AH106" s="176">
        <f>'EMCal Inst Work Package'!AH17</f>
        <v>0</v>
      </c>
      <c r="AI106" s="176">
        <f>'EMCal Inst Work Package'!AI17</f>
        <v>0</v>
      </c>
      <c r="AJ106" s="176">
        <f>'EMCal Inst Work Package'!AJ17</f>
        <v>0</v>
      </c>
      <c r="AK106" s="176">
        <f>'EMCal Inst Work Package'!AK17</f>
        <v>0</v>
      </c>
      <c r="AL106" s="176">
        <f>'EMCal Inst Work Package'!AL17</f>
        <v>0</v>
      </c>
      <c r="AM106" s="176">
        <f>'EMCal Inst Work Package'!AM17</f>
        <v>0</v>
      </c>
      <c r="AN106" s="188">
        <f>'EMCal Inst Work Package'!AN17</f>
        <v>0</v>
      </c>
      <c r="AO106" s="185"/>
      <c r="AP106" s="181">
        <f>'EMCal Inst Work Package'!AP17</f>
        <v>320</v>
      </c>
      <c r="AQ106" s="185"/>
      <c r="AR106" s="187">
        <f>'EMCal Inst Work Package'!AR17</f>
        <v>0</v>
      </c>
      <c r="AS106" s="176">
        <f>'EMCal Inst Work Package'!AS17</f>
        <v>320</v>
      </c>
      <c r="AT106" s="176">
        <f>'EMCal Inst Work Package'!AT17</f>
        <v>0</v>
      </c>
      <c r="AU106" s="176">
        <f>'EMCal Inst Work Package'!AU17</f>
        <v>0</v>
      </c>
      <c r="AV106" s="188">
        <f>'EMCal Inst Work Package'!AV17</f>
        <v>0</v>
      </c>
      <c r="AW106" s="185"/>
      <c r="AX106" s="181">
        <f>'EMCal Inst Work Package'!AX17</f>
        <v>0</v>
      </c>
      <c r="AY106" s="185"/>
      <c r="AZ106" s="767">
        <f>'EMCal Inst Work Package'!AZ17</f>
        <v>500</v>
      </c>
      <c r="BA106" s="185"/>
      <c r="BB106" s="756">
        <f>'EMCal Inst Work Package'!BB17</f>
        <v>0.25</v>
      </c>
      <c r="BC106" s="757">
        <f>'EMCal Inst Work Package'!BC17</f>
        <v>0.25</v>
      </c>
      <c r="BD106" s="185"/>
      <c r="BE106" s="181">
        <f>'EMCal Inst Work Package'!BE17</f>
        <v>0</v>
      </c>
      <c r="BF106" s="185"/>
      <c r="BG106" s="187" t="str">
        <f>'EMCal Inst Work Package'!BG17</f>
        <v>The labor required for this task is reasonably similar to well understood tasks from PHENIX and other projects of similar scale/L4</v>
      </c>
      <c r="BH106" s="188" t="str">
        <f>'EMCal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06" s="177"/>
      <c r="BJ106" s="187">
        <f>'EMCal Inst Work Package'!BJ17</f>
        <v>0</v>
      </c>
      <c r="BK106" s="176">
        <f>'EMCal Inst Work Package'!BK17</f>
        <v>0</v>
      </c>
      <c r="BL106" s="176">
        <f>'EMCal Inst Work Package'!BL17</f>
        <v>32</v>
      </c>
      <c r="BM106" s="176">
        <f>'EMCal Inst Work Package'!BM17</f>
        <v>32</v>
      </c>
      <c r="BN106" s="176">
        <f>'EMCal Inst Work Package'!BN17</f>
        <v>224</v>
      </c>
      <c r="BO106" s="176">
        <f>'EMCal Inst Work Package'!BO17</f>
        <v>320</v>
      </c>
      <c r="BP106" s="188">
        <f>'EMCal Inst Work Package'!BP17</f>
        <v>0</v>
      </c>
      <c r="BQ106" s="8"/>
      <c r="BR106" s="775">
        <f>'EMCal Inst Work Package'!BR17</f>
        <v>0</v>
      </c>
      <c r="BS106" s="776">
        <f>'EMCal Inst Work Package'!BS17</f>
        <v>0</v>
      </c>
      <c r="BT106" s="776">
        <f>'EMCal Inst Work Package'!BT17</f>
        <v>3337.6</v>
      </c>
      <c r="BU106" s="776">
        <f>'EMCal Inst Work Package'!BU17</f>
        <v>2595.1999999999998</v>
      </c>
      <c r="BV106" s="776">
        <f>'EMCal Inst Work Package'!BV17</f>
        <v>18166.399999999998</v>
      </c>
      <c r="BW106" s="776">
        <f>'EMCal Inst Work Package'!BW17</f>
        <v>36316.799999999996</v>
      </c>
      <c r="BX106" s="777">
        <f>'EMCal Inst Work Package'!BX17</f>
        <v>0</v>
      </c>
      <c r="BY106" s="676"/>
      <c r="BZ106" s="797">
        <f>'EMCal Inst Work Package'!BZ17</f>
        <v>60415.999999999993</v>
      </c>
      <c r="CA106" s="798">
        <f>'EMCal Inst Work Package'!CA17</f>
        <v>75519.999999999985</v>
      </c>
      <c r="CB106" s="799">
        <f>'EMCal Inst Work Package'!CB17</f>
        <v>625</v>
      </c>
      <c r="CC106" s="677"/>
      <c r="CD106" s="677"/>
      <c r="CE106" s="677"/>
      <c r="CF106" s="677"/>
    </row>
    <row r="107" spans="2:84" ht="187.2">
      <c r="B107" s="588" t="str">
        <f>'EMCal Inst Work Package'!B18</f>
        <v>S359000</v>
      </c>
      <c r="C107" s="177" t="str">
        <f>'EMCal Inst Work Package'!C18</f>
        <v>Review EMCal for Operational Readiness (ORR)</v>
      </c>
      <c r="D107" s="181" t="str">
        <f>'EMCal Inst Work Package'!D18</f>
        <v xml:space="preserve">Technical scope: preparation for and execution of review for Engineering and safety review of sPHENIX EMCal assembly/Installation in the sPHENIX AH. 
Work Statement: Gather all documentation describing the installation of the EMCal and all of its sevrices including any acceptance/performance  testing performed and survey data. Prepare a presentation to demonstrate the adequacy of the installation demonstarting confidence that the EMCal will perform successfully and safely. Present it to a committee designated by sPHENIX management. </v>
      </c>
      <c r="E107" s="181">
        <f>'EMCal Inst Work Package'!E18</f>
        <v>5</v>
      </c>
      <c r="F107" s="181">
        <f>'EMCal Inst Work Package'!F18</f>
        <v>0</v>
      </c>
      <c r="G107" s="185"/>
      <c r="H107" s="181">
        <f>'EMCal Inst Work Package'!H18</f>
        <v>0</v>
      </c>
      <c r="I107" s="185"/>
      <c r="J107" s="187">
        <f>'EMCal Inst Work Package'!J18</f>
        <v>0</v>
      </c>
      <c r="K107" s="176">
        <f>'EMCal Inst Work Package'!K18</f>
        <v>0</v>
      </c>
      <c r="L107" s="188">
        <f>'EMCal Inst Work Package'!L18</f>
        <v>0</v>
      </c>
      <c r="M107" s="185"/>
      <c r="N107" s="181">
        <f>'EMCal Inst Work Package'!N18</f>
        <v>8</v>
      </c>
      <c r="O107" s="185"/>
      <c r="P107" s="187">
        <f>'EMCal Inst Work Package'!P18</f>
        <v>0</v>
      </c>
      <c r="Q107" s="176">
        <f>'EMCal Inst Work Package'!Q18</f>
        <v>0</v>
      </c>
      <c r="R107" s="176">
        <f>'EMCal Inst Work Package'!R18</f>
        <v>8</v>
      </c>
      <c r="S107" s="188">
        <f>'EMCal Inst Work Package'!S18</f>
        <v>0</v>
      </c>
      <c r="T107" s="185"/>
      <c r="U107" s="181">
        <f>'EMCal Inst Work Package'!U18</f>
        <v>8</v>
      </c>
      <c r="V107" s="185"/>
      <c r="W107" s="187">
        <f>'EMCal Inst Work Package'!W18</f>
        <v>8</v>
      </c>
      <c r="X107" s="176">
        <f>'EMCal Inst Work Package'!X18</f>
        <v>0</v>
      </c>
      <c r="Y107" s="176">
        <f>'EMCal Inst Work Package'!Y18</f>
        <v>0</v>
      </c>
      <c r="Z107" s="176">
        <f>'EMCal Inst Work Package'!Z18</f>
        <v>0</v>
      </c>
      <c r="AA107" s="176">
        <f>'EMCal Inst Work Package'!AA18</f>
        <v>0</v>
      </c>
      <c r="AB107" s="188">
        <f>'EMCal Inst Work Package'!AB18</f>
        <v>0</v>
      </c>
      <c r="AC107" s="185"/>
      <c r="AD107" s="181">
        <f>'EMCal Inst Work Package'!AD18</f>
        <v>16</v>
      </c>
      <c r="AE107" s="185"/>
      <c r="AF107" s="187">
        <f>'EMCal Inst Work Package'!AF18</f>
        <v>8</v>
      </c>
      <c r="AG107" s="176">
        <f>'EMCal Inst Work Package'!AG18</f>
        <v>8</v>
      </c>
      <c r="AH107" s="176">
        <f>'EMCal Inst Work Package'!AH18</f>
        <v>0</v>
      </c>
      <c r="AI107" s="176">
        <f>'EMCal Inst Work Package'!AI18</f>
        <v>0</v>
      </c>
      <c r="AJ107" s="176">
        <f>'EMCal Inst Work Package'!AJ18</f>
        <v>0</v>
      </c>
      <c r="AK107" s="176">
        <f>'EMCal Inst Work Package'!AK18</f>
        <v>0</v>
      </c>
      <c r="AL107" s="176">
        <f>'EMCal Inst Work Package'!AL18</f>
        <v>0</v>
      </c>
      <c r="AM107" s="176">
        <f>'EMCal Inst Work Package'!AM18</f>
        <v>0</v>
      </c>
      <c r="AN107" s="188">
        <f>'EMCal Inst Work Package'!AN18</f>
        <v>0</v>
      </c>
      <c r="AO107" s="185"/>
      <c r="AP107" s="181">
        <f>'EMCal Inst Work Package'!AP18</f>
        <v>0</v>
      </c>
      <c r="AQ107" s="185"/>
      <c r="AR107" s="187">
        <f>'EMCal Inst Work Package'!AR18</f>
        <v>0</v>
      </c>
      <c r="AS107" s="176">
        <f>'EMCal Inst Work Package'!AS18</f>
        <v>0</v>
      </c>
      <c r="AT107" s="176">
        <f>'EMCal Inst Work Package'!AT18</f>
        <v>0</v>
      </c>
      <c r="AU107" s="176">
        <f>'EMCal Inst Work Package'!AU18</f>
        <v>0</v>
      </c>
      <c r="AV107" s="188">
        <f>'EMCal Inst Work Package'!AV18</f>
        <v>0</v>
      </c>
      <c r="AW107" s="185"/>
      <c r="AX107" s="181">
        <f>'EMCal Inst Work Package'!AX18</f>
        <v>0</v>
      </c>
      <c r="AY107" s="185"/>
      <c r="AZ107" s="767">
        <f>'EMCal Inst Work Package'!AZ18</f>
        <v>0</v>
      </c>
      <c r="BA107" s="185"/>
      <c r="BB107" s="756">
        <f>'EMCal Inst Work Package'!BB18</f>
        <v>0.25</v>
      </c>
      <c r="BC107" s="757">
        <f>'EMCal Inst Work Package'!BC18</f>
        <v>0</v>
      </c>
      <c r="BD107" s="185"/>
      <c r="BE107" s="181">
        <f>'EMCal Inst Work Package'!BE18</f>
        <v>0</v>
      </c>
      <c r="BF107" s="185"/>
      <c r="BG107" s="187" t="str">
        <f>'EMCal Inst Work Package'!BG18</f>
        <v>The labor required for this task is reasonably similar to well understood tasks from PHENIX and other projects of similar scale/L4</v>
      </c>
      <c r="BH107" s="188" t="str">
        <f>'EMCal Inst Work Package'!BH18</f>
        <v>No Materials required for this task/M1</v>
      </c>
      <c r="BI107" s="177"/>
      <c r="BJ107" s="187">
        <f>'EMCal Inst Work Package'!BJ18</f>
        <v>0</v>
      </c>
      <c r="BK107" s="176">
        <f>'EMCal Inst Work Package'!BK18</f>
        <v>0</v>
      </c>
      <c r="BL107" s="176">
        <f>'EMCal Inst Work Package'!BL18</f>
        <v>8</v>
      </c>
      <c r="BM107" s="176">
        <f>'EMCal Inst Work Package'!BM18</f>
        <v>8</v>
      </c>
      <c r="BN107" s="176">
        <f>'EMCal Inst Work Package'!BN18</f>
        <v>16</v>
      </c>
      <c r="BO107" s="176">
        <f>'EMCal Inst Work Package'!BO18</f>
        <v>0</v>
      </c>
      <c r="BP107" s="188">
        <f>'EMCal Inst Work Package'!BP18</f>
        <v>0</v>
      </c>
      <c r="BQ107" s="8"/>
      <c r="BR107" s="775">
        <f>'EMCal Inst Work Package'!BR18</f>
        <v>0</v>
      </c>
      <c r="BS107" s="776">
        <f>'EMCal Inst Work Package'!BS18</f>
        <v>0</v>
      </c>
      <c r="BT107" s="776">
        <f>'EMCal Inst Work Package'!BT18</f>
        <v>834.4</v>
      </c>
      <c r="BU107" s="776">
        <f>'EMCal Inst Work Package'!BU18</f>
        <v>648.79999999999995</v>
      </c>
      <c r="BV107" s="776">
        <f>'EMCal Inst Work Package'!BV18</f>
        <v>1297.5999999999999</v>
      </c>
      <c r="BW107" s="776">
        <f>'EMCal Inst Work Package'!BW18</f>
        <v>0</v>
      </c>
      <c r="BX107" s="777">
        <f>'EMCal Inst Work Package'!BX18</f>
        <v>0</v>
      </c>
      <c r="BY107" s="676"/>
      <c r="BZ107" s="797">
        <f>'EMCal Inst Work Package'!BZ18</f>
        <v>2780.7999999999997</v>
      </c>
      <c r="CA107" s="798">
        <f>'EMCal Inst Work Package'!CA18</f>
        <v>3475.9999999999995</v>
      </c>
      <c r="CB107" s="799">
        <f>'EMCal Inst Work Package'!CB18</f>
        <v>0</v>
      </c>
      <c r="CC107" s="677"/>
      <c r="CD107" s="677"/>
      <c r="CE107" s="677"/>
      <c r="CF107" s="677"/>
    </row>
    <row r="108" spans="2:84" ht="109.2">
      <c r="B108" s="588" t="str">
        <f>'EMCal Inst Work Package'!B19</f>
        <v>S359100</v>
      </c>
      <c r="C108" s="177" t="str">
        <f>'EMCal Inst Work Package'!C19</f>
        <v>Address Action Items from EMCal ORR</v>
      </c>
      <c r="D108" s="181" t="str">
        <f>'EMCal Inst Work Package'!D19</f>
        <v>Technical scope: evaluation and implementation of recommendations from EMCal ORR. 
Work Statement: receive action items from reviewers, evaluate action items, implement changes, modifications to plans and equipment to appropriately satisfy each action item.</v>
      </c>
      <c r="E108" s="181">
        <f>'EMCal Inst Work Package'!E19</f>
        <v>10</v>
      </c>
      <c r="F108" s="181">
        <f>'EMCal Inst Work Package'!F19</f>
        <v>0</v>
      </c>
      <c r="G108" s="185"/>
      <c r="H108" s="181">
        <f>'EMCal Inst Work Package'!H19</f>
        <v>0</v>
      </c>
      <c r="I108" s="185"/>
      <c r="J108" s="187">
        <f>'EMCal Inst Work Package'!J19</f>
        <v>0</v>
      </c>
      <c r="K108" s="176">
        <f>'EMCal Inst Work Package'!K19</f>
        <v>0</v>
      </c>
      <c r="L108" s="188">
        <f>'EMCal Inst Work Package'!L19</f>
        <v>0</v>
      </c>
      <c r="M108" s="185"/>
      <c r="N108" s="181">
        <f>'EMCal Inst Work Package'!N19</f>
        <v>8</v>
      </c>
      <c r="O108" s="185"/>
      <c r="P108" s="187">
        <f>'EMCal Inst Work Package'!P19</f>
        <v>0</v>
      </c>
      <c r="Q108" s="176">
        <f>'EMCal Inst Work Package'!Q19</f>
        <v>0</v>
      </c>
      <c r="R108" s="176">
        <f>'EMCal Inst Work Package'!R19</f>
        <v>8</v>
      </c>
      <c r="S108" s="188">
        <f>'EMCal Inst Work Package'!S19</f>
        <v>0</v>
      </c>
      <c r="T108" s="185"/>
      <c r="U108" s="181">
        <f>'EMCal Inst Work Package'!U19</f>
        <v>8</v>
      </c>
      <c r="V108" s="185"/>
      <c r="W108" s="187">
        <f>'EMCal Inst Work Package'!W19</f>
        <v>8</v>
      </c>
      <c r="X108" s="176">
        <f>'EMCal Inst Work Package'!X19</f>
        <v>0</v>
      </c>
      <c r="Y108" s="176">
        <f>'EMCal Inst Work Package'!Y19</f>
        <v>0</v>
      </c>
      <c r="Z108" s="176">
        <f>'EMCal Inst Work Package'!Z19</f>
        <v>0</v>
      </c>
      <c r="AA108" s="176">
        <f>'EMCal Inst Work Package'!AA19</f>
        <v>0</v>
      </c>
      <c r="AB108" s="188">
        <f>'EMCal Inst Work Package'!AB19</f>
        <v>0</v>
      </c>
      <c r="AC108" s="185"/>
      <c r="AD108" s="181">
        <f>'EMCal Inst Work Package'!AD19</f>
        <v>16</v>
      </c>
      <c r="AE108" s="185"/>
      <c r="AF108" s="187">
        <f>'EMCal Inst Work Package'!AF19</f>
        <v>8</v>
      </c>
      <c r="AG108" s="176">
        <f>'EMCal Inst Work Package'!AG19</f>
        <v>8</v>
      </c>
      <c r="AH108" s="176">
        <f>'EMCal Inst Work Package'!AH19</f>
        <v>0</v>
      </c>
      <c r="AI108" s="176">
        <f>'EMCal Inst Work Package'!AI19</f>
        <v>0</v>
      </c>
      <c r="AJ108" s="176">
        <f>'EMCal Inst Work Package'!AJ19</f>
        <v>0</v>
      </c>
      <c r="AK108" s="176">
        <f>'EMCal Inst Work Package'!AK19</f>
        <v>0</v>
      </c>
      <c r="AL108" s="176">
        <f>'EMCal Inst Work Package'!AL19</f>
        <v>0</v>
      </c>
      <c r="AM108" s="176">
        <f>'EMCal Inst Work Package'!AM19</f>
        <v>0</v>
      </c>
      <c r="AN108" s="188">
        <f>'EMCal Inst Work Package'!AN19</f>
        <v>0</v>
      </c>
      <c r="AO108" s="185"/>
      <c r="AP108" s="181">
        <f>'EMCal Inst Work Package'!AP19</f>
        <v>0</v>
      </c>
      <c r="AQ108" s="185"/>
      <c r="AR108" s="187">
        <f>'EMCal Inst Work Package'!AR19</f>
        <v>0</v>
      </c>
      <c r="AS108" s="176">
        <f>'EMCal Inst Work Package'!AS19</f>
        <v>0</v>
      </c>
      <c r="AT108" s="176">
        <f>'EMCal Inst Work Package'!AT19</f>
        <v>0</v>
      </c>
      <c r="AU108" s="176">
        <f>'EMCal Inst Work Package'!AU19</f>
        <v>0</v>
      </c>
      <c r="AV108" s="188">
        <f>'EMCal Inst Work Package'!AV19</f>
        <v>0</v>
      </c>
      <c r="AW108" s="185"/>
      <c r="AX108" s="181">
        <f>'EMCal Inst Work Package'!AX19</f>
        <v>0</v>
      </c>
      <c r="AY108" s="185"/>
      <c r="AZ108" s="767">
        <f>'EMCal Inst Work Package'!AZ19</f>
        <v>0</v>
      </c>
      <c r="BA108" s="185"/>
      <c r="BB108" s="756">
        <f>'EMCal Inst Work Package'!BB19</f>
        <v>0.25</v>
      </c>
      <c r="BC108" s="757">
        <f>'EMCal Inst Work Package'!BC19</f>
        <v>0</v>
      </c>
      <c r="BD108" s="185"/>
      <c r="BE108" s="181">
        <f>'EMCal Inst Work Package'!BE19</f>
        <v>0</v>
      </c>
      <c r="BF108" s="185"/>
      <c r="BG108" s="187" t="str">
        <f>'EMCal Inst Work Package'!BG19</f>
        <v>The labor required for this task is reasonably similar to well understood tasks from PHENIX and other projects of similar scale/L4</v>
      </c>
      <c r="BH108" s="188" t="str">
        <f>'EMCal Inst Work Package'!BH19</f>
        <v>No Materials required for this task/M1</v>
      </c>
      <c r="BI108" s="177"/>
      <c r="BJ108" s="187">
        <f>'EMCal Inst Work Package'!BJ19</f>
        <v>0</v>
      </c>
      <c r="BK108" s="176">
        <f>'EMCal Inst Work Package'!BK19</f>
        <v>0</v>
      </c>
      <c r="BL108" s="176">
        <f>'EMCal Inst Work Package'!BL19</f>
        <v>8</v>
      </c>
      <c r="BM108" s="176">
        <f>'EMCal Inst Work Package'!BM19</f>
        <v>8</v>
      </c>
      <c r="BN108" s="176">
        <f>'EMCal Inst Work Package'!BN19</f>
        <v>16</v>
      </c>
      <c r="BO108" s="176">
        <f>'EMCal Inst Work Package'!BO19</f>
        <v>0</v>
      </c>
      <c r="BP108" s="188">
        <f>'EMCal Inst Work Package'!BP19</f>
        <v>0</v>
      </c>
      <c r="BQ108" s="8"/>
      <c r="BR108" s="775">
        <f>'EMCal Inst Work Package'!BR19</f>
        <v>0</v>
      </c>
      <c r="BS108" s="776">
        <f>'EMCal Inst Work Package'!BS19</f>
        <v>0</v>
      </c>
      <c r="BT108" s="776">
        <f>'EMCal Inst Work Package'!BT19</f>
        <v>834.4</v>
      </c>
      <c r="BU108" s="776">
        <f>'EMCal Inst Work Package'!BU19</f>
        <v>648.79999999999995</v>
      </c>
      <c r="BV108" s="776">
        <f>'EMCal Inst Work Package'!BV19</f>
        <v>1297.5999999999999</v>
      </c>
      <c r="BW108" s="776">
        <f>'EMCal Inst Work Package'!BW19</f>
        <v>0</v>
      </c>
      <c r="BX108" s="777">
        <f>'EMCal Inst Work Package'!BX19</f>
        <v>0</v>
      </c>
      <c r="BY108" s="676"/>
      <c r="BZ108" s="797">
        <f>'EMCal Inst Work Package'!BZ19</f>
        <v>2780.7999999999997</v>
      </c>
      <c r="CA108" s="798">
        <f>'EMCal Inst Work Package'!CA19</f>
        <v>3475.9999999999995</v>
      </c>
      <c r="CB108" s="799">
        <f>'EMCal Inst Work Package'!CB19</f>
        <v>0</v>
      </c>
      <c r="CC108" s="677"/>
      <c r="CD108" s="677"/>
      <c r="CE108" s="677"/>
      <c r="CF108" s="677"/>
    </row>
    <row r="109" spans="2:84" ht="141" thickBot="1">
      <c r="B109" s="589" t="str">
        <f>'EMCal Inst Work Package'!B20</f>
        <v>S359200 / S359300 / S359400</v>
      </c>
      <c r="C109" s="178" t="str">
        <f>'EMCal Inst Work Package'!C20</f>
        <v>Commission EMCal</v>
      </c>
      <c r="D109" s="182" t="str">
        <f>'EMCal Inst Work Package'!D20</f>
        <v>Technical scope: Perform operational tests to adjust, calibrate, debug and optimize the operation and performance of the EMCal. 
Work Statement: Perform operational checks on HCal operational and control equipment. Make adjustments and calibrations as necessary to optimize detector performance. Make adjustments to operating procedures as necessary to assure smooth and reliable operation.</v>
      </c>
      <c r="E109" s="182">
        <f>'EMCal Inst Work Package'!E20</f>
        <v>50</v>
      </c>
      <c r="F109" s="182">
        <f>'EMCal Inst Work Package'!F20</f>
        <v>0</v>
      </c>
      <c r="G109" s="193"/>
      <c r="H109" s="182">
        <f>'EMCal Inst Work Package'!H20</f>
        <v>400</v>
      </c>
      <c r="I109" s="193"/>
      <c r="J109" s="189">
        <f>'EMCal Inst Work Package'!J20</f>
        <v>0</v>
      </c>
      <c r="K109" s="190">
        <f>'EMCal Inst Work Package'!K20</f>
        <v>400</v>
      </c>
      <c r="L109" s="191">
        <f>'EMCal Inst Work Package'!L20</f>
        <v>0</v>
      </c>
      <c r="M109" s="193"/>
      <c r="N109" s="182">
        <f>'EMCal Inst Work Package'!N20</f>
        <v>80</v>
      </c>
      <c r="O109" s="193"/>
      <c r="P109" s="189">
        <f>'EMCal Inst Work Package'!P20</f>
        <v>0</v>
      </c>
      <c r="Q109" s="190">
        <f>'EMCal Inst Work Package'!Q20</f>
        <v>0</v>
      </c>
      <c r="R109" s="190">
        <f>'EMCal Inst Work Package'!R20</f>
        <v>40</v>
      </c>
      <c r="S109" s="191">
        <f>'EMCal Inst Work Package'!S20</f>
        <v>40</v>
      </c>
      <c r="T109" s="193"/>
      <c r="U109" s="182">
        <f>'EMCal Inst Work Package'!U20</f>
        <v>40</v>
      </c>
      <c r="V109" s="193"/>
      <c r="W109" s="189">
        <f>'EMCal Inst Work Package'!W20</f>
        <v>40</v>
      </c>
      <c r="X109" s="190">
        <f>'EMCal Inst Work Package'!X20</f>
        <v>0</v>
      </c>
      <c r="Y109" s="190">
        <f>'EMCal Inst Work Package'!Y20</f>
        <v>0</v>
      </c>
      <c r="Z109" s="190">
        <f>'EMCal Inst Work Package'!Z20</f>
        <v>0</v>
      </c>
      <c r="AA109" s="190">
        <f>'EMCal Inst Work Package'!AA20</f>
        <v>0</v>
      </c>
      <c r="AB109" s="191">
        <f>'EMCal Inst Work Package'!AB20</f>
        <v>0</v>
      </c>
      <c r="AC109" s="193"/>
      <c r="AD109" s="182">
        <f>'EMCal Inst Work Package'!AD20</f>
        <v>80</v>
      </c>
      <c r="AE109" s="193"/>
      <c r="AF109" s="189">
        <f>'EMCal Inst Work Package'!AF20</f>
        <v>40</v>
      </c>
      <c r="AG109" s="190">
        <f>'EMCal Inst Work Package'!AG20</f>
        <v>40</v>
      </c>
      <c r="AH109" s="190">
        <f>'EMCal Inst Work Package'!AH20</f>
        <v>0</v>
      </c>
      <c r="AI109" s="190">
        <f>'EMCal Inst Work Package'!AI20</f>
        <v>0</v>
      </c>
      <c r="AJ109" s="190">
        <f>'EMCal Inst Work Package'!AJ20</f>
        <v>0</v>
      </c>
      <c r="AK109" s="190">
        <f>'EMCal Inst Work Package'!AK20</f>
        <v>0</v>
      </c>
      <c r="AL109" s="190">
        <f>'EMCal Inst Work Package'!AL20</f>
        <v>0</v>
      </c>
      <c r="AM109" s="190">
        <f>'EMCal Inst Work Package'!AM20</f>
        <v>0</v>
      </c>
      <c r="AN109" s="191">
        <f>'EMCal Inst Work Package'!AN20</f>
        <v>0</v>
      </c>
      <c r="AO109" s="193"/>
      <c r="AP109" s="182">
        <f>'EMCal Inst Work Package'!AP20</f>
        <v>0</v>
      </c>
      <c r="AQ109" s="193"/>
      <c r="AR109" s="189">
        <f>'EMCal Inst Work Package'!AR20</f>
        <v>0</v>
      </c>
      <c r="AS109" s="190">
        <f>'EMCal Inst Work Package'!AS20</f>
        <v>0</v>
      </c>
      <c r="AT109" s="190">
        <f>'EMCal Inst Work Package'!AT20</f>
        <v>0</v>
      </c>
      <c r="AU109" s="190">
        <f>'EMCal Inst Work Package'!AU20</f>
        <v>0</v>
      </c>
      <c r="AV109" s="191">
        <f>'EMCal Inst Work Package'!AV20</f>
        <v>0</v>
      </c>
      <c r="AW109" s="193"/>
      <c r="AX109" s="182">
        <f>'EMCal Inst Work Package'!AX20</f>
        <v>1600</v>
      </c>
      <c r="AY109" s="193"/>
      <c r="AZ109" s="768">
        <f>'EMCal Inst Work Package'!AZ20</f>
        <v>500</v>
      </c>
      <c r="BA109" s="193"/>
      <c r="BB109" s="758">
        <f>'EMCal Inst Work Package'!BB20</f>
        <v>0.25</v>
      </c>
      <c r="BC109" s="759">
        <f>'EMCal Inst Work Package'!BC20</f>
        <v>0.25</v>
      </c>
      <c r="BD109" s="193"/>
      <c r="BE109" s="182">
        <f>'EMCal Inst Work Package'!BE20</f>
        <v>0</v>
      </c>
      <c r="BF109" s="193"/>
      <c r="BG109" s="189" t="str">
        <f>'EMCal Inst Work Package'!BG20</f>
        <v>The labor required for this task is reasonably similar to well understood tasks from PHENIX and other projects of similar scale/L4</v>
      </c>
      <c r="BH109" s="191" t="str">
        <f>'EMCal Inst Work Package'!BH20</f>
        <v>The costs indicated are for hardware costs associated with this task. This is fairly well understood from projects with similar scope and detail./M4</v>
      </c>
      <c r="BI109" s="178"/>
      <c r="BJ109" s="189">
        <f>'EMCal Inst Work Package'!BJ20</f>
        <v>0</v>
      </c>
      <c r="BK109" s="190">
        <f>'EMCal Inst Work Package'!BK20</f>
        <v>400</v>
      </c>
      <c r="BL109" s="190">
        <f>'EMCal Inst Work Package'!BL20</f>
        <v>80</v>
      </c>
      <c r="BM109" s="190">
        <f>'EMCal Inst Work Package'!BM20</f>
        <v>40</v>
      </c>
      <c r="BN109" s="190">
        <f>'EMCal Inst Work Package'!BN20</f>
        <v>80</v>
      </c>
      <c r="BO109" s="190">
        <f>'EMCal Inst Work Package'!BO20</f>
        <v>0</v>
      </c>
      <c r="BP109" s="191">
        <f>'EMCal Inst Work Package'!BP20</f>
        <v>1600</v>
      </c>
      <c r="BQ109" s="8"/>
      <c r="BR109" s="775">
        <f>'EMCal Inst Work Package'!BR20</f>
        <v>0</v>
      </c>
      <c r="BS109" s="776">
        <f>'EMCal Inst Work Package'!BS20</f>
        <v>48600</v>
      </c>
      <c r="BT109" s="776">
        <f>'EMCal Inst Work Package'!BT20</f>
        <v>8344</v>
      </c>
      <c r="BU109" s="776">
        <f>'EMCal Inst Work Package'!BU20</f>
        <v>3244</v>
      </c>
      <c r="BV109" s="776">
        <f>'EMCal Inst Work Package'!BV20</f>
        <v>6488</v>
      </c>
      <c r="BW109" s="776">
        <f>'EMCal Inst Work Package'!BW20</f>
        <v>0</v>
      </c>
      <c r="BX109" s="777">
        <f>'EMCal Inst Work Package'!BX20</f>
        <v>0</v>
      </c>
      <c r="BY109" s="676"/>
      <c r="BZ109" s="797">
        <f>'EMCal Inst Work Package'!BZ20</f>
        <v>66676</v>
      </c>
      <c r="CA109" s="798">
        <f>'EMCal Inst Work Package'!CA20</f>
        <v>83345</v>
      </c>
      <c r="CB109" s="799">
        <f>'EMCal Inst Work Package'!CB20</f>
        <v>625</v>
      </c>
      <c r="CC109" s="677"/>
      <c r="CD109" s="677"/>
      <c r="CE109" s="677"/>
      <c r="CF109" s="677"/>
    </row>
    <row r="110" spans="2:84" ht="409.6" thickBot="1">
      <c r="B110" s="870" t="str">
        <f>'TPC Inst Work Package'!C4</f>
        <v>2.05.08</v>
      </c>
      <c r="C110" s="174" t="str">
        <f>'TPC Inst Work Package'!C5</f>
        <v>TPC  Integration/Installation</v>
      </c>
      <c r="D110" s="194" t="str">
        <f>'BoE for TPC Inst'!B12</f>
        <v xml:space="preserve">Technical Scope:
This work package includes all scientific, engineering and technical staff efforts to install the sPHENIX Time Projection Chamber (TPC) components in the sPHENIX Assembly Hall (AH) at Building 1008.  The analyses required to determine the design of TPC detector structural components and equipment needed, the design, procurement and acceptance of such equipment, reviews of these analyses and the assembly and testing of TPC performance are not in the scope of this work package and control account but rather are part of sPHENIX WBS 1.02: sPHENIX Time Projection Chamber.
Work Statement: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 (procurement, fabrication, assembly, testing and delivery to BNL of TPV components and services covered in WBS 1.02 work packages)
6.   Install TPC Support
7.   Install TPC (Mechanical) 
8.   Align/Survey TPC to SC Magnet Centerline
9.   Install TPC Cables and Services
10. Review TPC for Operational Readiness (ORR); address action items
11. Commission TPC 
               </v>
      </c>
      <c r="E110" s="53"/>
      <c r="F110" s="53"/>
      <c r="G110" s="207"/>
      <c r="H110" s="53"/>
      <c r="I110" s="207"/>
      <c r="J110" s="195"/>
      <c r="K110" s="196"/>
      <c r="L110" s="197"/>
      <c r="M110" s="207"/>
      <c r="N110" s="53"/>
      <c r="O110" s="207"/>
      <c r="P110" s="195"/>
      <c r="Q110" s="196"/>
      <c r="R110" s="196"/>
      <c r="S110" s="197"/>
      <c r="T110" s="207"/>
      <c r="U110" s="53"/>
      <c r="V110" s="207"/>
      <c r="W110" s="195"/>
      <c r="X110" s="196"/>
      <c r="Y110" s="196"/>
      <c r="Z110" s="196"/>
      <c r="AA110" s="196"/>
      <c r="AB110" s="197"/>
      <c r="AC110" s="207"/>
      <c r="AD110" s="53"/>
      <c r="AE110" s="207"/>
      <c r="AF110" s="195"/>
      <c r="AG110" s="196"/>
      <c r="AH110" s="196"/>
      <c r="AI110" s="196"/>
      <c r="AJ110" s="196"/>
      <c r="AK110" s="196"/>
      <c r="AL110" s="196"/>
      <c r="AM110" s="196"/>
      <c r="AN110" s="197"/>
      <c r="AO110" s="207"/>
      <c r="AP110" s="53"/>
      <c r="AQ110" s="207"/>
      <c r="AR110" s="195"/>
      <c r="AS110" s="196"/>
      <c r="AT110" s="196"/>
      <c r="AU110" s="196"/>
      <c r="AV110" s="197"/>
      <c r="AW110" s="54"/>
      <c r="AX110" s="53"/>
      <c r="AY110" s="54"/>
      <c r="AZ110" s="198">
        <f>SUM(AZ111:AZ125)</f>
        <v>33000</v>
      </c>
      <c r="BA110" s="199"/>
      <c r="BB110" s="744"/>
      <c r="BC110" s="745"/>
      <c r="BD110" s="54"/>
      <c r="BE110" s="53"/>
      <c r="BF110" s="54"/>
      <c r="BG110" s="195"/>
      <c r="BH110" s="197"/>
      <c r="BI110" s="457"/>
      <c r="BJ110" s="1251"/>
      <c r="BK110" s="1252"/>
      <c r="BL110" s="1252"/>
      <c r="BM110" s="1252"/>
      <c r="BN110" s="1252"/>
      <c r="BO110" s="1252"/>
      <c r="BP110" s="1253"/>
      <c r="BQ110" s="8"/>
      <c r="BR110" s="687">
        <f>SUM(BR111:BR125)</f>
        <v>0</v>
      </c>
      <c r="BS110" s="688">
        <f t="shared" ref="BS110:BX110" si="17">SUM(BS111:BS125)</f>
        <v>48600</v>
      </c>
      <c r="BT110" s="688">
        <f t="shared" si="17"/>
        <v>39634</v>
      </c>
      <c r="BU110" s="688">
        <f t="shared" si="17"/>
        <v>20437.2</v>
      </c>
      <c r="BV110" s="688">
        <f t="shared" si="17"/>
        <v>51579.599999999991</v>
      </c>
      <c r="BW110" s="688">
        <f t="shared" si="17"/>
        <v>36316.799999999996</v>
      </c>
      <c r="BX110" s="689">
        <f t="shared" si="17"/>
        <v>0</v>
      </c>
      <c r="BY110" s="676"/>
      <c r="BZ110" s="782">
        <f t="shared" ref="BZ110:CB110" si="18">SUM(BZ111:BZ125)</f>
        <v>196567.59999999998</v>
      </c>
      <c r="CA110" s="783">
        <f t="shared" si="18"/>
        <v>245709.5</v>
      </c>
      <c r="CB110" s="784">
        <f t="shared" si="18"/>
        <v>45750</v>
      </c>
      <c r="CC110" s="677"/>
      <c r="CD110" s="677"/>
      <c r="CE110" s="677"/>
      <c r="CF110" s="677"/>
    </row>
    <row r="111" spans="2:84" ht="202.8">
      <c r="B111" s="587" t="str">
        <f>'TPC Inst Work Package'!B7</f>
        <v>S359600</v>
      </c>
      <c r="C111" s="450" t="str">
        <f>'TPC Inst Work Package'!C7</f>
        <v>Design TPC  Integration/Installation Tooling/Fixtures</v>
      </c>
      <c r="D111" s="464" t="str">
        <f>'TPC Inst Work Package'!D7</f>
        <v>Technical Scope: All tasks related to the design of TPC Integeration and Installation tooling components for sPHENIX. (Note: some similar tools may be also used for the handling of TPC sectors during assembly. The design of those tools is covered in WBS 1.02. Those tools will be reused and augmented by additional tools described in this work package.)
Work Statement: gather all relevant information and analyze requirements, create drawings and other relevant documentation for TPC Lifting and insertion/positioning fixtures for installing this detector inside the SC Magnet and for installing TPC services.</v>
      </c>
      <c r="E111" s="464">
        <f>'TPC Inst Work Package'!E7</f>
        <v>60</v>
      </c>
      <c r="F111" s="464">
        <f>'TPC Inst Work Package'!F7</f>
        <v>0</v>
      </c>
      <c r="G111" s="462"/>
      <c r="H111" s="464">
        <f>'TPC Inst Work Package'!H7</f>
        <v>0</v>
      </c>
      <c r="I111" s="462"/>
      <c r="J111" s="456">
        <f>'TPC Inst Work Package'!J7</f>
        <v>0</v>
      </c>
      <c r="K111" s="444">
        <f>'TPC Inst Work Package'!K7</f>
        <v>0</v>
      </c>
      <c r="L111" s="445">
        <f>'TPC Inst Work Package'!L7</f>
        <v>0</v>
      </c>
      <c r="M111" s="462"/>
      <c r="N111" s="464">
        <f>'TPC Inst Work Package'!N7</f>
        <v>100</v>
      </c>
      <c r="O111" s="462"/>
      <c r="P111" s="456">
        <f>'TPC Inst Work Package'!P7</f>
        <v>0</v>
      </c>
      <c r="Q111" s="444">
        <f>'TPC Inst Work Package'!Q7</f>
        <v>0</v>
      </c>
      <c r="R111" s="444">
        <f>'TPC Inst Work Package'!R7</f>
        <v>100</v>
      </c>
      <c r="S111" s="445">
        <f>'TPC Inst Work Package'!S7</f>
        <v>0</v>
      </c>
      <c r="T111" s="462"/>
      <c r="U111" s="464">
        <f>'TPC Inst Work Package'!U7</f>
        <v>100</v>
      </c>
      <c r="V111" s="462"/>
      <c r="W111" s="456">
        <f>'TPC Inst Work Package'!W7</f>
        <v>100</v>
      </c>
      <c r="X111" s="444">
        <f>'TPC Inst Work Package'!X7</f>
        <v>0</v>
      </c>
      <c r="Y111" s="444">
        <f>'TPC Inst Work Package'!Y7</f>
        <v>0</v>
      </c>
      <c r="Z111" s="444">
        <f>'TPC Inst Work Package'!Z7</f>
        <v>0</v>
      </c>
      <c r="AA111" s="444">
        <f>'TPC Inst Work Package'!AA7</f>
        <v>0</v>
      </c>
      <c r="AB111" s="445">
        <f>'TPC Inst Work Package'!AB7</f>
        <v>0</v>
      </c>
      <c r="AC111" s="462"/>
      <c r="AD111" s="464">
        <f>'TPC Inst Work Package'!AD7</f>
        <v>72</v>
      </c>
      <c r="AE111" s="462"/>
      <c r="AF111" s="456">
        <f>'TPC Inst Work Package'!AF7</f>
        <v>72</v>
      </c>
      <c r="AG111" s="444">
        <f>'TPC Inst Work Package'!AG7</f>
        <v>0</v>
      </c>
      <c r="AH111" s="444">
        <f>'TPC Inst Work Package'!AH7</f>
        <v>0</v>
      </c>
      <c r="AI111" s="444">
        <f>'TPC Inst Work Package'!AI7</f>
        <v>0</v>
      </c>
      <c r="AJ111" s="444">
        <f>'TPC Inst Work Package'!AJ7</f>
        <v>0</v>
      </c>
      <c r="AK111" s="444">
        <f>'TPC Inst Work Package'!AK7</f>
        <v>0</v>
      </c>
      <c r="AL111" s="444">
        <f>'TPC Inst Work Package'!AL7</f>
        <v>0</v>
      </c>
      <c r="AM111" s="444">
        <f>'TPC Inst Work Package'!AM7</f>
        <v>0</v>
      </c>
      <c r="AN111" s="445">
        <f>'TPC Inst Work Package'!AN7</f>
        <v>0</v>
      </c>
      <c r="AO111" s="462"/>
      <c r="AP111" s="464">
        <f>'TPC Inst Work Package'!AP7</f>
        <v>0</v>
      </c>
      <c r="AQ111" s="462"/>
      <c r="AR111" s="456">
        <f>'TPC Inst Work Package'!AR7</f>
        <v>0</v>
      </c>
      <c r="AS111" s="444">
        <f>'TPC Inst Work Package'!AS7</f>
        <v>0</v>
      </c>
      <c r="AT111" s="444">
        <f>'TPC Inst Work Package'!AT7</f>
        <v>0</v>
      </c>
      <c r="AU111" s="444">
        <f>'TPC Inst Work Package'!AU7</f>
        <v>0</v>
      </c>
      <c r="AV111" s="445">
        <f>'TPC Inst Work Package'!AV7</f>
        <v>0</v>
      </c>
      <c r="AW111" s="462"/>
      <c r="AX111" s="464">
        <f>'TPC Inst Work Package'!AX7</f>
        <v>0</v>
      </c>
      <c r="AY111" s="462"/>
      <c r="AZ111" s="765">
        <f>'TPC Inst Work Package'!AZ7</f>
        <v>0</v>
      </c>
      <c r="BA111" s="462"/>
      <c r="BB111" s="752">
        <f>'TPC Inst Work Package'!BB7</f>
        <v>0.25</v>
      </c>
      <c r="BC111" s="753">
        <f>'TPC Inst Work Package'!BC7</f>
        <v>0</v>
      </c>
      <c r="BD111" s="462"/>
      <c r="BE111" s="464">
        <f>'TPC Inst Work Package'!BE7</f>
        <v>0</v>
      </c>
      <c r="BF111" s="462"/>
      <c r="BG111" s="456" t="str">
        <f>'TPC Inst Work Package'!BG7</f>
        <v>The labor required for this task is reasonably similar to well understood tasks from PHENIX and other projects of similar scale/L4</v>
      </c>
      <c r="BH111" s="445" t="str">
        <f>'TPC Inst Work Package'!BH7</f>
        <v>No Materials required for this task/M1</v>
      </c>
      <c r="BI111" s="450"/>
      <c r="BJ111" s="456">
        <f>'TPC Inst Work Package'!BJ7</f>
        <v>0</v>
      </c>
      <c r="BK111" s="444">
        <f>'TPC Inst Work Package'!BK7</f>
        <v>0</v>
      </c>
      <c r="BL111" s="444">
        <f>'TPC Inst Work Package'!BL7</f>
        <v>100</v>
      </c>
      <c r="BM111" s="444">
        <f>'TPC Inst Work Package'!BM7</f>
        <v>100</v>
      </c>
      <c r="BN111" s="444">
        <f>'TPC Inst Work Package'!BN7</f>
        <v>72</v>
      </c>
      <c r="BO111" s="444">
        <f>'TPC Inst Work Package'!BO7</f>
        <v>0</v>
      </c>
      <c r="BP111" s="445">
        <f>'TPC Inst Work Package'!BP7</f>
        <v>0</v>
      </c>
      <c r="BQ111" s="8"/>
      <c r="BR111" s="775">
        <f>'TPC Inst Work Package'!BR7</f>
        <v>0</v>
      </c>
      <c r="BS111" s="776">
        <f>'TPC Inst Work Package'!BS7</f>
        <v>0</v>
      </c>
      <c r="BT111" s="776">
        <f>'TPC Inst Work Package'!BT7</f>
        <v>10430</v>
      </c>
      <c r="BU111" s="776">
        <f>'TPC Inst Work Package'!BU7</f>
        <v>8109.9999999999991</v>
      </c>
      <c r="BV111" s="776">
        <f>'TPC Inst Work Package'!BV7</f>
        <v>5839.2</v>
      </c>
      <c r="BW111" s="776">
        <f>'TPC Inst Work Package'!BW7</f>
        <v>0</v>
      </c>
      <c r="BX111" s="777">
        <f>'TPC Inst Work Package'!BX7</f>
        <v>0</v>
      </c>
      <c r="BY111" s="676"/>
      <c r="BZ111" s="797">
        <f>'TPC Inst Work Package'!BZ7</f>
        <v>24379.200000000001</v>
      </c>
      <c r="CA111" s="798">
        <f>'TPC Inst Work Package'!CA7</f>
        <v>30474</v>
      </c>
      <c r="CB111" s="799">
        <f>'TPC Inst Work Package'!CB7</f>
        <v>0</v>
      </c>
      <c r="CC111" s="677"/>
      <c r="CD111" s="677"/>
      <c r="CE111" s="677"/>
      <c r="CF111" s="677"/>
    </row>
    <row r="112" spans="2:84" ht="171.6">
      <c r="B112" s="588" t="str">
        <f>'TPC Inst Work Package'!B8</f>
        <v>S359700 / S359800</v>
      </c>
      <c r="C112" s="177" t="str">
        <f>'TPC Inst Work Package'!C8</f>
        <v>Fabricate/Procure TPC  Integration/Installation Tooling/Fixtures</v>
      </c>
      <c r="D112" s="181" t="str">
        <f>'TPC Inst Work Package'!D8</f>
        <v xml:space="preserve">Technical Scope: All tasks related to the fabrication and procurement of TPC Integration and Installation tooling components for sPHENIX. (Note: see previous task for related info about Inner HCal and EMCal assembly tooling and fixtures.)
Work Statement: Prepare fabrication/procurement documentation, initiate procurement with Central shops/Procurement Office, participate in vendor selection, track procurement through delivery, inspect/accept all relevant procurements. </v>
      </c>
      <c r="E112" s="181">
        <f>'TPC Inst Work Package'!E8</f>
        <v>90</v>
      </c>
      <c r="F112" s="181">
        <f>'TPC Inst Work Package'!F8</f>
        <v>0</v>
      </c>
      <c r="G112" s="185"/>
      <c r="H112" s="181">
        <f>'TPC Inst Work Package'!H8</f>
        <v>0</v>
      </c>
      <c r="I112" s="185"/>
      <c r="J112" s="187">
        <f>'TPC Inst Work Package'!J8</f>
        <v>0</v>
      </c>
      <c r="K112" s="176">
        <f>'TPC Inst Work Package'!K8</f>
        <v>0</v>
      </c>
      <c r="L112" s="188">
        <f>'TPC Inst Work Package'!L8</f>
        <v>0</v>
      </c>
      <c r="M112" s="185"/>
      <c r="N112" s="181">
        <f>'TPC Inst Work Package'!N8</f>
        <v>60</v>
      </c>
      <c r="O112" s="185"/>
      <c r="P112" s="187">
        <f>'TPC Inst Work Package'!P8</f>
        <v>0</v>
      </c>
      <c r="Q112" s="176">
        <f>'TPC Inst Work Package'!Q8</f>
        <v>0</v>
      </c>
      <c r="R112" s="176">
        <f>'TPC Inst Work Package'!R8</f>
        <v>60</v>
      </c>
      <c r="S112" s="188">
        <f>'TPC Inst Work Package'!S8</f>
        <v>0</v>
      </c>
      <c r="T112" s="185"/>
      <c r="U112" s="181">
        <f>'TPC Inst Work Package'!U8</f>
        <v>20</v>
      </c>
      <c r="V112" s="185"/>
      <c r="W112" s="187">
        <f>'TPC Inst Work Package'!W8</f>
        <v>20</v>
      </c>
      <c r="X112" s="176">
        <f>'TPC Inst Work Package'!X8</f>
        <v>0</v>
      </c>
      <c r="Y112" s="176">
        <f>'TPC Inst Work Package'!Y8</f>
        <v>0</v>
      </c>
      <c r="Z112" s="176">
        <f>'TPC Inst Work Package'!Z8</f>
        <v>0</v>
      </c>
      <c r="AA112" s="176">
        <f>'TPC Inst Work Package'!AA8</f>
        <v>0</v>
      </c>
      <c r="AB112" s="188">
        <f>'TPC Inst Work Package'!AB8</f>
        <v>0</v>
      </c>
      <c r="AC112" s="185"/>
      <c r="AD112" s="181">
        <f>'TPC Inst Work Package'!AD8</f>
        <v>0</v>
      </c>
      <c r="AE112" s="185"/>
      <c r="AF112" s="187">
        <f>'TPC Inst Work Package'!AF8</f>
        <v>0</v>
      </c>
      <c r="AG112" s="176">
        <f>'TPC Inst Work Package'!AG8</f>
        <v>0</v>
      </c>
      <c r="AH112" s="176">
        <f>'TPC Inst Work Package'!AH8</f>
        <v>0</v>
      </c>
      <c r="AI112" s="176">
        <f>'TPC Inst Work Package'!AI8</f>
        <v>0</v>
      </c>
      <c r="AJ112" s="176">
        <f>'TPC Inst Work Package'!AJ8</f>
        <v>0</v>
      </c>
      <c r="AK112" s="176">
        <f>'TPC Inst Work Package'!AK8</f>
        <v>0</v>
      </c>
      <c r="AL112" s="176">
        <f>'TPC Inst Work Package'!AL8</f>
        <v>0</v>
      </c>
      <c r="AM112" s="176">
        <f>'TPC Inst Work Package'!AM8</f>
        <v>0</v>
      </c>
      <c r="AN112" s="188">
        <f>'TPC Inst Work Package'!AN8</f>
        <v>0</v>
      </c>
      <c r="AO112" s="185"/>
      <c r="AP112" s="181">
        <f>'TPC Inst Work Package'!AP8</f>
        <v>0</v>
      </c>
      <c r="AQ112" s="185"/>
      <c r="AR112" s="187">
        <f>'TPC Inst Work Package'!AR8</f>
        <v>0</v>
      </c>
      <c r="AS112" s="176">
        <f>'TPC Inst Work Package'!AS8</f>
        <v>0</v>
      </c>
      <c r="AT112" s="176">
        <f>'TPC Inst Work Package'!AT8</f>
        <v>0</v>
      </c>
      <c r="AU112" s="176">
        <f>'TPC Inst Work Package'!AU8</f>
        <v>0</v>
      </c>
      <c r="AV112" s="188">
        <f>'TPC Inst Work Package'!AV8</f>
        <v>0</v>
      </c>
      <c r="AW112" s="185"/>
      <c r="AX112" s="181">
        <f>'TPC Inst Work Package'!AX8</f>
        <v>0</v>
      </c>
      <c r="AY112" s="185"/>
      <c r="AZ112" s="767">
        <f>'TPC Inst Work Package'!AZ8</f>
        <v>30000</v>
      </c>
      <c r="BA112" s="185"/>
      <c r="BB112" s="756">
        <f>'TPC Inst Work Package'!BB8</f>
        <v>0.25</v>
      </c>
      <c r="BC112" s="757">
        <f>'TPC Inst Work Package'!BC8</f>
        <v>0.4</v>
      </c>
      <c r="BD112" s="185"/>
      <c r="BE112" s="181">
        <f>'TPC Inst Work Package'!BE8</f>
        <v>0</v>
      </c>
      <c r="BF112" s="185"/>
      <c r="BG112" s="187" t="str">
        <f>'TPC Inst Work Package'!BG8</f>
        <v>The labor required for this task is reasonably similar to well understood tasks from PHENIX and other projects of similar scale/L4</v>
      </c>
      <c r="BH112" s="188" t="str">
        <f>'TPC Inst Work Package'!BH8</f>
        <v>The concept for tooling and fixtures required to assemble the TPC is fairly well set, but the details need to be established. Included in this cost are lifting fixtures holding fixtures, assembly and alignment fixtures/M5</v>
      </c>
      <c r="BI112" s="177"/>
      <c r="BJ112" s="187">
        <f>'TPC Inst Work Package'!BJ8</f>
        <v>0</v>
      </c>
      <c r="BK112" s="176">
        <f>'TPC Inst Work Package'!BK8</f>
        <v>0</v>
      </c>
      <c r="BL112" s="176">
        <f>'TPC Inst Work Package'!BL8</f>
        <v>60</v>
      </c>
      <c r="BM112" s="176">
        <f>'TPC Inst Work Package'!BM8</f>
        <v>20</v>
      </c>
      <c r="BN112" s="176">
        <f>'TPC Inst Work Package'!BN8</f>
        <v>0</v>
      </c>
      <c r="BO112" s="176">
        <f>'TPC Inst Work Package'!BO8</f>
        <v>0</v>
      </c>
      <c r="BP112" s="188">
        <f>'TPC Inst Work Package'!BP8</f>
        <v>0</v>
      </c>
      <c r="BQ112" s="8"/>
      <c r="BR112" s="775">
        <f>'TPC Inst Work Package'!BR8</f>
        <v>0</v>
      </c>
      <c r="BS112" s="776">
        <f>'TPC Inst Work Package'!BS8</f>
        <v>0</v>
      </c>
      <c r="BT112" s="776">
        <f>'TPC Inst Work Package'!BT8</f>
        <v>6258</v>
      </c>
      <c r="BU112" s="776">
        <f>'TPC Inst Work Package'!BU8</f>
        <v>1622</v>
      </c>
      <c r="BV112" s="776">
        <f>'TPC Inst Work Package'!BV8</f>
        <v>0</v>
      </c>
      <c r="BW112" s="776">
        <f>'TPC Inst Work Package'!BW8</f>
        <v>0</v>
      </c>
      <c r="BX112" s="777">
        <f>'TPC Inst Work Package'!BX8</f>
        <v>0</v>
      </c>
      <c r="BY112" s="676"/>
      <c r="BZ112" s="797">
        <f>'TPC Inst Work Package'!BZ8</f>
        <v>7880</v>
      </c>
      <c r="CA112" s="798">
        <f>'TPC Inst Work Package'!CA8</f>
        <v>9850</v>
      </c>
      <c r="CB112" s="799">
        <f>'TPC Inst Work Package'!CB8</f>
        <v>42000</v>
      </c>
      <c r="CC112" s="677"/>
      <c r="CD112" s="677"/>
      <c r="CE112" s="677"/>
      <c r="CF112" s="677"/>
    </row>
    <row r="113" spans="2:84" ht="124.8">
      <c r="B113" s="588" t="str">
        <f>'TPC Inst Work Package'!B9</f>
        <v>S359900</v>
      </c>
      <c r="C113" s="177" t="str">
        <f>'TPC Inst Work Package'!C9</f>
        <v>Prepare TPC  Integration/Installation Tooling/Fixtures Procedures</v>
      </c>
      <c r="D113" s="181" t="str">
        <f>'TPC Inst Work Package'!D9</f>
        <v>Technical Scope: Prepare written Installation procedure for all aspects of the TPC detector and services installation.
Work Statement: Prepare an installation procedure detailing all steps, tooling and fixture requirements, safety precautions, illustrations as appropriate, work permit(s) and any other relevant documentation required for the installation of the TPC and its services .</v>
      </c>
      <c r="E113" s="181">
        <f>'TPC Inst Work Package'!E9</f>
        <v>10</v>
      </c>
      <c r="F113" s="181">
        <f>'TPC Inst Work Package'!F9</f>
        <v>0</v>
      </c>
      <c r="G113" s="185"/>
      <c r="H113" s="181">
        <f>'TPC Inst Work Package'!H9</f>
        <v>0</v>
      </c>
      <c r="I113" s="185"/>
      <c r="J113" s="187">
        <f>'TPC Inst Work Package'!J9</f>
        <v>0</v>
      </c>
      <c r="K113" s="176">
        <f>'TPC Inst Work Package'!K9</f>
        <v>0</v>
      </c>
      <c r="L113" s="188">
        <f>'TPC Inst Work Package'!L9</f>
        <v>0</v>
      </c>
      <c r="M113" s="185"/>
      <c r="N113" s="181">
        <f>'TPC Inst Work Package'!N9</f>
        <v>40</v>
      </c>
      <c r="O113" s="185"/>
      <c r="P113" s="187">
        <f>'TPC Inst Work Package'!P9</f>
        <v>0</v>
      </c>
      <c r="Q113" s="176">
        <f>'TPC Inst Work Package'!Q9</f>
        <v>0</v>
      </c>
      <c r="R113" s="176">
        <f>'TPC Inst Work Package'!R9</f>
        <v>40</v>
      </c>
      <c r="S113" s="188">
        <f>'TPC Inst Work Package'!S9</f>
        <v>0</v>
      </c>
      <c r="T113" s="185"/>
      <c r="U113" s="181">
        <f>'TPC Inst Work Package'!U9</f>
        <v>20</v>
      </c>
      <c r="V113" s="185"/>
      <c r="W113" s="187">
        <f>'TPC Inst Work Package'!W9</f>
        <v>20</v>
      </c>
      <c r="X113" s="176">
        <f>'TPC Inst Work Package'!X9</f>
        <v>0</v>
      </c>
      <c r="Y113" s="176">
        <f>'TPC Inst Work Package'!Y9</f>
        <v>0</v>
      </c>
      <c r="Z113" s="176">
        <f>'TPC Inst Work Package'!Z9</f>
        <v>0</v>
      </c>
      <c r="AA113" s="176">
        <f>'TPC Inst Work Package'!AA9</f>
        <v>0</v>
      </c>
      <c r="AB113" s="188">
        <f>'TPC Inst Work Package'!AB9</f>
        <v>0</v>
      </c>
      <c r="AC113" s="185"/>
      <c r="AD113" s="181">
        <f>'TPC Inst Work Package'!AD9</f>
        <v>8</v>
      </c>
      <c r="AE113" s="185"/>
      <c r="AF113" s="187">
        <f>'TPC Inst Work Package'!AF9</f>
        <v>8</v>
      </c>
      <c r="AG113" s="176">
        <f>'TPC Inst Work Package'!AG9</f>
        <v>0</v>
      </c>
      <c r="AH113" s="176">
        <f>'TPC Inst Work Package'!AH9</f>
        <v>0</v>
      </c>
      <c r="AI113" s="176">
        <f>'TPC Inst Work Package'!AI9</f>
        <v>0</v>
      </c>
      <c r="AJ113" s="176">
        <f>'TPC Inst Work Package'!AJ9</f>
        <v>0</v>
      </c>
      <c r="AK113" s="176">
        <f>'TPC Inst Work Package'!AK9</f>
        <v>0</v>
      </c>
      <c r="AL113" s="176">
        <f>'TPC Inst Work Package'!AL9</f>
        <v>0</v>
      </c>
      <c r="AM113" s="176">
        <f>'TPC Inst Work Package'!AM9</f>
        <v>0</v>
      </c>
      <c r="AN113" s="188">
        <f>'TPC Inst Work Package'!AN9</f>
        <v>0</v>
      </c>
      <c r="AO113" s="185"/>
      <c r="AP113" s="181">
        <f>'TPC Inst Work Package'!AP9</f>
        <v>0</v>
      </c>
      <c r="AQ113" s="185"/>
      <c r="AR113" s="187">
        <f>'TPC Inst Work Package'!AR9</f>
        <v>0</v>
      </c>
      <c r="AS113" s="176">
        <f>'TPC Inst Work Package'!AS9</f>
        <v>0</v>
      </c>
      <c r="AT113" s="176">
        <f>'TPC Inst Work Package'!AT9</f>
        <v>0</v>
      </c>
      <c r="AU113" s="176">
        <f>'TPC Inst Work Package'!AU9</f>
        <v>0</v>
      </c>
      <c r="AV113" s="188">
        <f>'TPC Inst Work Package'!AV9</f>
        <v>0</v>
      </c>
      <c r="AW113" s="185"/>
      <c r="AX113" s="181">
        <f>'TPC Inst Work Package'!AX9</f>
        <v>0</v>
      </c>
      <c r="AY113" s="185"/>
      <c r="AZ113" s="767">
        <f>'TPC Inst Work Package'!AZ9</f>
        <v>0</v>
      </c>
      <c r="BA113" s="185"/>
      <c r="BB113" s="756">
        <f>'TPC Inst Work Package'!BB9</f>
        <v>0.25</v>
      </c>
      <c r="BC113" s="757">
        <f>'TPC Inst Work Package'!BC9</f>
        <v>0</v>
      </c>
      <c r="BD113" s="185"/>
      <c r="BE113" s="181">
        <f>'TPC Inst Work Package'!BE9</f>
        <v>0</v>
      </c>
      <c r="BF113" s="185"/>
      <c r="BG113" s="187" t="str">
        <f>'TPC Inst Work Package'!BG9</f>
        <v>The labor required for this task is reasonably similar to well understood tasks from PHENIX and other projects of similar scale/L4</v>
      </c>
      <c r="BH113" s="188" t="str">
        <f>'TPC Inst Work Package'!BH9</f>
        <v>No Materials required for this task/M1</v>
      </c>
      <c r="BI113" s="177"/>
      <c r="BJ113" s="187">
        <f>'TPC Inst Work Package'!BJ9</f>
        <v>0</v>
      </c>
      <c r="BK113" s="176">
        <f>'TPC Inst Work Package'!BK9</f>
        <v>0</v>
      </c>
      <c r="BL113" s="176">
        <f>'TPC Inst Work Package'!BL9</f>
        <v>40</v>
      </c>
      <c r="BM113" s="176">
        <f>'TPC Inst Work Package'!BM9</f>
        <v>20</v>
      </c>
      <c r="BN113" s="176">
        <f>'TPC Inst Work Package'!BN9</f>
        <v>8</v>
      </c>
      <c r="BO113" s="176">
        <f>'TPC Inst Work Package'!BO9</f>
        <v>0</v>
      </c>
      <c r="BP113" s="188">
        <f>'TPC Inst Work Package'!BP9</f>
        <v>0</v>
      </c>
      <c r="BQ113" s="8"/>
      <c r="BR113" s="775">
        <f>'TPC Inst Work Package'!BR9</f>
        <v>0</v>
      </c>
      <c r="BS113" s="776">
        <f>'TPC Inst Work Package'!BS9</f>
        <v>0</v>
      </c>
      <c r="BT113" s="776">
        <f>'TPC Inst Work Package'!BT9</f>
        <v>4172</v>
      </c>
      <c r="BU113" s="776">
        <f>'TPC Inst Work Package'!BU9</f>
        <v>1622</v>
      </c>
      <c r="BV113" s="776">
        <f>'TPC Inst Work Package'!BV9</f>
        <v>648.79999999999995</v>
      </c>
      <c r="BW113" s="776">
        <f>'TPC Inst Work Package'!BW9</f>
        <v>0</v>
      </c>
      <c r="BX113" s="777">
        <f>'TPC Inst Work Package'!BX9</f>
        <v>0</v>
      </c>
      <c r="BY113" s="676"/>
      <c r="BZ113" s="797">
        <f>'TPC Inst Work Package'!BZ9</f>
        <v>6442.8</v>
      </c>
      <c r="CA113" s="798">
        <f>'TPC Inst Work Package'!CA9</f>
        <v>8053.5</v>
      </c>
      <c r="CB113" s="799">
        <f>'TPC Inst Work Package'!CB9</f>
        <v>0</v>
      </c>
      <c r="CC113" s="677"/>
      <c r="CD113" s="677"/>
      <c r="CE113" s="677"/>
      <c r="CF113" s="677"/>
    </row>
    <row r="114" spans="2:84" ht="171.6">
      <c r="B114" s="588" t="str">
        <f>'TPC Inst Work Package'!B10</f>
        <v>S360000</v>
      </c>
      <c r="C114" s="177" t="str">
        <f>'TPC Inst Work Package'!C10</f>
        <v>Review TPC  Integration/Installation Tooling/Fixtures/Procedures Safety/Certification</v>
      </c>
      <c r="D114" s="181" t="str">
        <f>'TPC Inst Work Package'!D10</f>
        <v>Technical scope: preparation for and  execution of review for Engineering and safety review of sPHENIX TPC assembly/Installation in the sPHENIX AH. 
Work Statement: gather documentation describing the design, assembly and installation of the sPHENIX TPC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14" s="181">
        <f>'TPC Inst Work Package'!E10</f>
        <v>10</v>
      </c>
      <c r="F114" s="181">
        <f>'TPC Inst Work Package'!F10</f>
        <v>0</v>
      </c>
      <c r="G114" s="185"/>
      <c r="H114" s="181">
        <f>'TPC Inst Work Package'!H10</f>
        <v>0</v>
      </c>
      <c r="I114" s="185"/>
      <c r="J114" s="187">
        <f>'TPC Inst Work Package'!J10</f>
        <v>0</v>
      </c>
      <c r="K114" s="176">
        <f>'TPC Inst Work Package'!K10</f>
        <v>0</v>
      </c>
      <c r="L114" s="188">
        <f>'TPC Inst Work Package'!L10</f>
        <v>0</v>
      </c>
      <c r="M114" s="185"/>
      <c r="N114" s="181">
        <f>'TPC Inst Work Package'!N10</f>
        <v>8</v>
      </c>
      <c r="O114" s="185"/>
      <c r="P114" s="187">
        <f>'TPC Inst Work Package'!P10</f>
        <v>0</v>
      </c>
      <c r="Q114" s="176">
        <f>'TPC Inst Work Package'!Q10</f>
        <v>0</v>
      </c>
      <c r="R114" s="176">
        <f>'TPC Inst Work Package'!R10</f>
        <v>8</v>
      </c>
      <c r="S114" s="188">
        <f>'TPC Inst Work Package'!S10</f>
        <v>0</v>
      </c>
      <c r="T114" s="185"/>
      <c r="U114" s="181">
        <f>'TPC Inst Work Package'!U10</f>
        <v>8</v>
      </c>
      <c r="V114" s="185"/>
      <c r="W114" s="187">
        <f>'TPC Inst Work Package'!W10</f>
        <v>8</v>
      </c>
      <c r="X114" s="176">
        <f>'TPC Inst Work Package'!X10</f>
        <v>0</v>
      </c>
      <c r="Y114" s="176">
        <f>'TPC Inst Work Package'!Y10</f>
        <v>0</v>
      </c>
      <c r="Z114" s="176">
        <f>'TPC Inst Work Package'!Z10</f>
        <v>0</v>
      </c>
      <c r="AA114" s="176">
        <f>'TPC Inst Work Package'!AA10</f>
        <v>0</v>
      </c>
      <c r="AB114" s="188">
        <f>'TPC Inst Work Package'!AB10</f>
        <v>0</v>
      </c>
      <c r="AC114" s="185"/>
      <c r="AD114" s="181">
        <f>'TPC Inst Work Package'!AD10</f>
        <v>8</v>
      </c>
      <c r="AE114" s="185"/>
      <c r="AF114" s="187">
        <f>'TPC Inst Work Package'!AF10</f>
        <v>4</v>
      </c>
      <c r="AG114" s="176">
        <f>'TPC Inst Work Package'!AG10</f>
        <v>0</v>
      </c>
      <c r="AH114" s="176">
        <f>'TPC Inst Work Package'!AH10</f>
        <v>0</v>
      </c>
      <c r="AI114" s="176">
        <f>'TPC Inst Work Package'!AI10</f>
        <v>0</v>
      </c>
      <c r="AJ114" s="176">
        <f>'TPC Inst Work Package'!AJ10</f>
        <v>0</v>
      </c>
      <c r="AK114" s="176">
        <f>'TPC Inst Work Package'!AK10</f>
        <v>0</v>
      </c>
      <c r="AL114" s="176">
        <f>'TPC Inst Work Package'!AL10</f>
        <v>0</v>
      </c>
      <c r="AM114" s="176">
        <f>'TPC Inst Work Package'!AM10</f>
        <v>0</v>
      </c>
      <c r="AN114" s="188">
        <f>'TPC Inst Work Package'!AN10</f>
        <v>0</v>
      </c>
      <c r="AO114" s="185"/>
      <c r="AP114" s="181">
        <f>'TPC Inst Work Package'!AP10</f>
        <v>0</v>
      </c>
      <c r="AQ114" s="185"/>
      <c r="AR114" s="187">
        <f>'TPC Inst Work Package'!AR10</f>
        <v>0</v>
      </c>
      <c r="AS114" s="176">
        <f>'TPC Inst Work Package'!AS10</f>
        <v>0</v>
      </c>
      <c r="AT114" s="176">
        <f>'TPC Inst Work Package'!AT10</f>
        <v>0</v>
      </c>
      <c r="AU114" s="176">
        <f>'TPC Inst Work Package'!AU10</f>
        <v>0</v>
      </c>
      <c r="AV114" s="188">
        <f>'TPC Inst Work Package'!AV10</f>
        <v>0</v>
      </c>
      <c r="AW114" s="185"/>
      <c r="AX114" s="181">
        <f>'TPC Inst Work Package'!AX10</f>
        <v>0</v>
      </c>
      <c r="AY114" s="185"/>
      <c r="AZ114" s="767">
        <f>'TPC Inst Work Package'!AZ10</f>
        <v>0</v>
      </c>
      <c r="BA114" s="185"/>
      <c r="BB114" s="756">
        <f>'TPC Inst Work Package'!BB10</f>
        <v>0.25</v>
      </c>
      <c r="BC114" s="757">
        <f>'TPC Inst Work Package'!BC10</f>
        <v>0</v>
      </c>
      <c r="BD114" s="185"/>
      <c r="BE114" s="181">
        <f>'TPC Inst Work Package'!BE10</f>
        <v>0</v>
      </c>
      <c r="BF114" s="185"/>
      <c r="BG114" s="187" t="str">
        <f>'TPC Inst Work Package'!BG10</f>
        <v>The labor required for this task is reasonably similar to well understood tasks from PHENIX and other projects of similar scale/L4</v>
      </c>
      <c r="BH114" s="188" t="str">
        <f>'TPC Inst Work Package'!BH10</f>
        <v>No Materials required for this task/M1</v>
      </c>
      <c r="BI114" s="177"/>
      <c r="BJ114" s="187">
        <f>'TPC Inst Work Package'!BJ10</f>
        <v>0</v>
      </c>
      <c r="BK114" s="176">
        <f>'TPC Inst Work Package'!BK10</f>
        <v>0</v>
      </c>
      <c r="BL114" s="176">
        <f>'TPC Inst Work Package'!BL10</f>
        <v>8</v>
      </c>
      <c r="BM114" s="176">
        <f>'TPC Inst Work Package'!BM10</f>
        <v>8</v>
      </c>
      <c r="BN114" s="176">
        <f>'TPC Inst Work Package'!BN10</f>
        <v>8</v>
      </c>
      <c r="BO114" s="176">
        <f>'TPC Inst Work Package'!BO10</f>
        <v>0</v>
      </c>
      <c r="BP114" s="188">
        <f>'TPC Inst Work Package'!BP10</f>
        <v>0</v>
      </c>
      <c r="BQ114" s="8"/>
      <c r="BR114" s="775">
        <f>'TPC Inst Work Package'!BR10</f>
        <v>0</v>
      </c>
      <c r="BS114" s="776">
        <f>'TPC Inst Work Package'!BS10</f>
        <v>0</v>
      </c>
      <c r="BT114" s="776">
        <f>'TPC Inst Work Package'!BT10</f>
        <v>834.4</v>
      </c>
      <c r="BU114" s="776">
        <f>'TPC Inst Work Package'!BU10</f>
        <v>648.79999999999995</v>
      </c>
      <c r="BV114" s="776">
        <f>'TPC Inst Work Package'!BV10</f>
        <v>648.79999999999995</v>
      </c>
      <c r="BW114" s="776">
        <f>'TPC Inst Work Package'!BW10</f>
        <v>0</v>
      </c>
      <c r="BX114" s="777">
        <f>'TPC Inst Work Package'!BX10</f>
        <v>0</v>
      </c>
      <c r="BY114" s="676"/>
      <c r="BZ114" s="797">
        <f>'TPC Inst Work Package'!BZ10</f>
        <v>2132</v>
      </c>
      <c r="CA114" s="798">
        <f>'TPC Inst Work Package'!CA10</f>
        <v>2665</v>
      </c>
      <c r="CB114" s="799">
        <f>'TPC Inst Work Package'!CB10</f>
        <v>0</v>
      </c>
      <c r="CC114" s="677"/>
      <c r="CD114" s="677"/>
      <c r="CE114" s="677"/>
      <c r="CF114" s="677"/>
    </row>
    <row r="115" spans="2:84" ht="124.8">
      <c r="B115" s="588" t="str">
        <f>'TPC Inst Work Package'!B11</f>
        <v>S360100</v>
      </c>
      <c r="C115" s="177" t="str">
        <f>'TPC Inst Work Package'!C11</f>
        <v>Address Action Items from TPC Integration/Installation Tooling/Fixtures/Procedures Design &amp; Safety Reviews</v>
      </c>
      <c r="D115" s="181" t="str">
        <f>'TPC Inst Work Package'!D11</f>
        <v>Technical scope: evaluation and implementation of recommendations from TPC Installation engineering and safety reviews and tooling certification tests. 
Work Statement: receive action items from reviewers, evaluate action items, implement changes, modifications to plans and equipment to appropriately satisfy each action item.</v>
      </c>
      <c r="E115" s="181">
        <f>'TPC Inst Work Package'!E11</f>
        <v>10</v>
      </c>
      <c r="F115" s="181">
        <f>'TPC Inst Work Package'!F11</f>
        <v>0</v>
      </c>
      <c r="G115" s="185"/>
      <c r="H115" s="181">
        <f>'TPC Inst Work Package'!H11</f>
        <v>0</v>
      </c>
      <c r="I115" s="185"/>
      <c r="J115" s="187">
        <f>'TPC Inst Work Package'!J11</f>
        <v>0</v>
      </c>
      <c r="K115" s="176">
        <f>'TPC Inst Work Package'!K11</f>
        <v>0</v>
      </c>
      <c r="L115" s="188">
        <f>'TPC Inst Work Package'!L11</f>
        <v>0</v>
      </c>
      <c r="M115" s="185"/>
      <c r="N115" s="181">
        <f>'TPC Inst Work Package'!N11</f>
        <v>8</v>
      </c>
      <c r="O115" s="185"/>
      <c r="P115" s="187">
        <f>'TPC Inst Work Package'!P11</f>
        <v>0</v>
      </c>
      <c r="Q115" s="176">
        <f>'TPC Inst Work Package'!Q11</f>
        <v>0</v>
      </c>
      <c r="R115" s="176">
        <f>'TPC Inst Work Package'!R11</f>
        <v>8</v>
      </c>
      <c r="S115" s="188">
        <f>'TPC Inst Work Package'!S11</f>
        <v>0</v>
      </c>
      <c r="T115" s="185"/>
      <c r="U115" s="181">
        <f>'TPC Inst Work Package'!U11</f>
        <v>8</v>
      </c>
      <c r="V115" s="185"/>
      <c r="W115" s="187">
        <f>'TPC Inst Work Package'!W11</f>
        <v>8</v>
      </c>
      <c r="X115" s="176">
        <f>'TPC Inst Work Package'!X11</f>
        <v>0</v>
      </c>
      <c r="Y115" s="176">
        <f>'TPC Inst Work Package'!Y11</f>
        <v>0</v>
      </c>
      <c r="Z115" s="176">
        <f>'TPC Inst Work Package'!Z11</f>
        <v>0</v>
      </c>
      <c r="AA115" s="176">
        <f>'TPC Inst Work Package'!AA11</f>
        <v>0</v>
      </c>
      <c r="AB115" s="188">
        <f>'TPC Inst Work Package'!AB11</f>
        <v>0</v>
      </c>
      <c r="AC115" s="185"/>
      <c r="AD115" s="181">
        <f>'TPC Inst Work Package'!AD11</f>
        <v>8</v>
      </c>
      <c r="AE115" s="185"/>
      <c r="AF115" s="187">
        <f>'TPC Inst Work Package'!AF11</f>
        <v>8</v>
      </c>
      <c r="AG115" s="176">
        <f>'TPC Inst Work Package'!AG11</f>
        <v>0</v>
      </c>
      <c r="AH115" s="176">
        <f>'TPC Inst Work Package'!AH11</f>
        <v>0</v>
      </c>
      <c r="AI115" s="176">
        <f>'TPC Inst Work Package'!AI11</f>
        <v>0</v>
      </c>
      <c r="AJ115" s="176">
        <f>'TPC Inst Work Package'!AJ11</f>
        <v>0</v>
      </c>
      <c r="AK115" s="176">
        <f>'TPC Inst Work Package'!AK11</f>
        <v>0</v>
      </c>
      <c r="AL115" s="176">
        <f>'TPC Inst Work Package'!AL11</f>
        <v>0</v>
      </c>
      <c r="AM115" s="176">
        <f>'TPC Inst Work Package'!AM11</f>
        <v>0</v>
      </c>
      <c r="AN115" s="188">
        <f>'TPC Inst Work Package'!AN11</f>
        <v>0</v>
      </c>
      <c r="AO115" s="185"/>
      <c r="AP115" s="181">
        <f>'TPC Inst Work Package'!AP11</f>
        <v>0</v>
      </c>
      <c r="AQ115" s="185"/>
      <c r="AR115" s="187">
        <f>'TPC Inst Work Package'!AR11</f>
        <v>0</v>
      </c>
      <c r="AS115" s="176">
        <f>'TPC Inst Work Package'!AS11</f>
        <v>0</v>
      </c>
      <c r="AT115" s="176">
        <f>'TPC Inst Work Package'!AT11</f>
        <v>0</v>
      </c>
      <c r="AU115" s="176">
        <f>'TPC Inst Work Package'!AU11</f>
        <v>0</v>
      </c>
      <c r="AV115" s="188">
        <f>'TPC Inst Work Package'!AV11</f>
        <v>0</v>
      </c>
      <c r="AW115" s="185"/>
      <c r="AX115" s="181">
        <f>'TPC Inst Work Package'!AX11</f>
        <v>0</v>
      </c>
      <c r="AY115" s="185"/>
      <c r="AZ115" s="767">
        <f>'TPC Inst Work Package'!AZ11</f>
        <v>0</v>
      </c>
      <c r="BA115" s="185"/>
      <c r="BB115" s="756">
        <f>'TPC Inst Work Package'!BB11</f>
        <v>0.25</v>
      </c>
      <c r="BC115" s="757">
        <f>'TPC Inst Work Package'!BC11</f>
        <v>0</v>
      </c>
      <c r="BD115" s="185"/>
      <c r="BE115" s="181">
        <f>'TPC Inst Work Package'!BE11</f>
        <v>0</v>
      </c>
      <c r="BF115" s="185"/>
      <c r="BG115" s="187" t="str">
        <f>'TPC Inst Work Package'!BG11</f>
        <v>The labor required for this task is reasonably similar to well understood tasks from PHENIX and other projects of similar scale/L4</v>
      </c>
      <c r="BH115" s="188" t="str">
        <f>'TPC Inst Work Package'!BH11</f>
        <v>No Materials required for this task/M1</v>
      </c>
      <c r="BI115" s="177"/>
      <c r="BJ115" s="187">
        <f>'TPC Inst Work Package'!BJ11</f>
        <v>0</v>
      </c>
      <c r="BK115" s="176">
        <f>'TPC Inst Work Package'!BK11</f>
        <v>0</v>
      </c>
      <c r="BL115" s="176">
        <f>'TPC Inst Work Package'!BL11</f>
        <v>8</v>
      </c>
      <c r="BM115" s="176">
        <f>'TPC Inst Work Package'!BM11</f>
        <v>8</v>
      </c>
      <c r="BN115" s="176">
        <f>'TPC Inst Work Package'!BN11</f>
        <v>8</v>
      </c>
      <c r="BO115" s="176">
        <f>'TPC Inst Work Package'!BO11</f>
        <v>0</v>
      </c>
      <c r="BP115" s="188">
        <f>'TPC Inst Work Package'!BP11</f>
        <v>0</v>
      </c>
      <c r="BQ115" s="8"/>
      <c r="BR115" s="775">
        <f>'TPC Inst Work Package'!BR11</f>
        <v>0</v>
      </c>
      <c r="BS115" s="776">
        <f>'TPC Inst Work Package'!BS11</f>
        <v>0</v>
      </c>
      <c r="BT115" s="776">
        <f>'TPC Inst Work Package'!BT11</f>
        <v>834.4</v>
      </c>
      <c r="BU115" s="776">
        <f>'TPC Inst Work Package'!BU11</f>
        <v>648.79999999999995</v>
      </c>
      <c r="BV115" s="776">
        <f>'TPC Inst Work Package'!BV11</f>
        <v>648.79999999999995</v>
      </c>
      <c r="BW115" s="776">
        <f>'TPC Inst Work Package'!BW11</f>
        <v>0</v>
      </c>
      <c r="BX115" s="777">
        <f>'TPC Inst Work Package'!BX11</f>
        <v>0</v>
      </c>
      <c r="BY115" s="676"/>
      <c r="BZ115" s="797">
        <f>'TPC Inst Work Package'!BZ11</f>
        <v>2132</v>
      </c>
      <c r="CA115" s="798">
        <f>'TPC Inst Work Package'!CA11</f>
        <v>2665</v>
      </c>
      <c r="CB115" s="799">
        <f>'TPC Inst Work Package'!CB11</f>
        <v>0</v>
      </c>
      <c r="CC115" s="677"/>
      <c r="CD115" s="677"/>
      <c r="CE115" s="677"/>
      <c r="CF115" s="677"/>
    </row>
    <row r="116" spans="2:84" ht="62.4">
      <c r="B116" s="588" t="str">
        <f>'TPC Inst Work Package'!B12</f>
        <v>S360200</v>
      </c>
      <c r="C116" s="177" t="str">
        <f>'TPC Inst Work Package'!C12</f>
        <v>Design/Safety Reviews Complete, TPC  Integration/Installation Tooling/Fixtures/Procedures Ready for Service</v>
      </c>
      <c r="D116" s="177" t="str">
        <f>'TPC Inst Work Package'!D12</f>
        <v>milestone</v>
      </c>
      <c r="E116" s="177">
        <f>'TPC Inst Work Package'!E12</f>
        <v>0</v>
      </c>
      <c r="F116" s="177">
        <f>'TPC Inst Work Package'!F12</f>
        <v>0</v>
      </c>
      <c r="G116" s="185"/>
      <c r="H116" s="177">
        <f>'TPC Inst Work Package'!H12</f>
        <v>0</v>
      </c>
      <c r="I116" s="185"/>
      <c r="J116" s="803">
        <f>'TPC Inst Work Package'!J12</f>
        <v>0</v>
      </c>
      <c r="K116" s="804">
        <f>'TPC Inst Work Package'!K12</f>
        <v>0</v>
      </c>
      <c r="L116" s="805">
        <f>'TPC Inst Work Package'!L12</f>
        <v>0</v>
      </c>
      <c r="M116" s="185"/>
      <c r="N116" s="177">
        <f>'TPC Inst Work Package'!N12</f>
        <v>0</v>
      </c>
      <c r="O116" s="185"/>
      <c r="P116" s="803">
        <f>'TPC Inst Work Package'!P12</f>
        <v>0</v>
      </c>
      <c r="Q116" s="804">
        <f>'TPC Inst Work Package'!Q12</f>
        <v>0</v>
      </c>
      <c r="R116" s="804">
        <f>'TPC Inst Work Package'!R12</f>
        <v>0</v>
      </c>
      <c r="S116" s="805">
        <f>'TPC Inst Work Package'!S12</f>
        <v>0</v>
      </c>
      <c r="T116" s="185"/>
      <c r="U116" s="177">
        <f>'TPC Inst Work Package'!U12</f>
        <v>0</v>
      </c>
      <c r="V116" s="185"/>
      <c r="W116" s="803">
        <f>'TPC Inst Work Package'!W12</f>
        <v>0</v>
      </c>
      <c r="X116" s="804">
        <f>'TPC Inst Work Package'!X12</f>
        <v>0</v>
      </c>
      <c r="Y116" s="804">
        <f>'TPC Inst Work Package'!Y12</f>
        <v>0</v>
      </c>
      <c r="Z116" s="804">
        <f>'TPC Inst Work Package'!Z12</f>
        <v>0</v>
      </c>
      <c r="AA116" s="804">
        <f>'TPC Inst Work Package'!AA12</f>
        <v>0</v>
      </c>
      <c r="AB116" s="805">
        <f>'TPC Inst Work Package'!AB12</f>
        <v>0</v>
      </c>
      <c r="AC116" s="185"/>
      <c r="AD116" s="177">
        <f>'TPC Inst Work Package'!AD12</f>
        <v>0</v>
      </c>
      <c r="AE116" s="185"/>
      <c r="AF116" s="803">
        <f>'TPC Inst Work Package'!AF12</f>
        <v>0</v>
      </c>
      <c r="AG116" s="804">
        <f>'TPC Inst Work Package'!AG12</f>
        <v>0</v>
      </c>
      <c r="AH116" s="804">
        <f>'TPC Inst Work Package'!AH12</f>
        <v>0</v>
      </c>
      <c r="AI116" s="804">
        <f>'TPC Inst Work Package'!AI12</f>
        <v>0</v>
      </c>
      <c r="AJ116" s="804">
        <f>'TPC Inst Work Package'!AJ12</f>
        <v>0</v>
      </c>
      <c r="AK116" s="804">
        <f>'TPC Inst Work Package'!AK12</f>
        <v>0</v>
      </c>
      <c r="AL116" s="804">
        <f>'TPC Inst Work Package'!AL12</f>
        <v>0</v>
      </c>
      <c r="AM116" s="804">
        <f>'TPC Inst Work Package'!AM12</f>
        <v>0</v>
      </c>
      <c r="AN116" s="805">
        <f>'TPC Inst Work Package'!AN12</f>
        <v>0</v>
      </c>
      <c r="AO116" s="185"/>
      <c r="AP116" s="177">
        <f>'TPC Inst Work Package'!AP12</f>
        <v>0</v>
      </c>
      <c r="AQ116" s="185"/>
      <c r="AR116" s="803">
        <f>'TPC Inst Work Package'!AR12</f>
        <v>0</v>
      </c>
      <c r="AS116" s="804">
        <f>'TPC Inst Work Package'!AS12</f>
        <v>0</v>
      </c>
      <c r="AT116" s="804">
        <f>'TPC Inst Work Package'!AT12</f>
        <v>0</v>
      </c>
      <c r="AU116" s="804">
        <f>'TPC Inst Work Package'!AU12</f>
        <v>0</v>
      </c>
      <c r="AV116" s="805">
        <f>'TPC Inst Work Package'!AV12</f>
        <v>0</v>
      </c>
      <c r="AW116" s="185"/>
      <c r="AX116" s="177">
        <f>'TPC Inst Work Package'!AX12</f>
        <v>0</v>
      </c>
      <c r="AY116" s="185"/>
      <c r="AZ116" s="806">
        <f>'TPC Inst Work Package'!AZ12</f>
        <v>0</v>
      </c>
      <c r="BA116" s="185"/>
      <c r="BB116" s="807">
        <f>'TPC Inst Work Package'!BB12</f>
        <v>0.25</v>
      </c>
      <c r="BC116" s="808">
        <f>'TPC Inst Work Package'!BC12</f>
        <v>0</v>
      </c>
      <c r="BD116" s="185"/>
      <c r="BE116" s="177">
        <f>'TPC Inst Work Package'!BE12</f>
        <v>0</v>
      </c>
      <c r="BF116" s="185"/>
      <c r="BG116" s="803" t="str">
        <f>'TPC Inst Work Package'!BG12</f>
        <v>n/a</v>
      </c>
      <c r="BH116" s="805" t="str">
        <f>'TPC Inst Work Package'!BH12</f>
        <v>n/a</v>
      </c>
      <c r="BI116" s="177"/>
      <c r="BJ116" s="803">
        <f>'TPC Inst Work Package'!BJ12</f>
        <v>0</v>
      </c>
      <c r="BK116" s="804">
        <f>'TPC Inst Work Package'!BK12</f>
        <v>0</v>
      </c>
      <c r="BL116" s="804">
        <f>'TPC Inst Work Package'!BL12</f>
        <v>0</v>
      </c>
      <c r="BM116" s="804">
        <f>'TPC Inst Work Package'!BM12</f>
        <v>0</v>
      </c>
      <c r="BN116" s="804">
        <f>'TPC Inst Work Package'!BN12</f>
        <v>0</v>
      </c>
      <c r="BO116" s="804">
        <f>'TPC Inst Work Package'!BO12</f>
        <v>0</v>
      </c>
      <c r="BP116" s="805">
        <f>'TPC Inst Work Package'!BP12</f>
        <v>0</v>
      </c>
      <c r="BQ116" s="8"/>
      <c r="BR116" s="687">
        <f>'TPC Inst Work Package'!BR12</f>
        <v>0</v>
      </c>
      <c r="BS116" s="688">
        <f>'TPC Inst Work Package'!BS12</f>
        <v>0</v>
      </c>
      <c r="BT116" s="688">
        <f>'TPC Inst Work Package'!BT12</f>
        <v>0</v>
      </c>
      <c r="BU116" s="688">
        <f>'TPC Inst Work Package'!BU12</f>
        <v>0</v>
      </c>
      <c r="BV116" s="688">
        <f>'TPC Inst Work Package'!BV12</f>
        <v>0</v>
      </c>
      <c r="BW116" s="688">
        <f>'TPC Inst Work Package'!BW12</f>
        <v>0</v>
      </c>
      <c r="BX116" s="689">
        <f>'TPC Inst Work Package'!BX12</f>
        <v>0</v>
      </c>
      <c r="BY116" s="676"/>
      <c r="BZ116" s="782">
        <f>'TPC Inst Work Package'!BZ12</f>
        <v>0</v>
      </c>
      <c r="CA116" s="783">
        <f>'TPC Inst Work Package'!CA12</f>
        <v>0</v>
      </c>
      <c r="CB116" s="784">
        <f>'TPC Inst Work Package'!CB12</f>
        <v>0</v>
      </c>
      <c r="CC116" s="677"/>
      <c r="CD116" s="677"/>
      <c r="CE116" s="677"/>
      <c r="CF116" s="677"/>
    </row>
    <row r="117" spans="2:84">
      <c r="B117" s="588" t="str">
        <f>'TPC Inst Work Package'!B13</f>
        <v>S360300</v>
      </c>
      <c r="C117" s="177" t="str">
        <f>'TPC Inst Work Package'!C13</f>
        <v>TPC Ready for Installation</v>
      </c>
      <c r="D117" s="177" t="str">
        <f>'TPC Inst Work Package'!D13</f>
        <v>milestone</v>
      </c>
      <c r="E117" s="177">
        <f>'TPC Inst Work Package'!E13</f>
        <v>0</v>
      </c>
      <c r="F117" s="177">
        <f>'TPC Inst Work Package'!F13</f>
        <v>0</v>
      </c>
      <c r="G117" s="185"/>
      <c r="H117" s="177">
        <f>'TPC Inst Work Package'!H13</f>
        <v>0</v>
      </c>
      <c r="I117" s="185"/>
      <c r="J117" s="803">
        <f>'TPC Inst Work Package'!J13</f>
        <v>0</v>
      </c>
      <c r="K117" s="804">
        <f>'TPC Inst Work Package'!K13</f>
        <v>0</v>
      </c>
      <c r="L117" s="805">
        <f>'TPC Inst Work Package'!L13</f>
        <v>0</v>
      </c>
      <c r="M117" s="185"/>
      <c r="N117" s="177">
        <f>'TPC Inst Work Package'!N13</f>
        <v>0</v>
      </c>
      <c r="O117" s="185"/>
      <c r="P117" s="803">
        <f>'TPC Inst Work Package'!P13</f>
        <v>0</v>
      </c>
      <c r="Q117" s="804">
        <f>'TPC Inst Work Package'!Q13</f>
        <v>0</v>
      </c>
      <c r="R117" s="804">
        <f>'TPC Inst Work Package'!R13</f>
        <v>0</v>
      </c>
      <c r="S117" s="805">
        <f>'TPC Inst Work Package'!S13</f>
        <v>0</v>
      </c>
      <c r="T117" s="185"/>
      <c r="U117" s="177">
        <f>'TPC Inst Work Package'!U13</f>
        <v>0</v>
      </c>
      <c r="V117" s="185"/>
      <c r="W117" s="803">
        <f>'TPC Inst Work Package'!W13</f>
        <v>0</v>
      </c>
      <c r="X117" s="804">
        <f>'TPC Inst Work Package'!X13</f>
        <v>0</v>
      </c>
      <c r="Y117" s="804">
        <f>'TPC Inst Work Package'!Y13</f>
        <v>0</v>
      </c>
      <c r="Z117" s="804">
        <f>'TPC Inst Work Package'!Z13</f>
        <v>0</v>
      </c>
      <c r="AA117" s="804">
        <f>'TPC Inst Work Package'!AA13</f>
        <v>0</v>
      </c>
      <c r="AB117" s="805">
        <f>'TPC Inst Work Package'!AB13</f>
        <v>0</v>
      </c>
      <c r="AC117" s="185"/>
      <c r="AD117" s="177">
        <f>'TPC Inst Work Package'!AD13</f>
        <v>0</v>
      </c>
      <c r="AE117" s="185"/>
      <c r="AF117" s="803">
        <f>'TPC Inst Work Package'!AF13</f>
        <v>0</v>
      </c>
      <c r="AG117" s="804">
        <f>'TPC Inst Work Package'!AG13</f>
        <v>0</v>
      </c>
      <c r="AH117" s="804">
        <f>'TPC Inst Work Package'!AH13</f>
        <v>0</v>
      </c>
      <c r="AI117" s="804">
        <f>'TPC Inst Work Package'!AI13</f>
        <v>0</v>
      </c>
      <c r="AJ117" s="804">
        <f>'TPC Inst Work Package'!AJ13</f>
        <v>0</v>
      </c>
      <c r="AK117" s="804">
        <f>'TPC Inst Work Package'!AK13</f>
        <v>0</v>
      </c>
      <c r="AL117" s="804">
        <f>'TPC Inst Work Package'!AL13</f>
        <v>0</v>
      </c>
      <c r="AM117" s="804">
        <f>'TPC Inst Work Package'!AM13</f>
        <v>0</v>
      </c>
      <c r="AN117" s="805">
        <f>'TPC Inst Work Package'!AN13</f>
        <v>0</v>
      </c>
      <c r="AO117" s="185"/>
      <c r="AP117" s="177">
        <f>'TPC Inst Work Package'!AP13</f>
        <v>0</v>
      </c>
      <c r="AQ117" s="185"/>
      <c r="AR117" s="803">
        <f>'TPC Inst Work Package'!AR13</f>
        <v>0</v>
      </c>
      <c r="AS117" s="804">
        <f>'TPC Inst Work Package'!AS13</f>
        <v>0</v>
      </c>
      <c r="AT117" s="804">
        <f>'TPC Inst Work Package'!AT13</f>
        <v>0</v>
      </c>
      <c r="AU117" s="804">
        <f>'TPC Inst Work Package'!AU13</f>
        <v>0</v>
      </c>
      <c r="AV117" s="805">
        <f>'TPC Inst Work Package'!AV13</f>
        <v>0</v>
      </c>
      <c r="AW117" s="185"/>
      <c r="AX117" s="177">
        <f>'TPC Inst Work Package'!AX13</f>
        <v>0</v>
      </c>
      <c r="AY117" s="185"/>
      <c r="AZ117" s="806">
        <f>'TPC Inst Work Package'!AZ13</f>
        <v>0</v>
      </c>
      <c r="BA117" s="185"/>
      <c r="BB117" s="807">
        <f>'TPC Inst Work Package'!BB13</f>
        <v>0.25</v>
      </c>
      <c r="BC117" s="808">
        <f>'TPC Inst Work Package'!BC13</f>
        <v>0</v>
      </c>
      <c r="BD117" s="185"/>
      <c r="BE117" s="177">
        <f>'TPC Inst Work Package'!BE13</f>
        <v>0</v>
      </c>
      <c r="BF117" s="185"/>
      <c r="BG117" s="803" t="str">
        <f>'TPC Inst Work Package'!BG13</f>
        <v>n/a</v>
      </c>
      <c r="BH117" s="805" t="str">
        <f>'TPC Inst Work Package'!BH13</f>
        <v>n/a</v>
      </c>
      <c r="BI117" s="177"/>
      <c r="BJ117" s="803">
        <f>'TPC Inst Work Package'!BJ13</f>
        <v>0</v>
      </c>
      <c r="BK117" s="804">
        <f>'TPC Inst Work Package'!BK13</f>
        <v>0</v>
      </c>
      <c r="BL117" s="804">
        <f>'TPC Inst Work Package'!BL13</f>
        <v>0</v>
      </c>
      <c r="BM117" s="804">
        <f>'TPC Inst Work Package'!BM13</f>
        <v>0</v>
      </c>
      <c r="BN117" s="804">
        <f>'TPC Inst Work Package'!BN13</f>
        <v>0</v>
      </c>
      <c r="BO117" s="804">
        <f>'TPC Inst Work Package'!BO13</f>
        <v>0</v>
      </c>
      <c r="BP117" s="805">
        <f>'TPC Inst Work Package'!BP13</f>
        <v>0</v>
      </c>
      <c r="BQ117" s="8"/>
      <c r="BR117" s="687">
        <f>'TPC Inst Work Package'!BR13</f>
        <v>0</v>
      </c>
      <c r="BS117" s="688">
        <f>'TPC Inst Work Package'!BS13</f>
        <v>0</v>
      </c>
      <c r="BT117" s="688">
        <f>'TPC Inst Work Package'!BT13</f>
        <v>0</v>
      </c>
      <c r="BU117" s="688">
        <f>'TPC Inst Work Package'!BU13</f>
        <v>0</v>
      </c>
      <c r="BV117" s="688">
        <f>'TPC Inst Work Package'!BV13</f>
        <v>0</v>
      </c>
      <c r="BW117" s="688">
        <f>'TPC Inst Work Package'!BW13</f>
        <v>0</v>
      </c>
      <c r="BX117" s="689">
        <f>'TPC Inst Work Package'!BX13</f>
        <v>0</v>
      </c>
      <c r="BY117" s="676"/>
      <c r="BZ117" s="782">
        <f>'TPC Inst Work Package'!BZ13</f>
        <v>0</v>
      </c>
      <c r="CA117" s="783">
        <f>'TPC Inst Work Package'!CA13</f>
        <v>0</v>
      </c>
      <c r="CB117" s="784">
        <f>'TPC Inst Work Package'!CB13</f>
        <v>0</v>
      </c>
      <c r="CC117" s="677"/>
      <c r="CD117" s="677"/>
      <c r="CE117" s="677"/>
      <c r="CF117" s="677"/>
    </row>
    <row r="118" spans="2:84" ht="109.2">
      <c r="B118" s="588" t="str">
        <f>'TPC Inst Work Package'!B14</f>
        <v>S360400 / S360410 / S360500</v>
      </c>
      <c r="C118" s="177" t="str">
        <f>'TPC Inst Work Package'!C14</f>
        <v>Transport Assembled TPC Sections to AH</v>
      </c>
      <c r="D118" s="181" t="str">
        <f>'TPC Inst Work Package'!D14</f>
        <v xml:space="preserve">Technical scope: Transport TPC detector and support components from their holding area/test site at BNL to the 1008 Assembly Hall (AH). 
Work Statement: sPHENIX technicans using appropriate custom and standard handling tools move all TPC components to 1008 AH. </v>
      </c>
      <c r="E118" s="181">
        <f>'TPC Inst Work Package'!E14</f>
        <v>5</v>
      </c>
      <c r="F118" s="181">
        <f>'TPC Inst Work Package'!F14</f>
        <v>0</v>
      </c>
      <c r="G118" s="185"/>
      <c r="H118" s="181">
        <f>'TPC Inst Work Package'!H14</f>
        <v>0</v>
      </c>
      <c r="I118" s="185"/>
      <c r="J118" s="187">
        <f>'TPC Inst Work Package'!J14</f>
        <v>0</v>
      </c>
      <c r="K118" s="176">
        <f>'TPC Inst Work Package'!K14</f>
        <v>0</v>
      </c>
      <c r="L118" s="188">
        <f>'TPC Inst Work Package'!L14</f>
        <v>0</v>
      </c>
      <c r="M118" s="185"/>
      <c r="N118" s="181">
        <f>'TPC Inst Work Package'!N14</f>
        <v>16</v>
      </c>
      <c r="O118" s="185"/>
      <c r="P118" s="187">
        <f>'TPC Inst Work Package'!P14</f>
        <v>8</v>
      </c>
      <c r="Q118" s="176">
        <f>'TPC Inst Work Package'!Q14</f>
        <v>0</v>
      </c>
      <c r="R118" s="176">
        <f>'TPC Inst Work Package'!R14</f>
        <v>8</v>
      </c>
      <c r="S118" s="188">
        <f>'TPC Inst Work Package'!S14</f>
        <v>0</v>
      </c>
      <c r="T118" s="185"/>
      <c r="U118" s="181">
        <f>'TPC Inst Work Package'!U14</f>
        <v>0</v>
      </c>
      <c r="V118" s="185"/>
      <c r="W118" s="187">
        <f>'TPC Inst Work Package'!W14</f>
        <v>0</v>
      </c>
      <c r="X118" s="176">
        <f>'TPC Inst Work Package'!X14</f>
        <v>0</v>
      </c>
      <c r="Y118" s="176">
        <f>'TPC Inst Work Package'!Y14</f>
        <v>0</v>
      </c>
      <c r="Z118" s="176">
        <f>'TPC Inst Work Package'!Z14</f>
        <v>0</v>
      </c>
      <c r="AA118" s="176">
        <f>'TPC Inst Work Package'!AA14</f>
        <v>0</v>
      </c>
      <c r="AB118" s="188">
        <f>'TPC Inst Work Package'!AB14</f>
        <v>0</v>
      </c>
      <c r="AC118" s="185"/>
      <c r="AD118" s="181">
        <f>'TPC Inst Work Package'!AD14</f>
        <v>32</v>
      </c>
      <c r="AE118" s="185"/>
      <c r="AF118" s="187">
        <f>'TPC Inst Work Package'!AF14</f>
        <v>24</v>
      </c>
      <c r="AG118" s="176">
        <f>'TPC Inst Work Package'!AG14</f>
        <v>8</v>
      </c>
      <c r="AH118" s="176">
        <f>'TPC Inst Work Package'!AH14</f>
        <v>0</v>
      </c>
      <c r="AI118" s="176">
        <f>'TPC Inst Work Package'!AI14</f>
        <v>0</v>
      </c>
      <c r="AJ118" s="176">
        <f>'TPC Inst Work Package'!AJ14</f>
        <v>0</v>
      </c>
      <c r="AK118" s="176">
        <f>'TPC Inst Work Package'!AK14</f>
        <v>0</v>
      </c>
      <c r="AL118" s="176">
        <f>'TPC Inst Work Package'!AL14</f>
        <v>0</v>
      </c>
      <c r="AM118" s="176">
        <f>'TPC Inst Work Package'!AM14</f>
        <v>0</v>
      </c>
      <c r="AN118" s="188">
        <f>'TPC Inst Work Package'!AN14</f>
        <v>0</v>
      </c>
      <c r="AO118" s="185"/>
      <c r="AP118" s="181">
        <f>'TPC Inst Work Package'!AP14</f>
        <v>0</v>
      </c>
      <c r="AQ118" s="185"/>
      <c r="AR118" s="187">
        <f>'TPC Inst Work Package'!AR14</f>
        <v>0</v>
      </c>
      <c r="AS118" s="176">
        <f>'TPC Inst Work Package'!AS14</f>
        <v>0</v>
      </c>
      <c r="AT118" s="176">
        <f>'TPC Inst Work Package'!AT14</f>
        <v>0</v>
      </c>
      <c r="AU118" s="176">
        <f>'TPC Inst Work Package'!AU14</f>
        <v>0</v>
      </c>
      <c r="AV118" s="188">
        <f>'TPC Inst Work Package'!AV14</f>
        <v>0</v>
      </c>
      <c r="AW118" s="185"/>
      <c r="AX118" s="181">
        <f>'TPC Inst Work Package'!AX14</f>
        <v>0</v>
      </c>
      <c r="AY118" s="185"/>
      <c r="AZ118" s="767">
        <f>'TPC Inst Work Package'!AZ14</f>
        <v>500</v>
      </c>
      <c r="BA118" s="185"/>
      <c r="BB118" s="756">
        <f>'TPC Inst Work Package'!BB14</f>
        <v>0.25</v>
      </c>
      <c r="BC118" s="757">
        <f>'TPC Inst Work Package'!BC14</f>
        <v>0.25</v>
      </c>
      <c r="BD118" s="185"/>
      <c r="BE118" s="181">
        <f>'TPC Inst Work Package'!BE14</f>
        <v>0</v>
      </c>
      <c r="BF118" s="185"/>
      <c r="BG118" s="187" t="str">
        <f>'TPC Inst Work Package'!BG14</f>
        <v>The labor required for this task is reasonably similar to well understood tasks from PHENIX and other projects of similar scale/L4</v>
      </c>
      <c r="BH118" s="188" t="str">
        <f>'TPC Inst Work Package'!BH14</f>
        <v>The costs indicated are for hardware costs associated with this task. This is fairly well understood from projects with similar scope and detail./M4</v>
      </c>
      <c r="BI118" s="177"/>
      <c r="BJ118" s="187">
        <f>'TPC Inst Work Package'!BJ14</f>
        <v>0</v>
      </c>
      <c r="BK118" s="176">
        <f>'TPC Inst Work Package'!BK14</f>
        <v>0</v>
      </c>
      <c r="BL118" s="176">
        <f>'TPC Inst Work Package'!BL14</f>
        <v>16</v>
      </c>
      <c r="BM118" s="176">
        <f>'TPC Inst Work Package'!BM14</f>
        <v>0</v>
      </c>
      <c r="BN118" s="176">
        <f>'TPC Inst Work Package'!BN14</f>
        <v>32</v>
      </c>
      <c r="BO118" s="176">
        <f>'TPC Inst Work Package'!BO14</f>
        <v>0</v>
      </c>
      <c r="BP118" s="188">
        <f>'TPC Inst Work Package'!BP14</f>
        <v>0</v>
      </c>
      <c r="BQ118" s="8"/>
      <c r="BR118" s="775">
        <f>'TPC Inst Work Package'!BR14</f>
        <v>0</v>
      </c>
      <c r="BS118" s="776">
        <f>'TPC Inst Work Package'!BS14</f>
        <v>0</v>
      </c>
      <c r="BT118" s="776">
        <f>'TPC Inst Work Package'!BT14</f>
        <v>1668.8</v>
      </c>
      <c r="BU118" s="776">
        <f>'TPC Inst Work Package'!BU14</f>
        <v>0</v>
      </c>
      <c r="BV118" s="776">
        <f>'TPC Inst Work Package'!BV14</f>
        <v>2595.1999999999998</v>
      </c>
      <c r="BW118" s="776">
        <f>'TPC Inst Work Package'!BW14</f>
        <v>0</v>
      </c>
      <c r="BX118" s="777">
        <f>'TPC Inst Work Package'!BX14</f>
        <v>0</v>
      </c>
      <c r="BY118" s="676"/>
      <c r="BZ118" s="797">
        <f>'TPC Inst Work Package'!BZ14</f>
        <v>4264</v>
      </c>
      <c r="CA118" s="798">
        <f>'TPC Inst Work Package'!CA14</f>
        <v>5330</v>
      </c>
      <c r="CB118" s="799">
        <f>'TPC Inst Work Package'!CB14</f>
        <v>625</v>
      </c>
      <c r="CC118" s="677"/>
      <c r="CD118" s="677"/>
      <c r="CE118" s="677"/>
      <c r="CF118" s="677"/>
    </row>
    <row r="119" spans="2:84" ht="140.4">
      <c r="B119" s="588" t="str">
        <f>'TPC Inst Work Package'!B16</f>
        <v>S360700 / S360800</v>
      </c>
      <c r="C119" s="177" t="str">
        <f>'TPC Inst Work Package'!C16</f>
        <v>Install TPC Support</v>
      </c>
      <c r="D119" s="181" t="str">
        <f>'TPC Inst Work Package'!D16</f>
        <v>Technical scope: Install the TPC detector permanent structural support and alignment components into the SC Magnet and any temporary support equipment (e.g. scaffolding, temporary  
Work Statement: sPHENIX technicans, using the TPC  custom and generic tooling, install the TPC permanent structural support components in accordance with the TPC installation procedure and work permit.</v>
      </c>
      <c r="E119" s="181">
        <f>'TPC Inst Work Package'!E16</f>
        <v>5</v>
      </c>
      <c r="F119" s="181">
        <f>'TPC Inst Work Package'!F16</f>
        <v>0</v>
      </c>
      <c r="G119" s="185"/>
      <c r="H119" s="181">
        <f>'TPC Inst Work Package'!H16</f>
        <v>0</v>
      </c>
      <c r="I119" s="185"/>
      <c r="J119" s="187">
        <f>'TPC Inst Work Package'!J16</f>
        <v>0</v>
      </c>
      <c r="K119" s="176">
        <f>'TPC Inst Work Package'!K16</f>
        <v>0</v>
      </c>
      <c r="L119" s="188">
        <f>'TPC Inst Work Package'!L16</f>
        <v>0</v>
      </c>
      <c r="M119" s="185"/>
      <c r="N119" s="181">
        <f>'TPC Inst Work Package'!N16</f>
        <v>8</v>
      </c>
      <c r="O119" s="185"/>
      <c r="P119" s="187">
        <f>'TPC Inst Work Package'!P16</f>
        <v>0</v>
      </c>
      <c r="Q119" s="176">
        <f>'TPC Inst Work Package'!Q16</f>
        <v>0</v>
      </c>
      <c r="R119" s="176">
        <f>'TPC Inst Work Package'!R16</f>
        <v>8</v>
      </c>
      <c r="S119" s="188">
        <f>'TPC Inst Work Package'!S16</f>
        <v>0</v>
      </c>
      <c r="T119" s="185"/>
      <c r="U119" s="181">
        <f>'TPC Inst Work Package'!U16</f>
        <v>16</v>
      </c>
      <c r="V119" s="185"/>
      <c r="W119" s="187">
        <f>'TPC Inst Work Package'!W16</f>
        <v>16</v>
      </c>
      <c r="X119" s="176">
        <f>'TPC Inst Work Package'!X16</f>
        <v>0</v>
      </c>
      <c r="Y119" s="176">
        <f>'TPC Inst Work Package'!Y16</f>
        <v>0</v>
      </c>
      <c r="Z119" s="176">
        <f>'TPC Inst Work Package'!Z16</f>
        <v>0</v>
      </c>
      <c r="AA119" s="176">
        <f>'TPC Inst Work Package'!AA16</f>
        <v>0</v>
      </c>
      <c r="AB119" s="188">
        <f>'TPC Inst Work Package'!AB16</f>
        <v>0</v>
      </c>
      <c r="AC119" s="185"/>
      <c r="AD119" s="181">
        <f>'TPC Inst Work Package'!AD16</f>
        <v>76</v>
      </c>
      <c r="AE119" s="185"/>
      <c r="AF119" s="187">
        <f>'TPC Inst Work Package'!AF16</f>
        <v>76</v>
      </c>
      <c r="AG119" s="176">
        <f>'TPC Inst Work Package'!AG16</f>
        <v>0</v>
      </c>
      <c r="AH119" s="176">
        <f>'TPC Inst Work Package'!AH16</f>
        <v>0</v>
      </c>
      <c r="AI119" s="176">
        <f>'TPC Inst Work Package'!AI16</f>
        <v>0</v>
      </c>
      <c r="AJ119" s="176">
        <f>'TPC Inst Work Package'!AJ16</f>
        <v>0</v>
      </c>
      <c r="AK119" s="176">
        <f>'TPC Inst Work Package'!AK16</f>
        <v>0</v>
      </c>
      <c r="AL119" s="176">
        <f>'TPC Inst Work Package'!AL16</f>
        <v>0</v>
      </c>
      <c r="AM119" s="176">
        <f>'TPC Inst Work Package'!AM16</f>
        <v>0</v>
      </c>
      <c r="AN119" s="188">
        <f>'TPC Inst Work Package'!AN16</f>
        <v>0</v>
      </c>
      <c r="AO119" s="185"/>
      <c r="AP119" s="181">
        <f>'TPC Inst Work Package'!AP16</f>
        <v>0</v>
      </c>
      <c r="AQ119" s="185"/>
      <c r="AR119" s="187">
        <f>'TPC Inst Work Package'!AR16</f>
        <v>0</v>
      </c>
      <c r="AS119" s="176">
        <f>'TPC Inst Work Package'!AS16</f>
        <v>0</v>
      </c>
      <c r="AT119" s="176">
        <f>'TPC Inst Work Package'!AT16</f>
        <v>0</v>
      </c>
      <c r="AU119" s="176">
        <f>'TPC Inst Work Package'!AU16</f>
        <v>0</v>
      </c>
      <c r="AV119" s="188">
        <f>'TPC Inst Work Package'!AV16</f>
        <v>0</v>
      </c>
      <c r="AW119" s="185"/>
      <c r="AX119" s="181">
        <f>'TPC Inst Work Package'!AX16</f>
        <v>0</v>
      </c>
      <c r="AY119" s="185"/>
      <c r="AZ119" s="767">
        <f>'TPC Inst Work Package'!AZ16</f>
        <v>500</v>
      </c>
      <c r="BA119" s="185"/>
      <c r="BB119" s="756">
        <f>'TPC Inst Work Package'!BB16</f>
        <v>0.25</v>
      </c>
      <c r="BC119" s="757">
        <f>'TPC Inst Work Package'!BC16</f>
        <v>0.25</v>
      </c>
      <c r="BD119" s="185"/>
      <c r="BE119" s="181" t="str">
        <f>'TPC Inst Work Package'!BE16</f>
        <v>Includes labor to open pole tip doors</v>
      </c>
      <c r="BF119" s="185"/>
      <c r="BG119" s="187" t="str">
        <f>'TPC Inst Work Package'!BG16</f>
        <v>The labor required for this task is reasonably similar to well understood tasks from PHENIX and other projects of similar scale/L4</v>
      </c>
      <c r="BH119" s="188" t="str">
        <f>'TPC Inst Work Package'!BH16</f>
        <v>The costs indicated are for hardware costs associated with this task. This is fairly well understood from projects with similar scope and detail./M4</v>
      </c>
      <c r="BI119" s="177"/>
      <c r="BJ119" s="187">
        <f>'TPC Inst Work Package'!BJ16</f>
        <v>0</v>
      </c>
      <c r="BK119" s="176">
        <f>'TPC Inst Work Package'!BK16</f>
        <v>0</v>
      </c>
      <c r="BL119" s="176">
        <f>'TPC Inst Work Package'!BL16</f>
        <v>8</v>
      </c>
      <c r="BM119" s="176">
        <f>'TPC Inst Work Package'!BM16</f>
        <v>16</v>
      </c>
      <c r="BN119" s="176">
        <f>'TPC Inst Work Package'!BN16</f>
        <v>76</v>
      </c>
      <c r="BO119" s="176">
        <f>'TPC Inst Work Package'!BO16</f>
        <v>0</v>
      </c>
      <c r="BP119" s="188">
        <f>'TPC Inst Work Package'!BP16</f>
        <v>0</v>
      </c>
      <c r="BQ119" s="8"/>
      <c r="BR119" s="775">
        <f>'TPC Inst Work Package'!BR16</f>
        <v>0</v>
      </c>
      <c r="BS119" s="776">
        <f>'TPC Inst Work Package'!BS16</f>
        <v>0</v>
      </c>
      <c r="BT119" s="776">
        <f>'TPC Inst Work Package'!BT16</f>
        <v>834.4</v>
      </c>
      <c r="BU119" s="776">
        <f>'TPC Inst Work Package'!BU16</f>
        <v>1297.5999999999999</v>
      </c>
      <c r="BV119" s="776">
        <f>'TPC Inst Work Package'!BV16</f>
        <v>6163.5999999999995</v>
      </c>
      <c r="BW119" s="776">
        <f>'TPC Inst Work Package'!BW16</f>
        <v>0</v>
      </c>
      <c r="BX119" s="777">
        <f>'TPC Inst Work Package'!BX16</f>
        <v>0</v>
      </c>
      <c r="BY119" s="676"/>
      <c r="BZ119" s="797">
        <f>'TPC Inst Work Package'!BZ16</f>
        <v>8295.5999999999985</v>
      </c>
      <c r="CA119" s="798">
        <f>'TPC Inst Work Package'!CA16</f>
        <v>10369.499999999998</v>
      </c>
      <c r="CB119" s="799">
        <f>'TPC Inst Work Package'!CB16</f>
        <v>625</v>
      </c>
      <c r="CC119" s="677"/>
      <c r="CD119" s="677"/>
      <c r="CE119" s="677"/>
      <c r="CF119" s="677"/>
    </row>
    <row r="120" spans="2:84" ht="109.2">
      <c r="B120" s="588" t="str">
        <f>'TPC Inst Work Package'!B17</f>
        <v>S360900 / S361000</v>
      </c>
      <c r="C120" s="177" t="str">
        <f>'TPC Inst Work Package'!C17</f>
        <v xml:space="preserve">Install TPC (Mechanical) </v>
      </c>
      <c r="D120" s="181" t="str">
        <f>'TPC Inst Work Package'!D17</f>
        <v>Technical scope: Install the  TPC detector assembly into the SC Magnet. 
Work Statement: sPHENIX technicans, using the TPC detector insertion fixture, install the TPC detector, in accordance with the TPC installation procedure and work permit.</v>
      </c>
      <c r="E120" s="181">
        <f>'TPC Inst Work Package'!E17</f>
        <v>5</v>
      </c>
      <c r="F120" s="181">
        <f>'TPC Inst Work Package'!F17</f>
        <v>0</v>
      </c>
      <c r="G120" s="185"/>
      <c r="H120" s="181">
        <f>'TPC Inst Work Package'!H17</f>
        <v>0</v>
      </c>
      <c r="I120" s="185"/>
      <c r="J120" s="187">
        <f>'TPC Inst Work Package'!J17</f>
        <v>0</v>
      </c>
      <c r="K120" s="176">
        <f>'TPC Inst Work Package'!K17</f>
        <v>0</v>
      </c>
      <c r="L120" s="188">
        <f>'TPC Inst Work Package'!L17</f>
        <v>0</v>
      </c>
      <c r="M120" s="185"/>
      <c r="N120" s="181">
        <f>'TPC Inst Work Package'!N17</f>
        <v>4</v>
      </c>
      <c r="O120" s="185"/>
      <c r="P120" s="187">
        <f>'TPC Inst Work Package'!P17</f>
        <v>0</v>
      </c>
      <c r="Q120" s="176">
        <f>'TPC Inst Work Package'!Q17</f>
        <v>0</v>
      </c>
      <c r="R120" s="176">
        <f>'TPC Inst Work Package'!R17</f>
        <v>4</v>
      </c>
      <c r="S120" s="188">
        <f>'TPC Inst Work Package'!S17</f>
        <v>0</v>
      </c>
      <c r="T120" s="185"/>
      <c r="U120" s="181">
        <f>'TPC Inst Work Package'!U17</f>
        <v>16</v>
      </c>
      <c r="V120" s="185"/>
      <c r="W120" s="187">
        <f>'TPC Inst Work Package'!W17</f>
        <v>16</v>
      </c>
      <c r="X120" s="176">
        <f>'TPC Inst Work Package'!X17</f>
        <v>0</v>
      </c>
      <c r="Y120" s="176">
        <f>'TPC Inst Work Package'!Y17</f>
        <v>0</v>
      </c>
      <c r="Z120" s="176">
        <f>'TPC Inst Work Package'!Z17</f>
        <v>0</v>
      </c>
      <c r="AA120" s="176">
        <f>'TPC Inst Work Package'!AA17</f>
        <v>0</v>
      </c>
      <c r="AB120" s="188">
        <f>'TPC Inst Work Package'!AB17</f>
        <v>0</v>
      </c>
      <c r="AC120" s="185"/>
      <c r="AD120" s="181">
        <f>'TPC Inst Work Package'!AD17</f>
        <v>60</v>
      </c>
      <c r="AE120" s="185"/>
      <c r="AF120" s="187">
        <f>'TPC Inst Work Package'!AF17</f>
        <v>60</v>
      </c>
      <c r="AG120" s="176">
        <f>'TPC Inst Work Package'!AG17</f>
        <v>0</v>
      </c>
      <c r="AH120" s="176">
        <f>'TPC Inst Work Package'!AH17</f>
        <v>0</v>
      </c>
      <c r="AI120" s="176">
        <f>'TPC Inst Work Package'!AI17</f>
        <v>0</v>
      </c>
      <c r="AJ120" s="176">
        <f>'TPC Inst Work Package'!AJ17</f>
        <v>0</v>
      </c>
      <c r="AK120" s="176">
        <f>'TPC Inst Work Package'!AK17</f>
        <v>0</v>
      </c>
      <c r="AL120" s="176">
        <f>'TPC Inst Work Package'!AL17</f>
        <v>0</v>
      </c>
      <c r="AM120" s="176">
        <f>'TPC Inst Work Package'!AM17</f>
        <v>0</v>
      </c>
      <c r="AN120" s="188">
        <f>'TPC Inst Work Package'!AN17</f>
        <v>0</v>
      </c>
      <c r="AO120" s="185"/>
      <c r="AP120" s="181">
        <f>'TPC Inst Work Package'!AP17</f>
        <v>0</v>
      </c>
      <c r="AQ120" s="185"/>
      <c r="AR120" s="187">
        <f>'TPC Inst Work Package'!AR17</f>
        <v>0</v>
      </c>
      <c r="AS120" s="176">
        <f>'TPC Inst Work Package'!AS17</f>
        <v>0</v>
      </c>
      <c r="AT120" s="176">
        <f>'TPC Inst Work Package'!AT17</f>
        <v>0</v>
      </c>
      <c r="AU120" s="176">
        <f>'TPC Inst Work Package'!AU17</f>
        <v>0</v>
      </c>
      <c r="AV120" s="188">
        <f>'TPC Inst Work Package'!AV17</f>
        <v>0</v>
      </c>
      <c r="AW120" s="185"/>
      <c r="AX120" s="181">
        <f>'TPC Inst Work Package'!AX17</f>
        <v>0</v>
      </c>
      <c r="AY120" s="185"/>
      <c r="AZ120" s="767">
        <f>'TPC Inst Work Package'!AZ17</f>
        <v>500</v>
      </c>
      <c r="BA120" s="185"/>
      <c r="BB120" s="756">
        <f>'TPC Inst Work Package'!BB17</f>
        <v>0.25</v>
      </c>
      <c r="BC120" s="757">
        <f>'TPC Inst Work Package'!BC17</f>
        <v>0.25</v>
      </c>
      <c r="BD120" s="185"/>
      <c r="BE120" s="181">
        <f>'TPC Inst Work Package'!BE17</f>
        <v>0</v>
      </c>
      <c r="BF120" s="185"/>
      <c r="BG120" s="187" t="str">
        <f>'TPC Inst Work Package'!BG17</f>
        <v>The labor required for this task is reasonably similar to well understood tasks from PHENIX and other projects of similar scale/L4</v>
      </c>
      <c r="BH120" s="188" t="str">
        <f>'TPC Inst Work Package'!BH17</f>
        <v>The costs indicated are for hardware costs associated with this task. This is fairly well understood from projects with similar scope and detail./M4</v>
      </c>
      <c r="BI120" s="177"/>
      <c r="BJ120" s="187">
        <f>'TPC Inst Work Package'!BJ17</f>
        <v>0</v>
      </c>
      <c r="BK120" s="176">
        <f>'TPC Inst Work Package'!BK17</f>
        <v>0</v>
      </c>
      <c r="BL120" s="176">
        <f>'TPC Inst Work Package'!BL17</f>
        <v>4</v>
      </c>
      <c r="BM120" s="176">
        <f>'TPC Inst Work Package'!BM17</f>
        <v>16</v>
      </c>
      <c r="BN120" s="176">
        <f>'TPC Inst Work Package'!BN17</f>
        <v>60</v>
      </c>
      <c r="BO120" s="176">
        <f>'TPC Inst Work Package'!BO17</f>
        <v>0</v>
      </c>
      <c r="BP120" s="188">
        <f>'TPC Inst Work Package'!BP17</f>
        <v>0</v>
      </c>
      <c r="BQ120" s="8"/>
      <c r="BR120" s="775">
        <f>'TPC Inst Work Package'!BR17</f>
        <v>0</v>
      </c>
      <c r="BS120" s="776">
        <f>'TPC Inst Work Package'!BS17</f>
        <v>0</v>
      </c>
      <c r="BT120" s="776">
        <f>'TPC Inst Work Package'!BT17</f>
        <v>417.2</v>
      </c>
      <c r="BU120" s="776">
        <f>'TPC Inst Work Package'!BU17</f>
        <v>1297.5999999999999</v>
      </c>
      <c r="BV120" s="776">
        <f>'TPC Inst Work Package'!BV17</f>
        <v>4866</v>
      </c>
      <c r="BW120" s="776">
        <f>'TPC Inst Work Package'!BW17</f>
        <v>0</v>
      </c>
      <c r="BX120" s="777">
        <f>'TPC Inst Work Package'!BX17</f>
        <v>0</v>
      </c>
      <c r="BY120" s="676"/>
      <c r="BZ120" s="797">
        <f>'TPC Inst Work Package'!BZ17</f>
        <v>6580.8</v>
      </c>
      <c r="CA120" s="798">
        <f>'TPC Inst Work Package'!CA17</f>
        <v>8226</v>
      </c>
      <c r="CB120" s="799">
        <f>'TPC Inst Work Package'!CB17</f>
        <v>625</v>
      </c>
      <c r="CC120" s="677"/>
      <c r="CD120" s="677"/>
      <c r="CE120" s="677"/>
      <c r="CF120" s="677"/>
    </row>
    <row r="121" spans="2:84" ht="124.8">
      <c r="B121" s="588" t="str">
        <f>'TPC Inst Work Package'!B18</f>
        <v>S361100 / S361110 / S361200</v>
      </c>
      <c r="C121" s="177" t="str">
        <f>'TPC Inst Work Package'!C18</f>
        <v>Align/Survey TPC to SC Magnet Centerline</v>
      </c>
      <c r="D121" s="181" t="str">
        <f>'TPC Inst Work Package'!D18</f>
        <v>Technical scope: Align all TPC sectors to the SC Magnet.
Work Statement: sPHENIX technicans working with BNL surveyors using appropriate alignment tools and adjustment/alignment features built into the TPC permanent support structure, align the TPC to the SC Magnet in accordance with the TPC installation procedure and work permit.</v>
      </c>
      <c r="E121" s="181">
        <f>'TPC Inst Work Package'!E18</f>
        <v>5</v>
      </c>
      <c r="F121" s="181">
        <f>'TPC Inst Work Package'!F18</f>
        <v>0</v>
      </c>
      <c r="G121" s="185"/>
      <c r="H121" s="181">
        <f>'TPC Inst Work Package'!H18</f>
        <v>0</v>
      </c>
      <c r="I121" s="185"/>
      <c r="J121" s="187">
        <f>'TPC Inst Work Package'!J18</f>
        <v>0</v>
      </c>
      <c r="K121" s="176">
        <f>'TPC Inst Work Package'!K18</f>
        <v>0</v>
      </c>
      <c r="L121" s="188">
        <f>'TPC Inst Work Package'!L18</f>
        <v>0</v>
      </c>
      <c r="M121" s="185"/>
      <c r="N121" s="181">
        <f>'TPC Inst Work Package'!N18</f>
        <v>0</v>
      </c>
      <c r="O121" s="185"/>
      <c r="P121" s="187">
        <f>'TPC Inst Work Package'!P18</f>
        <v>0</v>
      </c>
      <c r="Q121" s="176">
        <f>'TPC Inst Work Package'!Q18</f>
        <v>0</v>
      </c>
      <c r="R121" s="176">
        <f>'TPC Inst Work Package'!R18</f>
        <v>0</v>
      </c>
      <c r="S121" s="188">
        <f>'TPC Inst Work Package'!S18</f>
        <v>0</v>
      </c>
      <c r="T121" s="185"/>
      <c r="U121" s="181">
        <f>'TPC Inst Work Package'!U18</f>
        <v>0</v>
      </c>
      <c r="V121" s="185"/>
      <c r="W121" s="187">
        <f>'TPC Inst Work Package'!W18</f>
        <v>0</v>
      </c>
      <c r="X121" s="176">
        <f>'TPC Inst Work Package'!X18</f>
        <v>0</v>
      </c>
      <c r="Y121" s="176">
        <f>'TPC Inst Work Package'!Y18</f>
        <v>0</v>
      </c>
      <c r="Z121" s="176">
        <f>'TPC Inst Work Package'!Z18</f>
        <v>0</v>
      </c>
      <c r="AA121" s="176">
        <f>'TPC Inst Work Package'!AA18</f>
        <v>0</v>
      </c>
      <c r="AB121" s="188">
        <f>'TPC Inst Work Package'!AB18</f>
        <v>0</v>
      </c>
      <c r="AC121" s="185"/>
      <c r="AD121" s="181">
        <f>'TPC Inst Work Package'!AD18</f>
        <v>80</v>
      </c>
      <c r="AE121" s="185"/>
      <c r="AF121" s="187">
        <f>'TPC Inst Work Package'!AF18</f>
        <v>20</v>
      </c>
      <c r="AG121" s="176">
        <f>'TPC Inst Work Package'!AG18</f>
        <v>0</v>
      </c>
      <c r="AH121" s="176">
        <f>'TPC Inst Work Package'!AH18</f>
        <v>0</v>
      </c>
      <c r="AI121" s="176">
        <f>'TPC Inst Work Package'!AI18</f>
        <v>60</v>
      </c>
      <c r="AJ121" s="176">
        <f>'TPC Inst Work Package'!AJ18</f>
        <v>0</v>
      </c>
      <c r="AK121" s="176">
        <f>'TPC Inst Work Package'!AK18</f>
        <v>0</v>
      </c>
      <c r="AL121" s="176">
        <f>'TPC Inst Work Package'!AL18</f>
        <v>0</v>
      </c>
      <c r="AM121" s="176">
        <f>'TPC Inst Work Package'!AM18</f>
        <v>0</v>
      </c>
      <c r="AN121" s="188">
        <f>'TPC Inst Work Package'!AN18</f>
        <v>0</v>
      </c>
      <c r="AO121" s="185"/>
      <c r="AP121" s="181">
        <f>'TPC Inst Work Package'!AP18</f>
        <v>80</v>
      </c>
      <c r="AQ121" s="185"/>
      <c r="AR121" s="187">
        <f>'TPC Inst Work Package'!AR18</f>
        <v>0</v>
      </c>
      <c r="AS121" s="176">
        <f>'TPC Inst Work Package'!AS18</f>
        <v>80</v>
      </c>
      <c r="AT121" s="176">
        <f>'TPC Inst Work Package'!AT18</f>
        <v>0</v>
      </c>
      <c r="AU121" s="176">
        <f>'TPC Inst Work Package'!AU18</f>
        <v>0</v>
      </c>
      <c r="AV121" s="188">
        <f>'TPC Inst Work Package'!AV18</f>
        <v>0</v>
      </c>
      <c r="AW121" s="185"/>
      <c r="AX121" s="181">
        <f>'TPC Inst Work Package'!AX18</f>
        <v>0</v>
      </c>
      <c r="AY121" s="185"/>
      <c r="AZ121" s="767">
        <f>'TPC Inst Work Package'!AZ18</f>
        <v>500</v>
      </c>
      <c r="BA121" s="185"/>
      <c r="BB121" s="756">
        <f>'TPC Inst Work Package'!BB18</f>
        <v>0.25</v>
      </c>
      <c r="BC121" s="757">
        <f>'TPC Inst Work Package'!BC18</f>
        <v>0.25</v>
      </c>
      <c r="BD121" s="185"/>
      <c r="BE121" s="181" t="str">
        <f>'TPC Inst Work Package'!BE18</f>
        <v>Craft is surveyors not riggers</v>
      </c>
      <c r="BF121" s="185"/>
      <c r="BG121" s="187" t="str">
        <f>'TPC Inst Work Package'!BG18</f>
        <v>The labor required for this task is reasonably similar to well understood tasks from PHENIX and other projects of similar scale/L4</v>
      </c>
      <c r="BH121" s="188" t="str">
        <f>'TPC Inst Work Package'!BH18</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21" s="177"/>
      <c r="BJ121" s="187">
        <f>'TPC Inst Work Package'!BJ18</f>
        <v>0</v>
      </c>
      <c r="BK121" s="176">
        <f>'TPC Inst Work Package'!BK18</f>
        <v>0</v>
      </c>
      <c r="BL121" s="176">
        <f>'TPC Inst Work Package'!BL18</f>
        <v>0</v>
      </c>
      <c r="BM121" s="176">
        <f>'TPC Inst Work Package'!BM18</f>
        <v>0</v>
      </c>
      <c r="BN121" s="176">
        <f>'TPC Inst Work Package'!BN18</f>
        <v>80</v>
      </c>
      <c r="BO121" s="176">
        <f>'TPC Inst Work Package'!BO18</f>
        <v>80</v>
      </c>
      <c r="BP121" s="188">
        <f>'TPC Inst Work Package'!BP18</f>
        <v>0</v>
      </c>
      <c r="BQ121" s="8"/>
      <c r="BR121" s="775">
        <f>'TPC Inst Work Package'!BR18</f>
        <v>0</v>
      </c>
      <c r="BS121" s="776">
        <f>'TPC Inst Work Package'!BS18</f>
        <v>0</v>
      </c>
      <c r="BT121" s="776">
        <f>'TPC Inst Work Package'!BT18</f>
        <v>0</v>
      </c>
      <c r="BU121" s="776">
        <f>'TPC Inst Work Package'!BU18</f>
        <v>0</v>
      </c>
      <c r="BV121" s="776">
        <f>'TPC Inst Work Package'!BV18</f>
        <v>6488</v>
      </c>
      <c r="BW121" s="776">
        <f>'TPC Inst Work Package'!BW18</f>
        <v>9079.1999999999989</v>
      </c>
      <c r="BX121" s="777">
        <f>'TPC Inst Work Package'!BX18</f>
        <v>0</v>
      </c>
      <c r="BY121" s="676"/>
      <c r="BZ121" s="797">
        <f>'TPC Inst Work Package'!BZ18</f>
        <v>15567.199999999999</v>
      </c>
      <c r="CA121" s="798">
        <f>'TPC Inst Work Package'!CA18</f>
        <v>19459</v>
      </c>
      <c r="CB121" s="799">
        <f>'TPC Inst Work Package'!CB18</f>
        <v>625</v>
      </c>
      <c r="CC121" s="677"/>
      <c r="CD121" s="677"/>
      <c r="CE121" s="677"/>
      <c r="CF121" s="677"/>
    </row>
    <row r="122" spans="2:84" ht="109.2">
      <c r="B122" s="588" t="str">
        <f>'TPC Inst Work Package'!B19</f>
        <v>S361300 / S361400</v>
      </c>
      <c r="C122" s="177" t="str">
        <f>'TPC Inst Work Package'!C19</f>
        <v>Install TPC Cables and Services</v>
      </c>
      <c r="D122" s="181" t="str">
        <f>'TPC Inst Work Package'!D19</f>
        <v>Technical scope: Install all TPC services (power, control and signal cables; cooling and gas supplies) onto cradle carriage. 
Work Statement: sPHENIX technicans using appropriate custom and standard  tools install all TPC services onto the  sPHENIX cradle carriage.</v>
      </c>
      <c r="E122" s="181">
        <f>'TPC Inst Work Package'!E19</f>
        <v>30</v>
      </c>
      <c r="F122" s="181">
        <f>'TPC Inst Work Package'!F19</f>
        <v>0</v>
      </c>
      <c r="G122" s="185"/>
      <c r="H122" s="181">
        <f>'TPC Inst Work Package'!H19</f>
        <v>0</v>
      </c>
      <c r="I122" s="185"/>
      <c r="J122" s="187">
        <f>'TPC Inst Work Package'!J19</f>
        <v>0</v>
      </c>
      <c r="K122" s="176">
        <f>'TPC Inst Work Package'!K19</f>
        <v>0</v>
      </c>
      <c r="L122" s="188">
        <f>'TPC Inst Work Package'!L19</f>
        <v>0</v>
      </c>
      <c r="M122" s="185"/>
      <c r="N122" s="181">
        <f>'TPC Inst Work Package'!N19</f>
        <v>24</v>
      </c>
      <c r="O122" s="185"/>
      <c r="P122" s="187">
        <f>'TPC Inst Work Package'!P19</f>
        <v>0</v>
      </c>
      <c r="Q122" s="176">
        <f>'TPC Inst Work Package'!Q19</f>
        <v>0</v>
      </c>
      <c r="R122" s="176">
        <f>'TPC Inst Work Package'!R19</f>
        <v>24</v>
      </c>
      <c r="S122" s="188">
        <f>'TPC Inst Work Package'!S19</f>
        <v>0</v>
      </c>
      <c r="T122" s="185"/>
      <c r="U122" s="181">
        <f>'TPC Inst Work Package'!U19</f>
        <v>24</v>
      </c>
      <c r="V122" s="185"/>
      <c r="W122" s="187">
        <f>'TPC Inst Work Package'!W19</f>
        <v>24</v>
      </c>
      <c r="X122" s="176">
        <f>'TPC Inst Work Package'!X19</f>
        <v>0</v>
      </c>
      <c r="Y122" s="176">
        <f>'TPC Inst Work Package'!Y19</f>
        <v>0</v>
      </c>
      <c r="Z122" s="176">
        <f>'TPC Inst Work Package'!Z19</f>
        <v>0</v>
      </c>
      <c r="AA122" s="176">
        <f>'TPC Inst Work Package'!AA19</f>
        <v>0</v>
      </c>
      <c r="AB122" s="188">
        <f>'TPC Inst Work Package'!AB19</f>
        <v>0</v>
      </c>
      <c r="AC122" s="185"/>
      <c r="AD122" s="181">
        <f>'TPC Inst Work Package'!AD19</f>
        <v>180</v>
      </c>
      <c r="AE122" s="185"/>
      <c r="AF122" s="187">
        <f>'TPC Inst Work Package'!AF19</f>
        <v>60</v>
      </c>
      <c r="AG122" s="176">
        <f>'TPC Inst Work Package'!AG19</f>
        <v>120</v>
      </c>
      <c r="AH122" s="176">
        <f>'TPC Inst Work Package'!AH19</f>
        <v>0</v>
      </c>
      <c r="AI122" s="176">
        <f>'TPC Inst Work Package'!AI19</f>
        <v>0</v>
      </c>
      <c r="AJ122" s="176">
        <f>'TPC Inst Work Package'!AJ19</f>
        <v>0</v>
      </c>
      <c r="AK122" s="176">
        <f>'TPC Inst Work Package'!AK19</f>
        <v>0</v>
      </c>
      <c r="AL122" s="176">
        <f>'TPC Inst Work Package'!AL19</f>
        <v>0</v>
      </c>
      <c r="AM122" s="176">
        <f>'TPC Inst Work Package'!AM19</f>
        <v>0</v>
      </c>
      <c r="AN122" s="188">
        <f>'TPC Inst Work Package'!AN19</f>
        <v>0</v>
      </c>
      <c r="AO122" s="185"/>
      <c r="AP122" s="181">
        <f>'TPC Inst Work Package'!AP19</f>
        <v>240</v>
      </c>
      <c r="AQ122" s="185"/>
      <c r="AR122" s="187">
        <f>'TPC Inst Work Package'!AR19</f>
        <v>0</v>
      </c>
      <c r="AS122" s="176">
        <f>'TPC Inst Work Package'!AS19</f>
        <v>240</v>
      </c>
      <c r="AT122" s="176">
        <f>'TPC Inst Work Package'!AT19</f>
        <v>0</v>
      </c>
      <c r="AU122" s="176">
        <f>'TPC Inst Work Package'!AU19</f>
        <v>0</v>
      </c>
      <c r="AV122" s="188">
        <f>'TPC Inst Work Package'!AV19</f>
        <v>0</v>
      </c>
      <c r="AW122" s="185"/>
      <c r="AX122" s="181">
        <f>'TPC Inst Work Package'!AX19</f>
        <v>0</v>
      </c>
      <c r="AY122" s="185"/>
      <c r="AZ122" s="767">
        <f>'TPC Inst Work Package'!AZ19</f>
        <v>500</v>
      </c>
      <c r="BA122" s="185"/>
      <c r="BB122" s="756">
        <f>'TPC Inst Work Package'!BB19</f>
        <v>0.25</v>
      </c>
      <c r="BC122" s="757">
        <f>'TPC Inst Work Package'!BC19</f>
        <v>0.25</v>
      </c>
      <c r="BD122" s="185"/>
      <c r="BE122" s="181">
        <f>'TPC Inst Work Package'!BE19</f>
        <v>0</v>
      </c>
      <c r="BF122" s="185"/>
      <c r="BG122" s="187" t="str">
        <f>'TPC Inst Work Package'!BG19</f>
        <v>The labor required for this task is reasonably similar to well understood tasks from PHENIX and other projects of similar scale/L4</v>
      </c>
      <c r="BH122" s="188" t="str">
        <f>'TPC Inst Work Package'!BH19</f>
        <v>The costs indicated are for hardware costs associated with this task. This is fairly well understood from projects with similar scope and detail./M4</v>
      </c>
      <c r="BI122" s="177"/>
      <c r="BJ122" s="187">
        <f>'TPC Inst Work Package'!BJ19</f>
        <v>0</v>
      </c>
      <c r="BK122" s="176">
        <f>'TPC Inst Work Package'!BK19</f>
        <v>0</v>
      </c>
      <c r="BL122" s="176">
        <f>'TPC Inst Work Package'!BL19</f>
        <v>24</v>
      </c>
      <c r="BM122" s="176">
        <f>'TPC Inst Work Package'!BM19</f>
        <v>24</v>
      </c>
      <c r="BN122" s="176">
        <f>'TPC Inst Work Package'!BN19</f>
        <v>180</v>
      </c>
      <c r="BO122" s="176">
        <f>'TPC Inst Work Package'!BO19</f>
        <v>240</v>
      </c>
      <c r="BP122" s="188">
        <f>'TPC Inst Work Package'!BP19</f>
        <v>0</v>
      </c>
      <c r="BQ122" s="8"/>
      <c r="BR122" s="775">
        <f>'TPC Inst Work Package'!BR19</f>
        <v>0</v>
      </c>
      <c r="BS122" s="776">
        <f>'TPC Inst Work Package'!BS19</f>
        <v>0</v>
      </c>
      <c r="BT122" s="776">
        <f>'TPC Inst Work Package'!BT19</f>
        <v>2503.1999999999998</v>
      </c>
      <c r="BU122" s="776">
        <f>'TPC Inst Work Package'!BU19</f>
        <v>1946.3999999999999</v>
      </c>
      <c r="BV122" s="776">
        <f>'TPC Inst Work Package'!BV19</f>
        <v>14597.999999999998</v>
      </c>
      <c r="BW122" s="776">
        <f>'TPC Inst Work Package'!BW19</f>
        <v>27237.599999999999</v>
      </c>
      <c r="BX122" s="777">
        <f>'TPC Inst Work Package'!BX19</f>
        <v>0</v>
      </c>
      <c r="BY122" s="676"/>
      <c r="BZ122" s="797">
        <f>'TPC Inst Work Package'!BZ19</f>
        <v>46285.2</v>
      </c>
      <c r="CA122" s="798">
        <f>'TPC Inst Work Package'!CA19</f>
        <v>57856.5</v>
      </c>
      <c r="CB122" s="799">
        <f>'TPC Inst Work Package'!CB19</f>
        <v>625</v>
      </c>
      <c r="CC122" s="677"/>
      <c r="CD122" s="677"/>
      <c r="CE122" s="677"/>
      <c r="CF122" s="677"/>
    </row>
    <row r="123" spans="2:84" ht="171.6">
      <c r="B123" s="588" t="str">
        <f>'TPC Inst Work Package'!B20</f>
        <v>S361500</v>
      </c>
      <c r="C123" s="177" t="str">
        <f>'TPC Inst Work Package'!C20</f>
        <v>Review TPC for Operational Readiness (ORR)</v>
      </c>
      <c r="D123" s="181" t="str">
        <f>'TPC Inst Work Package'!D20</f>
        <v xml:space="preserve">Technical scope: preparation for and execution of review for Engineering and safety review of sPHENIX TPC assembly/Installation in the sPHENIX AH. 
Work Statement: Gather all documentation describing the installation of the TPC and all of its sevrices including any acceptance/performance  testing performed and survey data. Prepare a presentation to demonstrate the adequacy of the installation demonstarting confidence that the TPC will perform successfully and safely. Present it to a committee designated by sPHENIX management. </v>
      </c>
      <c r="E123" s="181">
        <f>'TPC Inst Work Package'!E20</f>
        <v>5</v>
      </c>
      <c r="F123" s="181">
        <f>'TPC Inst Work Package'!F20</f>
        <v>0</v>
      </c>
      <c r="G123" s="185"/>
      <c r="H123" s="181">
        <f>'TPC Inst Work Package'!H20</f>
        <v>0</v>
      </c>
      <c r="I123" s="185"/>
      <c r="J123" s="187">
        <f>'TPC Inst Work Package'!J20</f>
        <v>0</v>
      </c>
      <c r="K123" s="176">
        <f>'TPC Inst Work Package'!K20</f>
        <v>0</v>
      </c>
      <c r="L123" s="188">
        <f>'TPC Inst Work Package'!L20</f>
        <v>0</v>
      </c>
      <c r="M123" s="185"/>
      <c r="N123" s="181">
        <f>'TPC Inst Work Package'!N20</f>
        <v>16</v>
      </c>
      <c r="O123" s="185"/>
      <c r="P123" s="187">
        <f>'TPC Inst Work Package'!P20</f>
        <v>0</v>
      </c>
      <c r="Q123" s="176">
        <f>'TPC Inst Work Package'!Q20</f>
        <v>0</v>
      </c>
      <c r="R123" s="176">
        <f>'TPC Inst Work Package'!R20</f>
        <v>8</v>
      </c>
      <c r="S123" s="188">
        <f>'TPC Inst Work Package'!S20</f>
        <v>8</v>
      </c>
      <c r="T123" s="185"/>
      <c r="U123" s="181">
        <f>'TPC Inst Work Package'!U20</f>
        <v>0</v>
      </c>
      <c r="V123" s="185"/>
      <c r="W123" s="187">
        <f>'TPC Inst Work Package'!W20</f>
        <v>0</v>
      </c>
      <c r="X123" s="176">
        <f>'TPC Inst Work Package'!X20</f>
        <v>0</v>
      </c>
      <c r="Y123" s="176">
        <f>'TPC Inst Work Package'!Y20</f>
        <v>0</v>
      </c>
      <c r="Z123" s="176">
        <f>'TPC Inst Work Package'!Z20</f>
        <v>0</v>
      </c>
      <c r="AA123" s="176">
        <f>'TPC Inst Work Package'!AA20</f>
        <v>0</v>
      </c>
      <c r="AB123" s="188">
        <f>'TPC Inst Work Package'!AB20</f>
        <v>0</v>
      </c>
      <c r="AC123" s="185"/>
      <c r="AD123" s="181">
        <f>'TPC Inst Work Package'!AD20</f>
        <v>16</v>
      </c>
      <c r="AE123" s="185"/>
      <c r="AF123" s="187">
        <f>'TPC Inst Work Package'!AF20</f>
        <v>8</v>
      </c>
      <c r="AG123" s="176">
        <f>'TPC Inst Work Package'!AG20</f>
        <v>8</v>
      </c>
      <c r="AH123" s="176">
        <f>'TPC Inst Work Package'!AH20</f>
        <v>0</v>
      </c>
      <c r="AI123" s="176">
        <f>'TPC Inst Work Package'!AI20</f>
        <v>0</v>
      </c>
      <c r="AJ123" s="176">
        <f>'TPC Inst Work Package'!AJ20</f>
        <v>0</v>
      </c>
      <c r="AK123" s="176">
        <f>'TPC Inst Work Package'!AK20</f>
        <v>0</v>
      </c>
      <c r="AL123" s="176">
        <f>'TPC Inst Work Package'!AL20</f>
        <v>0</v>
      </c>
      <c r="AM123" s="176">
        <f>'TPC Inst Work Package'!AM20</f>
        <v>0</v>
      </c>
      <c r="AN123" s="188">
        <f>'TPC Inst Work Package'!AN20</f>
        <v>0</v>
      </c>
      <c r="AO123" s="185"/>
      <c r="AP123" s="181">
        <f>'TPC Inst Work Package'!AP20</f>
        <v>0</v>
      </c>
      <c r="AQ123" s="185"/>
      <c r="AR123" s="187">
        <f>'TPC Inst Work Package'!AR20</f>
        <v>0</v>
      </c>
      <c r="AS123" s="176">
        <f>'TPC Inst Work Package'!AS20</f>
        <v>0</v>
      </c>
      <c r="AT123" s="176">
        <f>'TPC Inst Work Package'!AT20</f>
        <v>0</v>
      </c>
      <c r="AU123" s="176">
        <f>'TPC Inst Work Package'!AU20</f>
        <v>0</v>
      </c>
      <c r="AV123" s="188">
        <f>'TPC Inst Work Package'!AV20</f>
        <v>0</v>
      </c>
      <c r="AW123" s="185"/>
      <c r="AX123" s="181">
        <f>'TPC Inst Work Package'!AX20</f>
        <v>0</v>
      </c>
      <c r="AY123" s="185"/>
      <c r="AZ123" s="767">
        <f>'TPC Inst Work Package'!AZ20</f>
        <v>0</v>
      </c>
      <c r="BA123" s="185"/>
      <c r="BB123" s="756">
        <f>'TPC Inst Work Package'!BB20</f>
        <v>0.25</v>
      </c>
      <c r="BC123" s="757">
        <f>'TPC Inst Work Package'!BC20</f>
        <v>0</v>
      </c>
      <c r="BD123" s="185"/>
      <c r="BE123" s="181">
        <f>'TPC Inst Work Package'!BE20</f>
        <v>0</v>
      </c>
      <c r="BF123" s="185"/>
      <c r="BG123" s="187" t="str">
        <f>'TPC Inst Work Package'!BG20</f>
        <v>The labor required for this task is reasonably similar to well understood tasks from PHENIX and other projects of similar scale/L4</v>
      </c>
      <c r="BH123" s="188" t="str">
        <f>'TPC Inst Work Package'!BH20</f>
        <v>No Materials required for this task/M1</v>
      </c>
      <c r="BI123" s="177"/>
      <c r="BJ123" s="187">
        <f>'TPC Inst Work Package'!BJ20</f>
        <v>0</v>
      </c>
      <c r="BK123" s="176">
        <f>'TPC Inst Work Package'!BK20</f>
        <v>0</v>
      </c>
      <c r="BL123" s="176">
        <f>'TPC Inst Work Package'!BL20</f>
        <v>16</v>
      </c>
      <c r="BM123" s="176">
        <f>'TPC Inst Work Package'!BM20</f>
        <v>0</v>
      </c>
      <c r="BN123" s="176">
        <f>'TPC Inst Work Package'!BN20</f>
        <v>16</v>
      </c>
      <c r="BO123" s="176">
        <f>'TPC Inst Work Package'!BO20</f>
        <v>0</v>
      </c>
      <c r="BP123" s="188">
        <f>'TPC Inst Work Package'!BP20</f>
        <v>0</v>
      </c>
      <c r="BQ123" s="8"/>
      <c r="BR123" s="775">
        <f>'TPC Inst Work Package'!BR20</f>
        <v>0</v>
      </c>
      <c r="BS123" s="776">
        <f>'TPC Inst Work Package'!BS20</f>
        <v>0</v>
      </c>
      <c r="BT123" s="776">
        <f>'TPC Inst Work Package'!BT20</f>
        <v>1668.8</v>
      </c>
      <c r="BU123" s="776">
        <f>'TPC Inst Work Package'!BU20</f>
        <v>0</v>
      </c>
      <c r="BV123" s="776">
        <f>'TPC Inst Work Package'!BV20</f>
        <v>1297.5999999999999</v>
      </c>
      <c r="BW123" s="776">
        <f>'TPC Inst Work Package'!BW20</f>
        <v>0</v>
      </c>
      <c r="BX123" s="777">
        <f>'TPC Inst Work Package'!BX20</f>
        <v>0</v>
      </c>
      <c r="BY123" s="676"/>
      <c r="BZ123" s="797">
        <f>'TPC Inst Work Package'!BZ20</f>
        <v>2966.3999999999996</v>
      </c>
      <c r="CA123" s="798">
        <f>'TPC Inst Work Package'!CA20</f>
        <v>3707.9999999999995</v>
      </c>
      <c r="CB123" s="799">
        <f>'TPC Inst Work Package'!CB20</f>
        <v>0</v>
      </c>
      <c r="CC123" s="677"/>
      <c r="CD123" s="677"/>
      <c r="CE123" s="677"/>
      <c r="CF123" s="677"/>
    </row>
    <row r="124" spans="2:84" ht="109.2">
      <c r="B124" s="588" t="str">
        <f>'TPC Inst Work Package'!B21</f>
        <v>S361600</v>
      </c>
      <c r="C124" s="177" t="str">
        <f>'TPC Inst Work Package'!C21</f>
        <v>Address Action Items from TPC ORR</v>
      </c>
      <c r="D124" s="181" t="str">
        <f>'TPC Inst Work Package'!D21</f>
        <v>Technical scope: evaluation and implementation of recommendations from TPC ORR. 
Work Statement: receive action items from reviewers, evaluate action items, implement changes, modifications to plans and equipment to appropriately satisfy each action item.</v>
      </c>
      <c r="E124" s="181">
        <f>'TPC Inst Work Package'!E21</f>
        <v>10</v>
      </c>
      <c r="F124" s="181">
        <f>'TPC Inst Work Package'!F21</f>
        <v>0</v>
      </c>
      <c r="G124" s="185"/>
      <c r="H124" s="181">
        <f>'TPC Inst Work Package'!H21</f>
        <v>0</v>
      </c>
      <c r="I124" s="185"/>
      <c r="J124" s="187">
        <f>'TPC Inst Work Package'!J21</f>
        <v>0</v>
      </c>
      <c r="K124" s="176">
        <f>'TPC Inst Work Package'!K21</f>
        <v>0</v>
      </c>
      <c r="L124" s="188">
        <f>'TPC Inst Work Package'!L21</f>
        <v>0</v>
      </c>
      <c r="M124" s="185"/>
      <c r="N124" s="181">
        <f>'TPC Inst Work Package'!N21</f>
        <v>16</v>
      </c>
      <c r="O124" s="185"/>
      <c r="P124" s="187">
        <f>'TPC Inst Work Package'!P21</f>
        <v>0</v>
      </c>
      <c r="Q124" s="176">
        <f>'TPC Inst Work Package'!Q21</f>
        <v>0</v>
      </c>
      <c r="R124" s="176">
        <f>'TPC Inst Work Package'!R21</f>
        <v>8</v>
      </c>
      <c r="S124" s="188">
        <f>'TPC Inst Work Package'!S21</f>
        <v>8</v>
      </c>
      <c r="T124" s="185"/>
      <c r="U124" s="181">
        <f>'TPC Inst Work Package'!U21</f>
        <v>0</v>
      </c>
      <c r="V124" s="185"/>
      <c r="W124" s="187">
        <f>'TPC Inst Work Package'!W21</f>
        <v>0</v>
      </c>
      <c r="X124" s="176">
        <f>'TPC Inst Work Package'!X21</f>
        <v>0</v>
      </c>
      <c r="Y124" s="176">
        <f>'TPC Inst Work Package'!Y21</f>
        <v>0</v>
      </c>
      <c r="Z124" s="176">
        <f>'TPC Inst Work Package'!Z21</f>
        <v>0</v>
      </c>
      <c r="AA124" s="176">
        <f>'TPC Inst Work Package'!AA21</f>
        <v>0</v>
      </c>
      <c r="AB124" s="188">
        <f>'TPC Inst Work Package'!AB21</f>
        <v>0</v>
      </c>
      <c r="AC124" s="185"/>
      <c r="AD124" s="181">
        <f>'TPC Inst Work Package'!AD21</f>
        <v>16</v>
      </c>
      <c r="AE124" s="185"/>
      <c r="AF124" s="187">
        <f>'TPC Inst Work Package'!AF21</f>
        <v>8</v>
      </c>
      <c r="AG124" s="176">
        <f>'TPC Inst Work Package'!AG21</f>
        <v>8</v>
      </c>
      <c r="AH124" s="176">
        <f>'TPC Inst Work Package'!AH21</f>
        <v>0</v>
      </c>
      <c r="AI124" s="176">
        <f>'TPC Inst Work Package'!AI21</f>
        <v>0</v>
      </c>
      <c r="AJ124" s="176">
        <f>'TPC Inst Work Package'!AJ21</f>
        <v>0</v>
      </c>
      <c r="AK124" s="176">
        <f>'TPC Inst Work Package'!AK21</f>
        <v>0</v>
      </c>
      <c r="AL124" s="176">
        <f>'TPC Inst Work Package'!AL21</f>
        <v>0</v>
      </c>
      <c r="AM124" s="176">
        <f>'TPC Inst Work Package'!AM21</f>
        <v>0</v>
      </c>
      <c r="AN124" s="188">
        <f>'TPC Inst Work Package'!AN21</f>
        <v>0</v>
      </c>
      <c r="AO124" s="185"/>
      <c r="AP124" s="181">
        <f>'TPC Inst Work Package'!AP21</f>
        <v>0</v>
      </c>
      <c r="AQ124" s="185"/>
      <c r="AR124" s="187">
        <f>'TPC Inst Work Package'!AR21</f>
        <v>0</v>
      </c>
      <c r="AS124" s="176">
        <f>'TPC Inst Work Package'!AS21</f>
        <v>0</v>
      </c>
      <c r="AT124" s="176">
        <f>'TPC Inst Work Package'!AT21</f>
        <v>0</v>
      </c>
      <c r="AU124" s="176">
        <f>'TPC Inst Work Package'!AU21</f>
        <v>0</v>
      </c>
      <c r="AV124" s="188">
        <f>'TPC Inst Work Package'!AV21</f>
        <v>0</v>
      </c>
      <c r="AW124" s="185"/>
      <c r="AX124" s="181">
        <f>'TPC Inst Work Package'!AX21</f>
        <v>0</v>
      </c>
      <c r="AY124" s="185"/>
      <c r="AZ124" s="767">
        <f>'TPC Inst Work Package'!AZ21</f>
        <v>0</v>
      </c>
      <c r="BA124" s="185"/>
      <c r="BB124" s="756">
        <f>'TPC Inst Work Package'!BB21</f>
        <v>0.25</v>
      </c>
      <c r="BC124" s="757">
        <f>'TPC Inst Work Package'!BC21</f>
        <v>0</v>
      </c>
      <c r="BD124" s="185"/>
      <c r="BE124" s="181">
        <f>'TPC Inst Work Package'!BE21</f>
        <v>0</v>
      </c>
      <c r="BF124" s="185"/>
      <c r="BG124" s="187" t="str">
        <f>'TPC Inst Work Package'!BG21</f>
        <v>The labor required for this task is reasonably similar to well understood tasks from PHENIX and other projects of similar scale/L4</v>
      </c>
      <c r="BH124" s="188" t="str">
        <f>'TPC Inst Work Package'!BH21</f>
        <v>No Materials required for this task/M1</v>
      </c>
      <c r="BI124" s="177"/>
      <c r="BJ124" s="187">
        <f>'TPC Inst Work Package'!BJ21</f>
        <v>0</v>
      </c>
      <c r="BK124" s="176">
        <f>'TPC Inst Work Package'!BK21</f>
        <v>0</v>
      </c>
      <c r="BL124" s="176">
        <f>'TPC Inst Work Package'!BL21</f>
        <v>16</v>
      </c>
      <c r="BM124" s="176">
        <f>'TPC Inst Work Package'!BM21</f>
        <v>0</v>
      </c>
      <c r="BN124" s="176">
        <f>'TPC Inst Work Package'!BN21</f>
        <v>16</v>
      </c>
      <c r="BO124" s="176">
        <f>'TPC Inst Work Package'!BO21</f>
        <v>0</v>
      </c>
      <c r="BP124" s="188">
        <f>'TPC Inst Work Package'!BP21</f>
        <v>0</v>
      </c>
      <c r="BQ124" s="8"/>
      <c r="BR124" s="775">
        <f>'TPC Inst Work Package'!BR21</f>
        <v>0</v>
      </c>
      <c r="BS124" s="776">
        <f>'TPC Inst Work Package'!BS21</f>
        <v>0</v>
      </c>
      <c r="BT124" s="776">
        <f>'TPC Inst Work Package'!BT21</f>
        <v>1668.8</v>
      </c>
      <c r="BU124" s="776">
        <f>'TPC Inst Work Package'!BU21</f>
        <v>0</v>
      </c>
      <c r="BV124" s="776">
        <f>'TPC Inst Work Package'!BV21</f>
        <v>1297.5999999999999</v>
      </c>
      <c r="BW124" s="776">
        <f>'TPC Inst Work Package'!BW21</f>
        <v>0</v>
      </c>
      <c r="BX124" s="777">
        <f>'TPC Inst Work Package'!BX21</f>
        <v>0</v>
      </c>
      <c r="BY124" s="676"/>
      <c r="BZ124" s="797">
        <f>'TPC Inst Work Package'!BZ21</f>
        <v>2966.3999999999996</v>
      </c>
      <c r="CA124" s="798">
        <f>'TPC Inst Work Package'!CA21</f>
        <v>3707.9999999999995</v>
      </c>
      <c r="CB124" s="799">
        <f>'TPC Inst Work Package'!CB21</f>
        <v>0</v>
      </c>
      <c r="CC124" s="677"/>
      <c r="CD124" s="677"/>
      <c r="CE124" s="677"/>
      <c r="CF124" s="677"/>
    </row>
    <row r="125" spans="2:84" ht="141" thickBot="1">
      <c r="B125" s="589" t="str">
        <f>'TPC Inst Work Package'!B22</f>
        <v>S361700 / S361800 / S361900</v>
      </c>
      <c r="C125" s="178" t="str">
        <f>'TPC Inst Work Package'!C22</f>
        <v xml:space="preserve">Commission TPC </v>
      </c>
      <c r="D125" s="182" t="str">
        <f>'TPC Inst Work Package'!D22</f>
        <v>Technical scope: Perform operational tests to adjust, calibrate, debug and optimize the operation and performance of the TPC. 
Work Statement: Perform operational checks on HCal operational and control equipment. Make adjustments and calibrations as necessary to optimize detector performance. Make adjustments to operating procedures as necessary to assure smooth and reliable operation.</v>
      </c>
      <c r="E125" s="182">
        <f>'TPC Inst Work Package'!E22</f>
        <v>50</v>
      </c>
      <c r="F125" s="182">
        <f>'TPC Inst Work Package'!F22</f>
        <v>0</v>
      </c>
      <c r="G125" s="193"/>
      <c r="H125" s="182">
        <f>'TPC Inst Work Package'!H22</f>
        <v>400</v>
      </c>
      <c r="I125" s="193"/>
      <c r="J125" s="189">
        <f>'TPC Inst Work Package'!J22</f>
        <v>0</v>
      </c>
      <c r="K125" s="190">
        <f>'TPC Inst Work Package'!K22</f>
        <v>400</v>
      </c>
      <c r="L125" s="191">
        <f>'TPC Inst Work Package'!L22</f>
        <v>0</v>
      </c>
      <c r="M125" s="193"/>
      <c r="N125" s="182">
        <f>'TPC Inst Work Package'!N22</f>
        <v>80</v>
      </c>
      <c r="O125" s="193"/>
      <c r="P125" s="189">
        <f>'TPC Inst Work Package'!P22</f>
        <v>0</v>
      </c>
      <c r="Q125" s="190">
        <f>'TPC Inst Work Package'!Q22</f>
        <v>0</v>
      </c>
      <c r="R125" s="190">
        <f>'TPC Inst Work Package'!R22</f>
        <v>40</v>
      </c>
      <c r="S125" s="191">
        <f>'TPC Inst Work Package'!S22</f>
        <v>40</v>
      </c>
      <c r="T125" s="193"/>
      <c r="U125" s="182">
        <f>'TPC Inst Work Package'!U22</f>
        <v>40</v>
      </c>
      <c r="V125" s="193"/>
      <c r="W125" s="189">
        <f>'TPC Inst Work Package'!W22</f>
        <v>40</v>
      </c>
      <c r="X125" s="190">
        <f>'TPC Inst Work Package'!X22</f>
        <v>0</v>
      </c>
      <c r="Y125" s="190">
        <f>'TPC Inst Work Package'!Y22</f>
        <v>0</v>
      </c>
      <c r="Z125" s="190">
        <f>'TPC Inst Work Package'!Z22</f>
        <v>0</v>
      </c>
      <c r="AA125" s="190">
        <f>'TPC Inst Work Package'!AA22</f>
        <v>0</v>
      </c>
      <c r="AB125" s="191">
        <f>'TPC Inst Work Package'!AB22</f>
        <v>0</v>
      </c>
      <c r="AC125" s="193"/>
      <c r="AD125" s="182">
        <f>'TPC Inst Work Package'!AD22</f>
        <v>80</v>
      </c>
      <c r="AE125" s="193"/>
      <c r="AF125" s="189">
        <f>'TPC Inst Work Package'!AF22</f>
        <v>40</v>
      </c>
      <c r="AG125" s="190">
        <f>'TPC Inst Work Package'!AG22</f>
        <v>40</v>
      </c>
      <c r="AH125" s="190">
        <f>'TPC Inst Work Package'!AH22</f>
        <v>0</v>
      </c>
      <c r="AI125" s="190">
        <f>'TPC Inst Work Package'!AI22</f>
        <v>0</v>
      </c>
      <c r="AJ125" s="190">
        <f>'TPC Inst Work Package'!AJ22</f>
        <v>0</v>
      </c>
      <c r="AK125" s="190">
        <f>'TPC Inst Work Package'!AK22</f>
        <v>0</v>
      </c>
      <c r="AL125" s="190">
        <f>'TPC Inst Work Package'!AL22</f>
        <v>0</v>
      </c>
      <c r="AM125" s="190">
        <f>'TPC Inst Work Package'!AM22</f>
        <v>0</v>
      </c>
      <c r="AN125" s="191">
        <f>'TPC Inst Work Package'!AN22</f>
        <v>0</v>
      </c>
      <c r="AO125" s="193"/>
      <c r="AP125" s="182">
        <f>'TPC Inst Work Package'!AP22</f>
        <v>0</v>
      </c>
      <c r="AQ125" s="193"/>
      <c r="AR125" s="189">
        <f>'TPC Inst Work Package'!AR22</f>
        <v>0</v>
      </c>
      <c r="AS125" s="190">
        <f>'TPC Inst Work Package'!AS22</f>
        <v>0</v>
      </c>
      <c r="AT125" s="190">
        <f>'TPC Inst Work Package'!AT22</f>
        <v>0</v>
      </c>
      <c r="AU125" s="190">
        <f>'TPC Inst Work Package'!AU22</f>
        <v>0</v>
      </c>
      <c r="AV125" s="191">
        <f>'TPC Inst Work Package'!AV22</f>
        <v>0</v>
      </c>
      <c r="AW125" s="193"/>
      <c r="AX125" s="182">
        <f>'TPC Inst Work Package'!AX22</f>
        <v>1600</v>
      </c>
      <c r="AY125" s="193"/>
      <c r="AZ125" s="768">
        <f>'TPC Inst Work Package'!AZ22</f>
        <v>500</v>
      </c>
      <c r="BA125" s="193"/>
      <c r="BB125" s="758">
        <f>'TPC Inst Work Package'!BB22</f>
        <v>0.25</v>
      </c>
      <c r="BC125" s="759">
        <f>'TPC Inst Work Package'!BC22</f>
        <v>0.25</v>
      </c>
      <c r="BD125" s="193"/>
      <c r="BE125" s="182" t="str">
        <f>'TPC Inst Work Package'!BE22</f>
        <v/>
      </c>
      <c r="BF125" s="193"/>
      <c r="BG125" s="189" t="str">
        <f>'TPC Inst Work Package'!BG22</f>
        <v>The labor required for this task is reasonably similar to well understood tasks from PHENIX and other projects of similar scale/L4</v>
      </c>
      <c r="BH125" s="191" t="str">
        <f>'TPC Inst Work Package'!BH22</f>
        <v>The costs indicated are for hardware costs associated with this task. This is fairly well understood from projects with similar scope and detail./M4</v>
      </c>
      <c r="BI125" s="178"/>
      <c r="BJ125" s="189">
        <f>'TPC Inst Work Package'!BJ22</f>
        <v>0</v>
      </c>
      <c r="BK125" s="190">
        <f>'TPC Inst Work Package'!BK22</f>
        <v>400</v>
      </c>
      <c r="BL125" s="190">
        <f>'TPC Inst Work Package'!BL22</f>
        <v>80</v>
      </c>
      <c r="BM125" s="190">
        <f>'TPC Inst Work Package'!BM22</f>
        <v>40</v>
      </c>
      <c r="BN125" s="190">
        <f>'TPC Inst Work Package'!BN22</f>
        <v>80</v>
      </c>
      <c r="BO125" s="190">
        <f>'TPC Inst Work Package'!BO22</f>
        <v>0</v>
      </c>
      <c r="BP125" s="191">
        <f>'TPC Inst Work Package'!BP22</f>
        <v>1600</v>
      </c>
      <c r="BQ125" s="8"/>
      <c r="BR125" s="775">
        <f>'TPC Inst Work Package'!BR22</f>
        <v>0</v>
      </c>
      <c r="BS125" s="776">
        <f>'TPC Inst Work Package'!BS22</f>
        <v>48600</v>
      </c>
      <c r="BT125" s="776">
        <f>'TPC Inst Work Package'!BT22</f>
        <v>8344</v>
      </c>
      <c r="BU125" s="776">
        <f>'TPC Inst Work Package'!BU22</f>
        <v>3244</v>
      </c>
      <c r="BV125" s="776">
        <f>'TPC Inst Work Package'!BV22</f>
        <v>6488</v>
      </c>
      <c r="BW125" s="776">
        <f>'TPC Inst Work Package'!BW22</f>
        <v>0</v>
      </c>
      <c r="BX125" s="777">
        <f>'TPC Inst Work Package'!BX22</f>
        <v>0</v>
      </c>
      <c r="BY125" s="676"/>
      <c r="BZ125" s="797">
        <f>'TPC Inst Work Package'!BZ22</f>
        <v>66676</v>
      </c>
      <c r="CA125" s="798">
        <f>'TPC Inst Work Package'!CA22</f>
        <v>83345</v>
      </c>
      <c r="CB125" s="799">
        <f>'TPC Inst Work Package'!CB22</f>
        <v>625</v>
      </c>
      <c r="CC125" s="677"/>
      <c r="CD125" s="677"/>
      <c r="CE125" s="677"/>
      <c r="CF125" s="677"/>
    </row>
    <row r="126" spans="2:84" ht="409.6" thickBot="1">
      <c r="B126" s="870" t="str">
        <f>'INTT Inst Work Package'!C4</f>
        <v>2.05.09</v>
      </c>
      <c r="C126" s="174" t="str">
        <f>'INTT Inst Work Package'!C5</f>
        <v>INTT  Integration/Installation</v>
      </c>
      <c r="D126" s="194" t="str">
        <f>'BoE for INTT Inst'!B12</f>
        <v xml:space="preserve">Technical Scope:
This work package includes all scientific, engineering and technical staff efforts to install the sPHENIX Intermediate Silicon Strip Tracker (INTT) components in the sPHENIX Assembly Hall (AH) at Building 1008.  The analyses required to determine the design of INTT detector structural components and equipment needed, the design, procurement and acceptance of such equipment, reviews of these analyses and the assembly and testing of INTT performance are not in the scope of this work package and control account but rather are part of sPHENIX WBS 3.01: sPHENIX Intermediate Silcon Strip Detector.
Work Statement: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(procurement, fabrication, assembly, testing and delivery to BNL of INTT components and services covered in WBS 3.11 work packages)
6.   Install INTT Support
7.   Install INTT (mechanical) 
8.   Align/Survey INTT to SC Magnet Centerline
9.   Install INTT Cables and Services
10. Review INTT for Operational Readiness (ORR); address action items from INTT ORR
11. Commission INTT </v>
      </c>
      <c r="E126" s="53"/>
      <c r="F126" s="53"/>
      <c r="G126" s="207"/>
      <c r="H126" s="53"/>
      <c r="I126" s="207"/>
      <c r="J126" s="195"/>
      <c r="K126" s="196"/>
      <c r="L126" s="197"/>
      <c r="M126" s="207"/>
      <c r="N126" s="53"/>
      <c r="O126" s="207"/>
      <c r="P126" s="195"/>
      <c r="Q126" s="196"/>
      <c r="R126" s="196"/>
      <c r="S126" s="197"/>
      <c r="T126" s="207"/>
      <c r="U126" s="53"/>
      <c r="V126" s="207"/>
      <c r="W126" s="195"/>
      <c r="X126" s="196"/>
      <c r="Y126" s="196"/>
      <c r="Z126" s="196"/>
      <c r="AA126" s="196"/>
      <c r="AB126" s="197"/>
      <c r="AC126" s="207"/>
      <c r="AD126" s="53"/>
      <c r="AE126" s="207"/>
      <c r="AF126" s="195"/>
      <c r="AG126" s="196"/>
      <c r="AH126" s="196"/>
      <c r="AI126" s="196"/>
      <c r="AJ126" s="196"/>
      <c r="AK126" s="196"/>
      <c r="AL126" s="196"/>
      <c r="AM126" s="196"/>
      <c r="AN126" s="197"/>
      <c r="AO126" s="207"/>
      <c r="AP126" s="53"/>
      <c r="AQ126" s="207"/>
      <c r="AR126" s="195"/>
      <c r="AS126" s="196"/>
      <c r="AT126" s="196"/>
      <c r="AU126" s="196"/>
      <c r="AV126" s="197"/>
      <c r="AW126" s="54"/>
      <c r="AX126" s="53"/>
      <c r="AY126" s="54"/>
      <c r="AZ126" s="198">
        <f>SUM(AZ127:AZ141)</f>
        <v>33000</v>
      </c>
      <c r="BA126" s="199"/>
      <c r="BB126" s="744"/>
      <c r="BC126" s="745"/>
      <c r="BD126" s="54"/>
      <c r="BE126" s="53"/>
      <c r="BF126" s="54"/>
      <c r="BG126" s="195"/>
      <c r="BH126" s="197"/>
      <c r="BI126" s="457"/>
      <c r="BJ126" s="1251"/>
      <c r="BK126" s="1252"/>
      <c r="BL126" s="1252"/>
      <c r="BM126" s="1252"/>
      <c r="BN126" s="1252"/>
      <c r="BO126" s="1252"/>
      <c r="BP126" s="1253"/>
      <c r="BQ126" s="8"/>
      <c r="BR126" s="687">
        <f>SUM(BR127:BR141)</f>
        <v>0</v>
      </c>
      <c r="BS126" s="688">
        <f t="shared" ref="BS126:BX126" si="19">SUM(BS127:BS141)</f>
        <v>48600</v>
      </c>
      <c r="BT126" s="688">
        <f t="shared" si="19"/>
        <v>32750.200000000004</v>
      </c>
      <c r="BU126" s="688">
        <f t="shared" si="19"/>
        <v>17841.999999999993</v>
      </c>
      <c r="BV126" s="688">
        <f t="shared" si="19"/>
        <v>48011.199999999997</v>
      </c>
      <c r="BW126" s="688">
        <f t="shared" si="19"/>
        <v>36316.799999999996</v>
      </c>
      <c r="BX126" s="689">
        <f t="shared" si="19"/>
        <v>0</v>
      </c>
      <c r="BY126" s="676"/>
      <c r="BZ126" s="782">
        <f t="shared" ref="BZ126:CB126" si="20">SUM(BZ127:BZ141)</f>
        <v>183520.19999999998</v>
      </c>
      <c r="CA126" s="783">
        <f t="shared" si="20"/>
        <v>229400.25</v>
      </c>
      <c r="CB126" s="784">
        <f t="shared" si="20"/>
        <v>45625</v>
      </c>
      <c r="CC126" s="677"/>
      <c r="CD126" s="677"/>
      <c r="CE126" s="677"/>
      <c r="CF126" s="677"/>
    </row>
    <row r="127" spans="2:84" ht="46.8">
      <c r="B127" s="587" t="str">
        <f>'INTT Inst Work Package'!B7</f>
        <v>S362000</v>
      </c>
      <c r="C127" s="450" t="str">
        <f>'INTT Inst Work Package'!C7</f>
        <v>Design INTT  Integration/Installation Tooling/Fixtures</v>
      </c>
      <c r="D127" s="464">
        <f>'INTT Inst Work Package'!D7</f>
        <v>0</v>
      </c>
      <c r="E127" s="464">
        <f>'INTT Inst Work Package'!E7</f>
        <v>60</v>
      </c>
      <c r="F127" s="464">
        <f>'INTT Inst Work Package'!F7</f>
        <v>0</v>
      </c>
      <c r="G127" s="462"/>
      <c r="H127" s="464">
        <f>'INTT Inst Work Package'!H7</f>
        <v>0</v>
      </c>
      <c r="I127" s="462"/>
      <c r="J127" s="456">
        <f>'INTT Inst Work Package'!J7</f>
        <v>0</v>
      </c>
      <c r="K127" s="444">
        <f>'INTT Inst Work Package'!K7</f>
        <v>0</v>
      </c>
      <c r="L127" s="445">
        <f>'INTT Inst Work Package'!L7</f>
        <v>0</v>
      </c>
      <c r="M127" s="462"/>
      <c r="N127" s="464">
        <f>'INTT Inst Work Package'!N7</f>
        <v>30</v>
      </c>
      <c r="O127" s="462"/>
      <c r="P127" s="456">
        <f>'INTT Inst Work Package'!P7</f>
        <v>0</v>
      </c>
      <c r="Q127" s="444">
        <f>'INTT Inst Work Package'!Q7</f>
        <v>0</v>
      </c>
      <c r="R127" s="444">
        <f>'INTT Inst Work Package'!R7</f>
        <v>30</v>
      </c>
      <c r="S127" s="445">
        <f>'INTT Inst Work Package'!S7</f>
        <v>0</v>
      </c>
      <c r="T127" s="462"/>
      <c r="U127" s="464">
        <f>'INTT Inst Work Package'!U7</f>
        <v>60</v>
      </c>
      <c r="V127" s="462"/>
      <c r="W127" s="456">
        <f>'INTT Inst Work Package'!W7</f>
        <v>60</v>
      </c>
      <c r="X127" s="444">
        <f>'INTT Inst Work Package'!X7</f>
        <v>0</v>
      </c>
      <c r="Y127" s="444">
        <f>'INTT Inst Work Package'!Y7</f>
        <v>0</v>
      </c>
      <c r="Z127" s="444">
        <f>'INTT Inst Work Package'!Z7</f>
        <v>0</v>
      </c>
      <c r="AA127" s="444">
        <f>'INTT Inst Work Package'!AA7</f>
        <v>0</v>
      </c>
      <c r="AB127" s="445">
        <f>'INTT Inst Work Package'!AB7</f>
        <v>0</v>
      </c>
      <c r="AC127" s="462"/>
      <c r="AD127" s="464">
        <f>'INTT Inst Work Package'!AD7</f>
        <v>0</v>
      </c>
      <c r="AE127" s="462"/>
      <c r="AF127" s="456">
        <f>'INTT Inst Work Package'!AF7</f>
        <v>0</v>
      </c>
      <c r="AG127" s="444">
        <f>'INTT Inst Work Package'!AG7</f>
        <v>0</v>
      </c>
      <c r="AH127" s="444">
        <f>'INTT Inst Work Package'!AH7</f>
        <v>0</v>
      </c>
      <c r="AI127" s="444">
        <f>'INTT Inst Work Package'!AI7</f>
        <v>0</v>
      </c>
      <c r="AJ127" s="444">
        <f>'INTT Inst Work Package'!AJ7</f>
        <v>0</v>
      </c>
      <c r="AK127" s="444">
        <f>'INTT Inst Work Package'!AK7</f>
        <v>0</v>
      </c>
      <c r="AL127" s="444">
        <f>'INTT Inst Work Package'!AL7</f>
        <v>0</v>
      </c>
      <c r="AM127" s="444">
        <f>'INTT Inst Work Package'!AM7</f>
        <v>0</v>
      </c>
      <c r="AN127" s="445">
        <f>'INTT Inst Work Package'!AN7</f>
        <v>0</v>
      </c>
      <c r="AO127" s="462"/>
      <c r="AP127" s="464">
        <f>'INTT Inst Work Package'!AP7</f>
        <v>0</v>
      </c>
      <c r="AQ127" s="462"/>
      <c r="AR127" s="456">
        <f>'INTT Inst Work Package'!AR7</f>
        <v>0</v>
      </c>
      <c r="AS127" s="444">
        <f>'INTT Inst Work Package'!AS7</f>
        <v>0</v>
      </c>
      <c r="AT127" s="444">
        <f>'INTT Inst Work Package'!AT7</f>
        <v>0</v>
      </c>
      <c r="AU127" s="444">
        <f>'INTT Inst Work Package'!AU7</f>
        <v>0</v>
      </c>
      <c r="AV127" s="445">
        <f>'INTT Inst Work Package'!AV7</f>
        <v>0</v>
      </c>
      <c r="AW127" s="462"/>
      <c r="AX127" s="464">
        <f>'INTT Inst Work Package'!AX7</f>
        <v>0</v>
      </c>
      <c r="AY127" s="462"/>
      <c r="AZ127" s="765">
        <f>'INTT Inst Work Package'!AZ7</f>
        <v>0</v>
      </c>
      <c r="BA127" s="462"/>
      <c r="BB127" s="752">
        <f>'INTT Inst Work Package'!BB7</f>
        <v>0.25</v>
      </c>
      <c r="BC127" s="753">
        <f>'INTT Inst Work Package'!BC7</f>
        <v>0</v>
      </c>
      <c r="BD127" s="462"/>
      <c r="BE127" s="464">
        <f>'INTT Inst Work Package'!BE7</f>
        <v>0</v>
      </c>
      <c r="BF127" s="462"/>
      <c r="BG127" s="456" t="str">
        <f>'INTT Inst Work Package'!BG7</f>
        <v>The labor required for this task is reasonably similar to well understood tasks from PHENIX and other projects of similar scale/L4</v>
      </c>
      <c r="BH127" s="445" t="str">
        <f>'INTT Inst Work Package'!BH7</f>
        <v>No Materials required for this task/M1</v>
      </c>
      <c r="BI127" s="450"/>
      <c r="BJ127" s="456">
        <f>'INTT Inst Work Package'!BJ7</f>
        <v>0</v>
      </c>
      <c r="BK127" s="444">
        <f>'INTT Inst Work Package'!BK7</f>
        <v>0</v>
      </c>
      <c r="BL127" s="444">
        <f>'INTT Inst Work Package'!BL7</f>
        <v>30</v>
      </c>
      <c r="BM127" s="444">
        <f>'INTT Inst Work Package'!BM7</f>
        <v>60</v>
      </c>
      <c r="BN127" s="444">
        <f>'INTT Inst Work Package'!BN7</f>
        <v>0</v>
      </c>
      <c r="BO127" s="444">
        <f>'INTT Inst Work Package'!BO7</f>
        <v>0</v>
      </c>
      <c r="BP127" s="445">
        <f>'INTT Inst Work Package'!BP7</f>
        <v>0</v>
      </c>
      <c r="BQ127" s="8"/>
      <c r="BR127" s="775">
        <f>'INTT Inst Work Package'!BR7</f>
        <v>0</v>
      </c>
      <c r="BS127" s="776">
        <f>'INTT Inst Work Package'!BS7</f>
        <v>0</v>
      </c>
      <c r="BT127" s="776">
        <f>'INTT Inst Work Package'!BT7</f>
        <v>3129</v>
      </c>
      <c r="BU127" s="776">
        <f>'INTT Inst Work Package'!BU7</f>
        <v>4866</v>
      </c>
      <c r="BV127" s="776">
        <f>'INTT Inst Work Package'!BV7</f>
        <v>0</v>
      </c>
      <c r="BW127" s="776">
        <f>'INTT Inst Work Package'!BW7</f>
        <v>0</v>
      </c>
      <c r="BX127" s="777">
        <f>'INTT Inst Work Package'!BX7</f>
        <v>0</v>
      </c>
      <c r="BY127" s="676"/>
      <c r="BZ127" s="797">
        <f>'INTT Inst Work Package'!BZ7</f>
        <v>7995</v>
      </c>
      <c r="CA127" s="798">
        <f>'INTT Inst Work Package'!CA7</f>
        <v>9993.75</v>
      </c>
      <c r="CB127" s="799">
        <f>'INTT Inst Work Package'!CB7</f>
        <v>0</v>
      </c>
      <c r="CC127" s="677"/>
      <c r="CD127" s="677"/>
      <c r="CE127" s="677"/>
      <c r="CF127" s="677"/>
    </row>
    <row r="128" spans="2:84" ht="280.8">
      <c r="B128" s="588" t="str">
        <f>'INTT Inst Work Package'!B8</f>
        <v>S362100 / S362200</v>
      </c>
      <c r="C128" s="177" t="str">
        <f>'INTT Inst Work Package'!C8</f>
        <v>Fabricate/Procure INTT  Integration/Installation Tooling/Fixtures</v>
      </c>
      <c r="D128" s="181" t="str">
        <f>'INTT Inst Work Package'!D8</f>
        <v xml:space="preserve">Technical Scope: All tasks related to the fabrication and procurement of INTT Integration and Installation tooling components for sPHENIX. (Note: see next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c r="E128" s="181">
        <f>'INTT Inst Work Package'!E8</f>
        <v>60</v>
      </c>
      <c r="F128" s="181">
        <f>'INTT Inst Work Package'!F8</f>
        <v>0</v>
      </c>
      <c r="G128" s="185"/>
      <c r="H128" s="181">
        <f>'INTT Inst Work Package'!H8</f>
        <v>0</v>
      </c>
      <c r="I128" s="185"/>
      <c r="J128" s="187">
        <f>'INTT Inst Work Package'!J8</f>
        <v>0</v>
      </c>
      <c r="K128" s="176">
        <f>'INTT Inst Work Package'!K8</f>
        <v>0</v>
      </c>
      <c r="L128" s="188">
        <f>'INTT Inst Work Package'!L8</f>
        <v>0</v>
      </c>
      <c r="M128" s="185"/>
      <c r="N128" s="181">
        <f>'INTT Inst Work Package'!N8</f>
        <v>60</v>
      </c>
      <c r="O128" s="185"/>
      <c r="P128" s="187">
        <f>'INTT Inst Work Package'!P8</f>
        <v>0</v>
      </c>
      <c r="Q128" s="176">
        <f>'INTT Inst Work Package'!Q8</f>
        <v>0</v>
      </c>
      <c r="R128" s="176">
        <f>'INTT Inst Work Package'!R8</f>
        <v>60</v>
      </c>
      <c r="S128" s="188">
        <f>'INTT Inst Work Package'!S8</f>
        <v>0</v>
      </c>
      <c r="T128" s="185"/>
      <c r="U128" s="181">
        <f>'INTT Inst Work Package'!U8</f>
        <v>20</v>
      </c>
      <c r="V128" s="185"/>
      <c r="W128" s="187">
        <f>'INTT Inst Work Package'!W8</f>
        <v>20</v>
      </c>
      <c r="X128" s="176">
        <f>'INTT Inst Work Package'!X8</f>
        <v>0</v>
      </c>
      <c r="Y128" s="176">
        <f>'INTT Inst Work Package'!Y8</f>
        <v>0</v>
      </c>
      <c r="Z128" s="176">
        <f>'INTT Inst Work Package'!Z8</f>
        <v>0</v>
      </c>
      <c r="AA128" s="176">
        <f>'INTT Inst Work Package'!AA8</f>
        <v>0</v>
      </c>
      <c r="AB128" s="188">
        <f>'INTT Inst Work Package'!AB8</f>
        <v>0</v>
      </c>
      <c r="AC128" s="185"/>
      <c r="AD128" s="181">
        <f>'INTT Inst Work Package'!AD8</f>
        <v>0</v>
      </c>
      <c r="AE128" s="185"/>
      <c r="AF128" s="187">
        <f>'INTT Inst Work Package'!AF8</f>
        <v>0</v>
      </c>
      <c r="AG128" s="176">
        <f>'INTT Inst Work Package'!AG8</f>
        <v>0</v>
      </c>
      <c r="AH128" s="176">
        <f>'INTT Inst Work Package'!AH8</f>
        <v>0</v>
      </c>
      <c r="AI128" s="176">
        <f>'INTT Inst Work Package'!AI8</f>
        <v>0</v>
      </c>
      <c r="AJ128" s="176">
        <f>'INTT Inst Work Package'!AJ8</f>
        <v>0</v>
      </c>
      <c r="AK128" s="176">
        <f>'INTT Inst Work Package'!AK8</f>
        <v>0</v>
      </c>
      <c r="AL128" s="176">
        <f>'INTT Inst Work Package'!AL8</f>
        <v>0</v>
      </c>
      <c r="AM128" s="176">
        <f>'INTT Inst Work Package'!AM8</f>
        <v>0</v>
      </c>
      <c r="AN128" s="188">
        <f>'INTT Inst Work Package'!AN8</f>
        <v>0</v>
      </c>
      <c r="AO128" s="185"/>
      <c r="AP128" s="181">
        <f>'INTT Inst Work Package'!AP8</f>
        <v>0</v>
      </c>
      <c r="AQ128" s="185"/>
      <c r="AR128" s="187">
        <f>'INTT Inst Work Package'!AR8</f>
        <v>0</v>
      </c>
      <c r="AS128" s="176">
        <f>'INTT Inst Work Package'!AS8</f>
        <v>0</v>
      </c>
      <c r="AT128" s="176">
        <f>'INTT Inst Work Package'!AT8</f>
        <v>0</v>
      </c>
      <c r="AU128" s="176">
        <f>'INTT Inst Work Package'!AU8</f>
        <v>0</v>
      </c>
      <c r="AV128" s="188">
        <f>'INTT Inst Work Package'!AV8</f>
        <v>0</v>
      </c>
      <c r="AW128" s="185"/>
      <c r="AX128" s="181">
        <f>'INTT Inst Work Package'!AX8</f>
        <v>0</v>
      </c>
      <c r="AY128" s="185"/>
      <c r="AZ128" s="767">
        <f>'INTT Inst Work Package'!AZ8</f>
        <v>30000</v>
      </c>
      <c r="BA128" s="185"/>
      <c r="BB128" s="756">
        <f>'INTT Inst Work Package'!BB8</f>
        <v>0.25</v>
      </c>
      <c r="BC128" s="757">
        <f>'INTT Inst Work Package'!BC8</f>
        <v>0.4</v>
      </c>
      <c r="BD128" s="185"/>
      <c r="BE128" s="181">
        <f>'INTT Inst Work Package'!BE8</f>
        <v>0</v>
      </c>
      <c r="BF128" s="185"/>
      <c r="BG128" s="187" t="str">
        <f>'INTT Inst Work Package'!BG8</f>
        <v>The labor required for this task is reasonably similar to well understood tasks from PHENIX and other projects of similar scale/L4</v>
      </c>
      <c r="BH128" s="188" t="str">
        <f>'INTT Inst Work Package'!BH8</f>
        <v>The concept for tooling and fixtures required to assemble the INTT is fairly well set, but the details need to be established. Included in this cost are lifting fixtures holding fixtures, assembly and alignment fixtures/M5</v>
      </c>
      <c r="BI128" s="177"/>
      <c r="BJ128" s="187">
        <f>'INTT Inst Work Package'!BJ8</f>
        <v>0</v>
      </c>
      <c r="BK128" s="176">
        <f>'INTT Inst Work Package'!BK8</f>
        <v>0</v>
      </c>
      <c r="BL128" s="176">
        <f>'INTT Inst Work Package'!BL8</f>
        <v>60</v>
      </c>
      <c r="BM128" s="176">
        <f>'INTT Inst Work Package'!BM8</f>
        <v>20</v>
      </c>
      <c r="BN128" s="176">
        <f>'INTT Inst Work Package'!BN8</f>
        <v>0</v>
      </c>
      <c r="BO128" s="176">
        <f>'INTT Inst Work Package'!BO8</f>
        <v>0</v>
      </c>
      <c r="BP128" s="188">
        <f>'INTT Inst Work Package'!BP8</f>
        <v>0</v>
      </c>
      <c r="BQ128" s="8"/>
      <c r="BR128" s="775">
        <f>'INTT Inst Work Package'!BR8</f>
        <v>0</v>
      </c>
      <c r="BS128" s="776">
        <f>'INTT Inst Work Package'!BS8</f>
        <v>0</v>
      </c>
      <c r="BT128" s="776">
        <f>'INTT Inst Work Package'!BT8</f>
        <v>6258</v>
      </c>
      <c r="BU128" s="776">
        <f>'INTT Inst Work Package'!BU8</f>
        <v>1622</v>
      </c>
      <c r="BV128" s="776">
        <f>'INTT Inst Work Package'!BV8</f>
        <v>0</v>
      </c>
      <c r="BW128" s="776">
        <f>'INTT Inst Work Package'!BW8</f>
        <v>0</v>
      </c>
      <c r="BX128" s="777">
        <f>'INTT Inst Work Package'!BX8</f>
        <v>0</v>
      </c>
      <c r="BY128" s="676"/>
      <c r="BZ128" s="797">
        <f>'INTT Inst Work Package'!BZ8</f>
        <v>7880</v>
      </c>
      <c r="CA128" s="798">
        <f>'INTT Inst Work Package'!CA8</f>
        <v>9850</v>
      </c>
      <c r="CB128" s="799">
        <f>'INTT Inst Work Package'!CB8</f>
        <v>42000</v>
      </c>
      <c r="CC128" s="677"/>
      <c r="CD128" s="677"/>
      <c r="CE128" s="677"/>
      <c r="CF128" s="677"/>
    </row>
    <row r="129" spans="2:84" ht="124.8">
      <c r="B129" s="588" t="str">
        <f>'INTT Inst Work Package'!B9</f>
        <v>S362300</v>
      </c>
      <c r="C129" s="177" t="str">
        <f>'INTT Inst Work Package'!C9</f>
        <v>Prepare INTT  Integration/Installation Tooling/Fixtures Procedures</v>
      </c>
      <c r="D129" s="181" t="str">
        <f>'INTT Inst Work Package'!D9</f>
        <v>Technical Scope: Prepare written Installation procedure for all aspects of the INTT detector and services installation.
Work Statement: Prepare an installation procedure detailing all steps, tooling and fixture requirements, safety precautions, illustrations as appropriate, work permit(s) and any other relevant documentation required for the installation of the INTT and its services .</v>
      </c>
      <c r="E129" s="181">
        <f>'INTT Inst Work Package'!E9</f>
        <v>10</v>
      </c>
      <c r="F129" s="181">
        <f>'INTT Inst Work Package'!F9</f>
        <v>0</v>
      </c>
      <c r="G129" s="185"/>
      <c r="H129" s="181">
        <f>'INTT Inst Work Package'!H9</f>
        <v>0</v>
      </c>
      <c r="I129" s="185"/>
      <c r="J129" s="187">
        <f>'INTT Inst Work Package'!J9</f>
        <v>0</v>
      </c>
      <c r="K129" s="176">
        <f>'INTT Inst Work Package'!K9</f>
        <v>0</v>
      </c>
      <c r="L129" s="188">
        <f>'INTT Inst Work Package'!L9</f>
        <v>0</v>
      </c>
      <c r="M129" s="185"/>
      <c r="N129" s="181">
        <f>'INTT Inst Work Package'!N9</f>
        <v>40</v>
      </c>
      <c r="O129" s="185"/>
      <c r="P129" s="187">
        <f>'INTT Inst Work Package'!P9</f>
        <v>0</v>
      </c>
      <c r="Q129" s="176">
        <f>'INTT Inst Work Package'!Q9</f>
        <v>0</v>
      </c>
      <c r="R129" s="176">
        <f>'INTT Inst Work Package'!R9</f>
        <v>40</v>
      </c>
      <c r="S129" s="188">
        <f>'INTT Inst Work Package'!S9</f>
        <v>0</v>
      </c>
      <c r="T129" s="185"/>
      <c r="U129" s="181">
        <f>'INTT Inst Work Package'!U9</f>
        <v>20</v>
      </c>
      <c r="V129" s="185"/>
      <c r="W129" s="187">
        <f>'INTT Inst Work Package'!W9</f>
        <v>20</v>
      </c>
      <c r="X129" s="176">
        <f>'INTT Inst Work Package'!X9</f>
        <v>0</v>
      </c>
      <c r="Y129" s="176">
        <f>'INTT Inst Work Package'!Y9</f>
        <v>0</v>
      </c>
      <c r="Z129" s="176">
        <f>'INTT Inst Work Package'!Z9</f>
        <v>0</v>
      </c>
      <c r="AA129" s="176">
        <f>'INTT Inst Work Package'!AA9</f>
        <v>0</v>
      </c>
      <c r="AB129" s="188">
        <f>'INTT Inst Work Package'!AB9</f>
        <v>0</v>
      </c>
      <c r="AC129" s="185"/>
      <c r="AD129" s="181">
        <f>'INTT Inst Work Package'!AD9</f>
        <v>0</v>
      </c>
      <c r="AE129" s="185"/>
      <c r="AF129" s="187">
        <f>'INTT Inst Work Package'!AF9</f>
        <v>0</v>
      </c>
      <c r="AG129" s="176">
        <f>'INTT Inst Work Package'!AG9</f>
        <v>0</v>
      </c>
      <c r="AH129" s="176">
        <f>'INTT Inst Work Package'!AH9</f>
        <v>0</v>
      </c>
      <c r="AI129" s="176">
        <f>'INTT Inst Work Package'!AI9</f>
        <v>0</v>
      </c>
      <c r="AJ129" s="176">
        <f>'INTT Inst Work Package'!AJ9</f>
        <v>0</v>
      </c>
      <c r="AK129" s="176">
        <f>'INTT Inst Work Package'!AK9</f>
        <v>0</v>
      </c>
      <c r="AL129" s="176">
        <f>'INTT Inst Work Package'!AL9</f>
        <v>0</v>
      </c>
      <c r="AM129" s="176">
        <f>'INTT Inst Work Package'!AM9</f>
        <v>0</v>
      </c>
      <c r="AN129" s="188">
        <f>'INTT Inst Work Package'!AN9</f>
        <v>0</v>
      </c>
      <c r="AO129" s="185"/>
      <c r="AP129" s="181">
        <f>'INTT Inst Work Package'!AP9</f>
        <v>0</v>
      </c>
      <c r="AQ129" s="185"/>
      <c r="AR129" s="187">
        <f>'INTT Inst Work Package'!AR9</f>
        <v>0</v>
      </c>
      <c r="AS129" s="176">
        <f>'INTT Inst Work Package'!AS9</f>
        <v>0</v>
      </c>
      <c r="AT129" s="176">
        <f>'INTT Inst Work Package'!AT9</f>
        <v>0</v>
      </c>
      <c r="AU129" s="176">
        <f>'INTT Inst Work Package'!AU9</f>
        <v>0</v>
      </c>
      <c r="AV129" s="188">
        <f>'INTT Inst Work Package'!AV9</f>
        <v>0</v>
      </c>
      <c r="AW129" s="185"/>
      <c r="AX129" s="181">
        <f>'INTT Inst Work Package'!AX9</f>
        <v>0</v>
      </c>
      <c r="AY129" s="185"/>
      <c r="AZ129" s="767">
        <f>'INTT Inst Work Package'!AZ9</f>
        <v>0</v>
      </c>
      <c r="BA129" s="185"/>
      <c r="BB129" s="756">
        <f>'INTT Inst Work Package'!BB9</f>
        <v>0.25</v>
      </c>
      <c r="BC129" s="757">
        <f>'INTT Inst Work Package'!BC9</f>
        <v>0</v>
      </c>
      <c r="BD129" s="185"/>
      <c r="BE129" s="181">
        <f>'INTT Inst Work Package'!BE9</f>
        <v>0</v>
      </c>
      <c r="BF129" s="185"/>
      <c r="BG129" s="187" t="str">
        <f>'INTT Inst Work Package'!BG9</f>
        <v>The labor required for this task is reasonably similar to well understood tasks from PHENIX and other projects of similar scale/L4</v>
      </c>
      <c r="BH129" s="188" t="str">
        <f>'INTT Inst Work Package'!BH9</f>
        <v>No Materials required for this task/M1</v>
      </c>
      <c r="BI129" s="177"/>
      <c r="BJ129" s="187">
        <f>'INTT Inst Work Package'!BJ9</f>
        <v>0</v>
      </c>
      <c r="BK129" s="176">
        <f>'INTT Inst Work Package'!BK9</f>
        <v>0</v>
      </c>
      <c r="BL129" s="176">
        <f>'INTT Inst Work Package'!BL9</f>
        <v>40</v>
      </c>
      <c r="BM129" s="176">
        <f>'INTT Inst Work Package'!BM9</f>
        <v>20</v>
      </c>
      <c r="BN129" s="176">
        <f>'INTT Inst Work Package'!BN9</f>
        <v>0</v>
      </c>
      <c r="BO129" s="176">
        <f>'INTT Inst Work Package'!BO9</f>
        <v>0</v>
      </c>
      <c r="BP129" s="188">
        <f>'INTT Inst Work Package'!BP9</f>
        <v>0</v>
      </c>
      <c r="BQ129" s="8"/>
      <c r="BR129" s="775">
        <f>'INTT Inst Work Package'!BR9</f>
        <v>0</v>
      </c>
      <c r="BS129" s="776">
        <f>'INTT Inst Work Package'!BS9</f>
        <v>0</v>
      </c>
      <c r="BT129" s="776">
        <f>'INTT Inst Work Package'!BT9</f>
        <v>4172</v>
      </c>
      <c r="BU129" s="776">
        <f>'INTT Inst Work Package'!BU9</f>
        <v>1622</v>
      </c>
      <c r="BV129" s="776">
        <f>'INTT Inst Work Package'!BV9</f>
        <v>0</v>
      </c>
      <c r="BW129" s="776">
        <f>'INTT Inst Work Package'!BW9</f>
        <v>0</v>
      </c>
      <c r="BX129" s="777">
        <f>'INTT Inst Work Package'!BX9</f>
        <v>0</v>
      </c>
      <c r="BY129" s="676"/>
      <c r="BZ129" s="797">
        <f>'INTT Inst Work Package'!BZ9</f>
        <v>5794</v>
      </c>
      <c r="CA129" s="798">
        <f>'INTT Inst Work Package'!CA9</f>
        <v>7242.5</v>
      </c>
      <c r="CB129" s="799">
        <f>'INTT Inst Work Package'!CB9</f>
        <v>0</v>
      </c>
      <c r="CC129" s="677"/>
      <c r="CD129" s="677"/>
      <c r="CE129" s="677"/>
      <c r="CF129" s="677"/>
    </row>
    <row r="130" spans="2:84" ht="171.6">
      <c r="B130" s="588" t="str">
        <f>'INTT Inst Work Package'!B10</f>
        <v>S362400</v>
      </c>
      <c r="C130" s="177" t="str">
        <f>'INTT Inst Work Package'!C10</f>
        <v>Review INTT  Integration/Installation Tooling/Fixtures/Procedures Safety/Certification</v>
      </c>
      <c r="D130" s="181" t="str">
        <f>'INTT Inst Work Package'!D10</f>
        <v>Technical scope: preparation for and  execution of review for Engineering and safety review of sPHENIX INTT assembly/Installation in the sPHENIX AH. 
Work Statement: gather documentation describing the design, assembly and installation of the sPHENIX INTT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30" s="181">
        <f>'INTT Inst Work Package'!E10</f>
        <v>10</v>
      </c>
      <c r="F130" s="181">
        <f>'INTT Inst Work Package'!F10</f>
        <v>0</v>
      </c>
      <c r="G130" s="185"/>
      <c r="H130" s="181">
        <f>'INTT Inst Work Package'!H10</f>
        <v>0</v>
      </c>
      <c r="I130" s="185"/>
      <c r="J130" s="187">
        <f>'INTT Inst Work Package'!J10</f>
        <v>0</v>
      </c>
      <c r="K130" s="176">
        <f>'INTT Inst Work Package'!K10</f>
        <v>0</v>
      </c>
      <c r="L130" s="188">
        <f>'INTT Inst Work Package'!L10</f>
        <v>0</v>
      </c>
      <c r="M130" s="185"/>
      <c r="N130" s="181">
        <f>'INTT Inst Work Package'!N10</f>
        <v>8</v>
      </c>
      <c r="O130" s="185"/>
      <c r="P130" s="187">
        <f>'INTT Inst Work Package'!P10</f>
        <v>0</v>
      </c>
      <c r="Q130" s="176">
        <f>'INTT Inst Work Package'!Q10</f>
        <v>0</v>
      </c>
      <c r="R130" s="176">
        <f>'INTT Inst Work Package'!R10</f>
        <v>8</v>
      </c>
      <c r="S130" s="188">
        <f>'INTT Inst Work Package'!S10</f>
        <v>0</v>
      </c>
      <c r="T130" s="185"/>
      <c r="U130" s="181">
        <f>'INTT Inst Work Package'!U10</f>
        <v>8</v>
      </c>
      <c r="V130" s="185"/>
      <c r="W130" s="187">
        <f>'INTT Inst Work Package'!W10</f>
        <v>8</v>
      </c>
      <c r="X130" s="176">
        <f>'INTT Inst Work Package'!X10</f>
        <v>0</v>
      </c>
      <c r="Y130" s="176">
        <f>'INTT Inst Work Package'!Y10</f>
        <v>0</v>
      </c>
      <c r="Z130" s="176">
        <f>'INTT Inst Work Package'!Z10</f>
        <v>0</v>
      </c>
      <c r="AA130" s="176">
        <f>'INTT Inst Work Package'!AA10</f>
        <v>0</v>
      </c>
      <c r="AB130" s="188">
        <f>'INTT Inst Work Package'!AB10</f>
        <v>0</v>
      </c>
      <c r="AC130" s="185"/>
      <c r="AD130" s="181">
        <f>'INTT Inst Work Package'!AD10</f>
        <v>8</v>
      </c>
      <c r="AE130" s="185"/>
      <c r="AF130" s="187">
        <f>'INTT Inst Work Package'!AF10</f>
        <v>8</v>
      </c>
      <c r="AG130" s="176">
        <f>'INTT Inst Work Package'!AG10</f>
        <v>0</v>
      </c>
      <c r="AH130" s="176">
        <f>'INTT Inst Work Package'!AH10</f>
        <v>0</v>
      </c>
      <c r="AI130" s="176">
        <f>'INTT Inst Work Package'!AI10</f>
        <v>0</v>
      </c>
      <c r="AJ130" s="176">
        <f>'INTT Inst Work Package'!AJ10</f>
        <v>0</v>
      </c>
      <c r="AK130" s="176">
        <f>'INTT Inst Work Package'!AK10</f>
        <v>0</v>
      </c>
      <c r="AL130" s="176">
        <f>'INTT Inst Work Package'!AL10</f>
        <v>0</v>
      </c>
      <c r="AM130" s="176">
        <f>'INTT Inst Work Package'!AM10</f>
        <v>0</v>
      </c>
      <c r="AN130" s="188">
        <f>'INTT Inst Work Package'!AN10</f>
        <v>0</v>
      </c>
      <c r="AO130" s="185"/>
      <c r="AP130" s="181">
        <f>'INTT Inst Work Package'!AP10</f>
        <v>0</v>
      </c>
      <c r="AQ130" s="185"/>
      <c r="AR130" s="187">
        <f>'INTT Inst Work Package'!AR10</f>
        <v>0</v>
      </c>
      <c r="AS130" s="176">
        <f>'INTT Inst Work Package'!AS10</f>
        <v>0</v>
      </c>
      <c r="AT130" s="176">
        <f>'INTT Inst Work Package'!AT10</f>
        <v>0</v>
      </c>
      <c r="AU130" s="176">
        <f>'INTT Inst Work Package'!AU10</f>
        <v>0</v>
      </c>
      <c r="AV130" s="188">
        <f>'INTT Inst Work Package'!AV10</f>
        <v>0</v>
      </c>
      <c r="AW130" s="185"/>
      <c r="AX130" s="181">
        <f>'INTT Inst Work Package'!AX10</f>
        <v>0</v>
      </c>
      <c r="AY130" s="185"/>
      <c r="AZ130" s="767">
        <f>'INTT Inst Work Package'!AZ10</f>
        <v>0</v>
      </c>
      <c r="BA130" s="185"/>
      <c r="BB130" s="756">
        <f>'INTT Inst Work Package'!BB10</f>
        <v>0.25</v>
      </c>
      <c r="BC130" s="757">
        <f>'INTT Inst Work Package'!BC10</f>
        <v>0</v>
      </c>
      <c r="BD130" s="185"/>
      <c r="BE130" s="181">
        <f>'INTT Inst Work Package'!BE10</f>
        <v>0</v>
      </c>
      <c r="BF130" s="185"/>
      <c r="BG130" s="187" t="str">
        <f>'INTT Inst Work Package'!BG10</f>
        <v>The labor required for this task is reasonably similar to well understood tasks from PHENIX and other projects of similar scale/L4</v>
      </c>
      <c r="BH130" s="188" t="str">
        <f>'INTT Inst Work Package'!BH10</f>
        <v>No Materials required for this task/M1</v>
      </c>
      <c r="BI130" s="177"/>
      <c r="BJ130" s="187">
        <f>'INTT Inst Work Package'!BJ10</f>
        <v>0</v>
      </c>
      <c r="BK130" s="176">
        <f>'INTT Inst Work Package'!BK10</f>
        <v>0</v>
      </c>
      <c r="BL130" s="176">
        <f>'INTT Inst Work Package'!BL10</f>
        <v>8</v>
      </c>
      <c r="BM130" s="176">
        <f>'INTT Inst Work Package'!BM10</f>
        <v>8</v>
      </c>
      <c r="BN130" s="176">
        <f>'INTT Inst Work Package'!BN10</f>
        <v>8</v>
      </c>
      <c r="BO130" s="176">
        <f>'INTT Inst Work Package'!BO10</f>
        <v>0</v>
      </c>
      <c r="BP130" s="188">
        <f>'INTT Inst Work Package'!BP10</f>
        <v>0</v>
      </c>
      <c r="BQ130" s="8"/>
      <c r="BR130" s="775">
        <f>'INTT Inst Work Package'!BR10</f>
        <v>0</v>
      </c>
      <c r="BS130" s="776">
        <f>'INTT Inst Work Package'!BS10</f>
        <v>0</v>
      </c>
      <c r="BT130" s="776">
        <f>'INTT Inst Work Package'!BT10</f>
        <v>834.4</v>
      </c>
      <c r="BU130" s="776">
        <f>'INTT Inst Work Package'!BU10</f>
        <v>648.79999999999995</v>
      </c>
      <c r="BV130" s="776">
        <f>'INTT Inst Work Package'!BV10</f>
        <v>648.79999999999995</v>
      </c>
      <c r="BW130" s="776">
        <f>'INTT Inst Work Package'!BW10</f>
        <v>0</v>
      </c>
      <c r="BX130" s="777">
        <f>'INTT Inst Work Package'!BX10</f>
        <v>0</v>
      </c>
      <c r="BY130" s="676"/>
      <c r="BZ130" s="797">
        <f>'INTT Inst Work Package'!BZ10</f>
        <v>2132</v>
      </c>
      <c r="CA130" s="798">
        <f>'INTT Inst Work Package'!CA10</f>
        <v>2665</v>
      </c>
      <c r="CB130" s="799">
        <f>'INTT Inst Work Package'!CB10</f>
        <v>0</v>
      </c>
      <c r="CC130" s="677"/>
      <c r="CD130" s="677"/>
      <c r="CE130" s="677"/>
      <c r="CF130" s="677"/>
    </row>
    <row r="131" spans="2:84" ht="124.8">
      <c r="B131" s="588" t="str">
        <f>'INTT Inst Work Package'!B11</f>
        <v>S362500</v>
      </c>
      <c r="C131" s="177" t="str">
        <f>'INTT Inst Work Package'!C11</f>
        <v>Address Action Items from INTT Integration/Installation Tooling/Fixtures Design &amp; Safety Reviews</v>
      </c>
      <c r="D131" s="181" t="str">
        <f>'INTT Inst Work Package'!D11</f>
        <v>Technical scope: evaluation and implementation of recommendations from INTT Installation engineering and safety reviews and tooling certification tests. 
Work Statement: receive action items from reviewers, evaluate action items, implement changes, modifications to plans and equipment to appropriately satisfy each action item.</v>
      </c>
      <c r="E131" s="181">
        <f>'INTT Inst Work Package'!E11</f>
        <v>10</v>
      </c>
      <c r="F131" s="181">
        <f>'INTT Inst Work Package'!F11</f>
        <v>0</v>
      </c>
      <c r="G131" s="185"/>
      <c r="H131" s="181">
        <f>'INTT Inst Work Package'!H11</f>
        <v>0</v>
      </c>
      <c r="I131" s="185"/>
      <c r="J131" s="187">
        <f>'INTT Inst Work Package'!J11</f>
        <v>0</v>
      </c>
      <c r="K131" s="176">
        <f>'INTT Inst Work Package'!K11</f>
        <v>0</v>
      </c>
      <c r="L131" s="188">
        <f>'INTT Inst Work Package'!L11</f>
        <v>0</v>
      </c>
      <c r="M131" s="185"/>
      <c r="N131" s="181">
        <f>'INTT Inst Work Package'!N11</f>
        <v>8</v>
      </c>
      <c r="O131" s="185"/>
      <c r="P131" s="187">
        <f>'INTT Inst Work Package'!P11</f>
        <v>0</v>
      </c>
      <c r="Q131" s="176">
        <f>'INTT Inst Work Package'!Q11</f>
        <v>0</v>
      </c>
      <c r="R131" s="176">
        <f>'INTT Inst Work Package'!R11</f>
        <v>8</v>
      </c>
      <c r="S131" s="188">
        <f>'INTT Inst Work Package'!S11</f>
        <v>0</v>
      </c>
      <c r="T131" s="185"/>
      <c r="U131" s="181">
        <f>'INTT Inst Work Package'!U11</f>
        <v>8</v>
      </c>
      <c r="V131" s="185"/>
      <c r="W131" s="187">
        <f>'INTT Inst Work Package'!W11</f>
        <v>8</v>
      </c>
      <c r="X131" s="176">
        <f>'INTT Inst Work Package'!X11</f>
        <v>0</v>
      </c>
      <c r="Y131" s="176">
        <f>'INTT Inst Work Package'!Y11</f>
        <v>0</v>
      </c>
      <c r="Z131" s="176">
        <f>'INTT Inst Work Package'!Z11</f>
        <v>0</v>
      </c>
      <c r="AA131" s="176">
        <f>'INTT Inst Work Package'!AA11</f>
        <v>0</v>
      </c>
      <c r="AB131" s="188">
        <f>'INTT Inst Work Package'!AB11</f>
        <v>0</v>
      </c>
      <c r="AC131" s="185"/>
      <c r="AD131" s="181">
        <f>'INTT Inst Work Package'!AD11</f>
        <v>8</v>
      </c>
      <c r="AE131" s="185"/>
      <c r="AF131" s="187">
        <f>'INTT Inst Work Package'!AF11</f>
        <v>8</v>
      </c>
      <c r="AG131" s="176">
        <f>'INTT Inst Work Package'!AG11</f>
        <v>0</v>
      </c>
      <c r="AH131" s="176">
        <f>'INTT Inst Work Package'!AH11</f>
        <v>0</v>
      </c>
      <c r="AI131" s="176">
        <f>'INTT Inst Work Package'!AI11</f>
        <v>0</v>
      </c>
      <c r="AJ131" s="176">
        <f>'INTT Inst Work Package'!AJ11</f>
        <v>0</v>
      </c>
      <c r="AK131" s="176">
        <f>'INTT Inst Work Package'!AK11</f>
        <v>0</v>
      </c>
      <c r="AL131" s="176">
        <f>'INTT Inst Work Package'!AL11</f>
        <v>0</v>
      </c>
      <c r="AM131" s="176">
        <f>'INTT Inst Work Package'!AM11</f>
        <v>0</v>
      </c>
      <c r="AN131" s="188">
        <f>'INTT Inst Work Package'!AN11</f>
        <v>0</v>
      </c>
      <c r="AO131" s="185"/>
      <c r="AP131" s="181">
        <f>'INTT Inst Work Package'!AP11</f>
        <v>0</v>
      </c>
      <c r="AQ131" s="185"/>
      <c r="AR131" s="187">
        <f>'INTT Inst Work Package'!AR11</f>
        <v>0</v>
      </c>
      <c r="AS131" s="176">
        <f>'INTT Inst Work Package'!AS11</f>
        <v>0</v>
      </c>
      <c r="AT131" s="176">
        <f>'INTT Inst Work Package'!AT11</f>
        <v>0</v>
      </c>
      <c r="AU131" s="176">
        <f>'INTT Inst Work Package'!AU11</f>
        <v>0</v>
      </c>
      <c r="AV131" s="188">
        <f>'INTT Inst Work Package'!AV11</f>
        <v>0</v>
      </c>
      <c r="AW131" s="185"/>
      <c r="AX131" s="181">
        <f>'INTT Inst Work Package'!AX11</f>
        <v>0</v>
      </c>
      <c r="AY131" s="185"/>
      <c r="AZ131" s="767">
        <f>'INTT Inst Work Package'!AZ11</f>
        <v>0</v>
      </c>
      <c r="BA131" s="185"/>
      <c r="BB131" s="756">
        <f>'INTT Inst Work Package'!BB11</f>
        <v>0.25</v>
      </c>
      <c r="BC131" s="757">
        <f>'INTT Inst Work Package'!BC11</f>
        <v>0</v>
      </c>
      <c r="BD131" s="185"/>
      <c r="BE131" s="181">
        <f>'INTT Inst Work Package'!BE11</f>
        <v>0</v>
      </c>
      <c r="BF131" s="185"/>
      <c r="BG131" s="187" t="str">
        <f>'INTT Inst Work Package'!BG11</f>
        <v>The labor required for this task is reasonably similar to well understood tasks from PHENIX and other projects of similar scale/L4</v>
      </c>
      <c r="BH131" s="188" t="str">
        <f>'INTT Inst Work Package'!BH11</f>
        <v>No Materials required for this task/M1</v>
      </c>
      <c r="BI131" s="177"/>
      <c r="BJ131" s="187">
        <f>'INTT Inst Work Package'!BJ11</f>
        <v>0</v>
      </c>
      <c r="BK131" s="176">
        <f>'INTT Inst Work Package'!BK11</f>
        <v>0</v>
      </c>
      <c r="BL131" s="176">
        <f>'INTT Inst Work Package'!BL11</f>
        <v>8</v>
      </c>
      <c r="BM131" s="176">
        <f>'INTT Inst Work Package'!BM11</f>
        <v>8</v>
      </c>
      <c r="BN131" s="176">
        <f>'INTT Inst Work Package'!BN11</f>
        <v>8</v>
      </c>
      <c r="BO131" s="176">
        <f>'INTT Inst Work Package'!BO11</f>
        <v>0</v>
      </c>
      <c r="BP131" s="188">
        <f>'INTT Inst Work Package'!BP11</f>
        <v>0</v>
      </c>
      <c r="BQ131" s="8"/>
      <c r="BR131" s="775">
        <f>'INTT Inst Work Package'!BR11</f>
        <v>0</v>
      </c>
      <c r="BS131" s="776">
        <f>'INTT Inst Work Package'!BS11</f>
        <v>0</v>
      </c>
      <c r="BT131" s="776">
        <f>'INTT Inst Work Package'!BT11</f>
        <v>834.4</v>
      </c>
      <c r="BU131" s="776">
        <f>'INTT Inst Work Package'!BU11</f>
        <v>648.79999999999995</v>
      </c>
      <c r="BV131" s="776">
        <f>'INTT Inst Work Package'!BV11</f>
        <v>648.79999999999995</v>
      </c>
      <c r="BW131" s="776">
        <f>'INTT Inst Work Package'!BW11</f>
        <v>0</v>
      </c>
      <c r="BX131" s="777">
        <f>'INTT Inst Work Package'!BX11</f>
        <v>0</v>
      </c>
      <c r="BY131" s="676"/>
      <c r="BZ131" s="797">
        <f>'INTT Inst Work Package'!BZ11</f>
        <v>2132</v>
      </c>
      <c r="CA131" s="798">
        <f>'INTT Inst Work Package'!CA11</f>
        <v>2665</v>
      </c>
      <c r="CB131" s="799">
        <f>'INTT Inst Work Package'!CB11</f>
        <v>0</v>
      </c>
      <c r="CC131" s="677"/>
      <c r="CD131" s="677"/>
      <c r="CE131" s="677"/>
      <c r="CF131" s="677"/>
    </row>
    <row r="132" spans="2:84" ht="62.4">
      <c r="B132" s="588" t="str">
        <f>'INTT Inst Work Package'!B12</f>
        <v>S362600</v>
      </c>
      <c r="C132" s="177" t="str">
        <f>'INTT Inst Work Package'!C12</f>
        <v>Design/Safety Reviews Complete, INTT  Integration/Installation Tooling/Fixtures/Procedures Ready for Service</v>
      </c>
      <c r="D132" s="177" t="str">
        <f>'INTT Inst Work Package'!D12</f>
        <v>milestone</v>
      </c>
      <c r="E132" s="177">
        <f>'INTT Inst Work Package'!E12</f>
        <v>0</v>
      </c>
      <c r="F132" s="177">
        <f>'INTT Inst Work Package'!F12</f>
        <v>0</v>
      </c>
      <c r="G132" s="185"/>
      <c r="H132" s="177">
        <f>'INTT Inst Work Package'!H12</f>
        <v>0</v>
      </c>
      <c r="I132" s="185"/>
      <c r="J132" s="803">
        <f>'INTT Inst Work Package'!J12</f>
        <v>0</v>
      </c>
      <c r="K132" s="804">
        <f>'INTT Inst Work Package'!K12</f>
        <v>0</v>
      </c>
      <c r="L132" s="805">
        <f>'INTT Inst Work Package'!L12</f>
        <v>0</v>
      </c>
      <c r="M132" s="185"/>
      <c r="N132" s="177">
        <f>'INTT Inst Work Package'!N12</f>
        <v>0</v>
      </c>
      <c r="O132" s="185"/>
      <c r="P132" s="803">
        <f>'INTT Inst Work Package'!P12</f>
        <v>0</v>
      </c>
      <c r="Q132" s="804">
        <f>'INTT Inst Work Package'!Q12</f>
        <v>0</v>
      </c>
      <c r="R132" s="804">
        <f>'INTT Inst Work Package'!R12</f>
        <v>0</v>
      </c>
      <c r="S132" s="805">
        <f>'INTT Inst Work Package'!S12</f>
        <v>0</v>
      </c>
      <c r="T132" s="185"/>
      <c r="U132" s="177">
        <f>'INTT Inst Work Package'!U12</f>
        <v>0</v>
      </c>
      <c r="V132" s="185"/>
      <c r="W132" s="803">
        <f>'INTT Inst Work Package'!W12</f>
        <v>0</v>
      </c>
      <c r="X132" s="804">
        <f>'INTT Inst Work Package'!X12</f>
        <v>0</v>
      </c>
      <c r="Y132" s="804">
        <f>'INTT Inst Work Package'!Y12</f>
        <v>0</v>
      </c>
      <c r="Z132" s="804">
        <f>'INTT Inst Work Package'!Z12</f>
        <v>0</v>
      </c>
      <c r="AA132" s="804">
        <f>'INTT Inst Work Package'!AA12</f>
        <v>0</v>
      </c>
      <c r="AB132" s="805">
        <f>'INTT Inst Work Package'!AB12</f>
        <v>0</v>
      </c>
      <c r="AC132" s="185"/>
      <c r="AD132" s="177">
        <f>'INTT Inst Work Package'!AD12</f>
        <v>0</v>
      </c>
      <c r="AE132" s="185"/>
      <c r="AF132" s="803">
        <f>'INTT Inst Work Package'!AF12</f>
        <v>0</v>
      </c>
      <c r="AG132" s="804">
        <f>'INTT Inst Work Package'!AG12</f>
        <v>0</v>
      </c>
      <c r="AH132" s="804">
        <f>'INTT Inst Work Package'!AH12</f>
        <v>0</v>
      </c>
      <c r="AI132" s="804">
        <f>'INTT Inst Work Package'!AI12</f>
        <v>0</v>
      </c>
      <c r="AJ132" s="804">
        <f>'INTT Inst Work Package'!AJ12</f>
        <v>0</v>
      </c>
      <c r="AK132" s="804">
        <f>'INTT Inst Work Package'!AK12</f>
        <v>0</v>
      </c>
      <c r="AL132" s="804">
        <f>'INTT Inst Work Package'!AL12</f>
        <v>0</v>
      </c>
      <c r="AM132" s="804">
        <f>'INTT Inst Work Package'!AM12</f>
        <v>0</v>
      </c>
      <c r="AN132" s="805">
        <f>'INTT Inst Work Package'!AN12</f>
        <v>0</v>
      </c>
      <c r="AO132" s="185"/>
      <c r="AP132" s="177">
        <f>'INTT Inst Work Package'!AP12</f>
        <v>0</v>
      </c>
      <c r="AQ132" s="185"/>
      <c r="AR132" s="803">
        <f>'INTT Inst Work Package'!AR12</f>
        <v>0</v>
      </c>
      <c r="AS132" s="804">
        <f>'INTT Inst Work Package'!AS12</f>
        <v>0</v>
      </c>
      <c r="AT132" s="804">
        <f>'INTT Inst Work Package'!AT12</f>
        <v>0</v>
      </c>
      <c r="AU132" s="804">
        <f>'INTT Inst Work Package'!AU12</f>
        <v>0</v>
      </c>
      <c r="AV132" s="805">
        <f>'INTT Inst Work Package'!AV12</f>
        <v>0</v>
      </c>
      <c r="AW132" s="185"/>
      <c r="AX132" s="177">
        <f>'INTT Inst Work Package'!AX12</f>
        <v>0</v>
      </c>
      <c r="AY132" s="185"/>
      <c r="AZ132" s="806">
        <f>'INTT Inst Work Package'!AZ12</f>
        <v>0</v>
      </c>
      <c r="BA132" s="185"/>
      <c r="BB132" s="807">
        <f>'INTT Inst Work Package'!BB12</f>
        <v>0</v>
      </c>
      <c r="BC132" s="808">
        <f>'INTT Inst Work Package'!BC12</f>
        <v>0</v>
      </c>
      <c r="BD132" s="185"/>
      <c r="BE132" s="177">
        <f>'INTT Inst Work Package'!BE12</f>
        <v>0</v>
      </c>
      <c r="BF132" s="185"/>
      <c r="BG132" s="803" t="str">
        <f>'INTT Inst Work Package'!BG12</f>
        <v>n/a</v>
      </c>
      <c r="BH132" s="805" t="str">
        <f>'INTT Inst Work Package'!BH12</f>
        <v>n/a</v>
      </c>
      <c r="BI132" s="177"/>
      <c r="BJ132" s="803">
        <f>'INTT Inst Work Package'!BJ12</f>
        <v>0</v>
      </c>
      <c r="BK132" s="804">
        <f>'INTT Inst Work Package'!BK12</f>
        <v>0</v>
      </c>
      <c r="BL132" s="804">
        <f>'INTT Inst Work Package'!BL12</f>
        <v>0</v>
      </c>
      <c r="BM132" s="804">
        <f>'INTT Inst Work Package'!BM12</f>
        <v>0</v>
      </c>
      <c r="BN132" s="804">
        <f>'INTT Inst Work Package'!BN12</f>
        <v>0</v>
      </c>
      <c r="BO132" s="804">
        <f>'INTT Inst Work Package'!BO12</f>
        <v>0</v>
      </c>
      <c r="BP132" s="805">
        <f>'INTT Inst Work Package'!BP12</f>
        <v>0</v>
      </c>
      <c r="BQ132" s="8"/>
      <c r="BR132" s="687">
        <f>'INTT Inst Work Package'!BR12</f>
        <v>0</v>
      </c>
      <c r="BS132" s="688">
        <f>'INTT Inst Work Package'!BS12</f>
        <v>0</v>
      </c>
      <c r="BT132" s="688">
        <f>'INTT Inst Work Package'!BT12</f>
        <v>0</v>
      </c>
      <c r="BU132" s="688">
        <f>'INTT Inst Work Package'!BU12</f>
        <v>0</v>
      </c>
      <c r="BV132" s="688">
        <f>'INTT Inst Work Package'!BV12</f>
        <v>0</v>
      </c>
      <c r="BW132" s="688">
        <f>'INTT Inst Work Package'!BW12</f>
        <v>0</v>
      </c>
      <c r="BX132" s="689">
        <f>'INTT Inst Work Package'!BX12</f>
        <v>0</v>
      </c>
      <c r="BY132" s="676"/>
      <c r="BZ132" s="782">
        <f>'INTT Inst Work Package'!BZ12</f>
        <v>0</v>
      </c>
      <c r="CA132" s="783">
        <f>'INTT Inst Work Package'!CA12</f>
        <v>0</v>
      </c>
      <c r="CB132" s="784">
        <f>'INTT Inst Work Package'!CB12</f>
        <v>0</v>
      </c>
      <c r="CC132" s="677"/>
      <c r="CD132" s="677"/>
      <c r="CE132" s="677"/>
      <c r="CF132" s="677"/>
    </row>
    <row r="133" spans="2:84">
      <c r="B133" s="588" t="str">
        <f>'INTT Inst Work Package'!B13</f>
        <v>S362700</v>
      </c>
      <c r="C133" s="177" t="str">
        <f>'INTT Inst Work Package'!C13</f>
        <v>INTT Ready for Installation</v>
      </c>
      <c r="D133" s="177" t="str">
        <f>'INTT Inst Work Package'!D13</f>
        <v>milestone</v>
      </c>
      <c r="E133" s="177">
        <f>'INTT Inst Work Package'!E13</f>
        <v>0</v>
      </c>
      <c r="F133" s="177">
        <f>'INTT Inst Work Package'!F13</f>
        <v>0</v>
      </c>
      <c r="G133" s="185"/>
      <c r="H133" s="177">
        <f>'INTT Inst Work Package'!H13</f>
        <v>0</v>
      </c>
      <c r="I133" s="185"/>
      <c r="J133" s="803">
        <f>'INTT Inst Work Package'!J13</f>
        <v>0</v>
      </c>
      <c r="K133" s="804">
        <f>'INTT Inst Work Package'!K13</f>
        <v>0</v>
      </c>
      <c r="L133" s="805">
        <f>'INTT Inst Work Package'!L13</f>
        <v>0</v>
      </c>
      <c r="M133" s="185"/>
      <c r="N133" s="177">
        <f>'INTT Inst Work Package'!N13</f>
        <v>0</v>
      </c>
      <c r="O133" s="185"/>
      <c r="P133" s="803">
        <f>'INTT Inst Work Package'!P13</f>
        <v>0</v>
      </c>
      <c r="Q133" s="804">
        <f>'INTT Inst Work Package'!Q13</f>
        <v>0</v>
      </c>
      <c r="R133" s="804">
        <f>'INTT Inst Work Package'!R13</f>
        <v>0</v>
      </c>
      <c r="S133" s="805">
        <f>'INTT Inst Work Package'!S13</f>
        <v>0</v>
      </c>
      <c r="T133" s="185"/>
      <c r="U133" s="177">
        <f>'INTT Inst Work Package'!U13</f>
        <v>0</v>
      </c>
      <c r="V133" s="185"/>
      <c r="W133" s="803">
        <f>'INTT Inst Work Package'!W13</f>
        <v>0</v>
      </c>
      <c r="X133" s="804">
        <f>'INTT Inst Work Package'!X13</f>
        <v>0</v>
      </c>
      <c r="Y133" s="804">
        <f>'INTT Inst Work Package'!Y13</f>
        <v>0</v>
      </c>
      <c r="Z133" s="804">
        <f>'INTT Inst Work Package'!Z13</f>
        <v>0</v>
      </c>
      <c r="AA133" s="804">
        <f>'INTT Inst Work Package'!AA13</f>
        <v>0</v>
      </c>
      <c r="AB133" s="805">
        <f>'INTT Inst Work Package'!AB13</f>
        <v>0</v>
      </c>
      <c r="AC133" s="185"/>
      <c r="AD133" s="177">
        <f>'INTT Inst Work Package'!AD13</f>
        <v>0</v>
      </c>
      <c r="AE133" s="185"/>
      <c r="AF133" s="803">
        <f>'INTT Inst Work Package'!AF13</f>
        <v>0</v>
      </c>
      <c r="AG133" s="804">
        <f>'INTT Inst Work Package'!AG13</f>
        <v>0</v>
      </c>
      <c r="AH133" s="804">
        <f>'INTT Inst Work Package'!AH13</f>
        <v>0</v>
      </c>
      <c r="AI133" s="804">
        <f>'INTT Inst Work Package'!AI13</f>
        <v>0</v>
      </c>
      <c r="AJ133" s="804">
        <f>'INTT Inst Work Package'!AJ13</f>
        <v>0</v>
      </c>
      <c r="AK133" s="804">
        <f>'INTT Inst Work Package'!AK13</f>
        <v>0</v>
      </c>
      <c r="AL133" s="804">
        <f>'INTT Inst Work Package'!AL13</f>
        <v>0</v>
      </c>
      <c r="AM133" s="804">
        <f>'INTT Inst Work Package'!AM13</f>
        <v>0</v>
      </c>
      <c r="AN133" s="805">
        <f>'INTT Inst Work Package'!AN13</f>
        <v>0</v>
      </c>
      <c r="AO133" s="185"/>
      <c r="AP133" s="177">
        <f>'INTT Inst Work Package'!AP13</f>
        <v>0</v>
      </c>
      <c r="AQ133" s="185"/>
      <c r="AR133" s="803">
        <f>'INTT Inst Work Package'!AR13</f>
        <v>0</v>
      </c>
      <c r="AS133" s="804">
        <f>'INTT Inst Work Package'!AS13</f>
        <v>0</v>
      </c>
      <c r="AT133" s="804">
        <f>'INTT Inst Work Package'!AT13</f>
        <v>0</v>
      </c>
      <c r="AU133" s="804">
        <f>'INTT Inst Work Package'!AU13</f>
        <v>0</v>
      </c>
      <c r="AV133" s="805">
        <f>'INTT Inst Work Package'!AV13</f>
        <v>0</v>
      </c>
      <c r="AW133" s="185"/>
      <c r="AX133" s="177">
        <f>'INTT Inst Work Package'!AX13</f>
        <v>0</v>
      </c>
      <c r="AY133" s="185"/>
      <c r="AZ133" s="806">
        <f>'INTT Inst Work Package'!AZ13</f>
        <v>0</v>
      </c>
      <c r="BA133" s="185"/>
      <c r="BB133" s="807">
        <f>'INTT Inst Work Package'!BB13</f>
        <v>0</v>
      </c>
      <c r="BC133" s="808">
        <f>'INTT Inst Work Package'!BC13</f>
        <v>0</v>
      </c>
      <c r="BD133" s="185"/>
      <c r="BE133" s="177">
        <f>'INTT Inst Work Package'!BE13</f>
        <v>0</v>
      </c>
      <c r="BF133" s="185"/>
      <c r="BG133" s="803" t="str">
        <f>'INTT Inst Work Package'!BG13</f>
        <v>n/a</v>
      </c>
      <c r="BH133" s="805" t="str">
        <f>'INTT Inst Work Package'!BH13</f>
        <v>n/a</v>
      </c>
      <c r="BI133" s="177"/>
      <c r="BJ133" s="803">
        <f>'INTT Inst Work Package'!BJ13</f>
        <v>0</v>
      </c>
      <c r="BK133" s="804">
        <f>'INTT Inst Work Package'!BK13</f>
        <v>0</v>
      </c>
      <c r="BL133" s="804">
        <f>'INTT Inst Work Package'!BL13</f>
        <v>0</v>
      </c>
      <c r="BM133" s="804">
        <f>'INTT Inst Work Package'!BM13</f>
        <v>0</v>
      </c>
      <c r="BN133" s="804">
        <f>'INTT Inst Work Package'!BN13</f>
        <v>0</v>
      </c>
      <c r="BO133" s="804">
        <f>'INTT Inst Work Package'!BO13</f>
        <v>0</v>
      </c>
      <c r="BP133" s="805">
        <f>'INTT Inst Work Package'!BP13</f>
        <v>0</v>
      </c>
      <c r="BQ133" s="8"/>
      <c r="BR133" s="687">
        <f>'INTT Inst Work Package'!BR13</f>
        <v>0</v>
      </c>
      <c r="BS133" s="688">
        <f>'INTT Inst Work Package'!BS13</f>
        <v>0</v>
      </c>
      <c r="BT133" s="688">
        <f>'INTT Inst Work Package'!BT13</f>
        <v>0</v>
      </c>
      <c r="BU133" s="688">
        <f>'INTT Inst Work Package'!BU13</f>
        <v>0</v>
      </c>
      <c r="BV133" s="688">
        <f>'INTT Inst Work Package'!BV13</f>
        <v>0</v>
      </c>
      <c r="BW133" s="688">
        <f>'INTT Inst Work Package'!BW13</f>
        <v>0</v>
      </c>
      <c r="BX133" s="689">
        <f>'INTT Inst Work Package'!BX13</f>
        <v>0</v>
      </c>
      <c r="BY133" s="676"/>
      <c r="BZ133" s="782">
        <f>'INTT Inst Work Package'!BZ13</f>
        <v>0</v>
      </c>
      <c r="CA133" s="783">
        <f>'INTT Inst Work Package'!CA13</f>
        <v>0</v>
      </c>
      <c r="CB133" s="784">
        <f>'INTT Inst Work Package'!CB13</f>
        <v>0</v>
      </c>
      <c r="CC133" s="677"/>
      <c r="CD133" s="677"/>
      <c r="CE133" s="677"/>
      <c r="CF133" s="677"/>
    </row>
    <row r="134" spans="2:84" ht="109.2">
      <c r="B134" s="588" t="str">
        <f>'INTT Inst Work Package'!B14</f>
        <v>S362800 / S362900</v>
      </c>
      <c r="C134" s="177" t="str">
        <f>'INTT Inst Work Package'!C14</f>
        <v>Transport Assembled INTT Sections to AH</v>
      </c>
      <c r="D134" s="181" t="str">
        <f>'INTT Inst Work Package'!D14</f>
        <v xml:space="preserve">Technical scope: Transport INTT detector and support components from their holding area/test site at BNL to the 1008 Assembly Hall (AH). 
Work Statement: sPHENIX technicans using appropriate custom and standard handling tools move all INTT components to 1008 AH. </v>
      </c>
      <c r="E134" s="181">
        <f>'INTT Inst Work Package'!E14</f>
        <v>5</v>
      </c>
      <c r="F134" s="181">
        <f>'INTT Inst Work Package'!F14</f>
        <v>0</v>
      </c>
      <c r="G134" s="185"/>
      <c r="H134" s="181">
        <f>'INTT Inst Work Package'!H14</f>
        <v>0</v>
      </c>
      <c r="I134" s="185"/>
      <c r="J134" s="187">
        <f>'INTT Inst Work Package'!J14</f>
        <v>0</v>
      </c>
      <c r="K134" s="176">
        <f>'INTT Inst Work Package'!K14</f>
        <v>0</v>
      </c>
      <c r="L134" s="188">
        <f>'INTT Inst Work Package'!L14</f>
        <v>0</v>
      </c>
      <c r="M134" s="185"/>
      <c r="N134" s="181">
        <f>'INTT Inst Work Package'!N14</f>
        <v>8</v>
      </c>
      <c r="O134" s="185"/>
      <c r="P134" s="187">
        <f>'INTT Inst Work Package'!P14</f>
        <v>0</v>
      </c>
      <c r="Q134" s="176">
        <f>'INTT Inst Work Package'!Q14</f>
        <v>0</v>
      </c>
      <c r="R134" s="176">
        <f>'INTT Inst Work Package'!R14</f>
        <v>8</v>
      </c>
      <c r="S134" s="188">
        <f>'INTT Inst Work Package'!S14</f>
        <v>0</v>
      </c>
      <c r="T134" s="185"/>
      <c r="U134" s="181">
        <f>'INTT Inst Work Package'!U14</f>
        <v>8</v>
      </c>
      <c r="V134" s="185"/>
      <c r="W134" s="187">
        <f>'INTT Inst Work Package'!W14</f>
        <v>8</v>
      </c>
      <c r="X134" s="176">
        <f>'INTT Inst Work Package'!X14</f>
        <v>0</v>
      </c>
      <c r="Y134" s="176">
        <f>'INTT Inst Work Package'!Y14</f>
        <v>0</v>
      </c>
      <c r="Z134" s="176">
        <f>'INTT Inst Work Package'!Z14</f>
        <v>0</v>
      </c>
      <c r="AA134" s="176">
        <f>'INTT Inst Work Package'!AA14</f>
        <v>0</v>
      </c>
      <c r="AB134" s="188">
        <f>'INTT Inst Work Package'!AB14</f>
        <v>0</v>
      </c>
      <c r="AC134" s="185"/>
      <c r="AD134" s="181">
        <f>'INTT Inst Work Package'!AD14</f>
        <v>24</v>
      </c>
      <c r="AE134" s="185"/>
      <c r="AF134" s="187">
        <f>'INTT Inst Work Package'!AF14</f>
        <v>24</v>
      </c>
      <c r="AG134" s="176">
        <f>'INTT Inst Work Package'!AG14</f>
        <v>0</v>
      </c>
      <c r="AH134" s="176">
        <f>'INTT Inst Work Package'!AH14</f>
        <v>0</v>
      </c>
      <c r="AI134" s="176">
        <f>'INTT Inst Work Package'!AI14</f>
        <v>0</v>
      </c>
      <c r="AJ134" s="176">
        <f>'INTT Inst Work Package'!AJ14</f>
        <v>0</v>
      </c>
      <c r="AK134" s="176">
        <f>'INTT Inst Work Package'!AK14</f>
        <v>0</v>
      </c>
      <c r="AL134" s="176">
        <f>'INTT Inst Work Package'!AL14</f>
        <v>0</v>
      </c>
      <c r="AM134" s="176">
        <f>'INTT Inst Work Package'!AM14</f>
        <v>0</v>
      </c>
      <c r="AN134" s="188">
        <f>'INTT Inst Work Package'!AN14</f>
        <v>0</v>
      </c>
      <c r="AO134" s="185"/>
      <c r="AP134" s="181">
        <f>'INTT Inst Work Package'!AP14</f>
        <v>0</v>
      </c>
      <c r="AQ134" s="185"/>
      <c r="AR134" s="187">
        <f>'INTT Inst Work Package'!AR14</f>
        <v>0</v>
      </c>
      <c r="AS134" s="176">
        <f>'INTT Inst Work Package'!AS14</f>
        <v>0</v>
      </c>
      <c r="AT134" s="176">
        <f>'INTT Inst Work Package'!AT14</f>
        <v>0</v>
      </c>
      <c r="AU134" s="176">
        <f>'INTT Inst Work Package'!AU14</f>
        <v>0</v>
      </c>
      <c r="AV134" s="188">
        <f>'INTT Inst Work Package'!AV14</f>
        <v>0</v>
      </c>
      <c r="AW134" s="185"/>
      <c r="AX134" s="181">
        <f>'INTT Inst Work Package'!AX14</f>
        <v>0</v>
      </c>
      <c r="AY134" s="185"/>
      <c r="AZ134" s="767">
        <f>'INTT Inst Work Package'!AZ14</f>
        <v>500</v>
      </c>
      <c r="BA134" s="185"/>
      <c r="BB134" s="756">
        <f>'INTT Inst Work Package'!BB14</f>
        <v>0.25</v>
      </c>
      <c r="BC134" s="757">
        <f>'INTT Inst Work Package'!BC14</f>
        <v>0.25</v>
      </c>
      <c r="BD134" s="185"/>
      <c r="BE134" s="181">
        <f>'INTT Inst Work Package'!BE14</f>
        <v>0</v>
      </c>
      <c r="BF134" s="185"/>
      <c r="BG134" s="187" t="str">
        <f>'INTT Inst Work Package'!BG14</f>
        <v>The labor required for this task is reasonably similar to well understood tasks from PHENIX and other projects of similar scale/L4</v>
      </c>
      <c r="BH134" s="188" t="str">
        <f>'INTT Inst Work Package'!BH14</f>
        <v>The costs indicated are for hardware costs associated with this task. This is fairly well understood from projects with similar scope and detail./M4</v>
      </c>
      <c r="BI134" s="177"/>
      <c r="BJ134" s="187">
        <f>'INTT Inst Work Package'!BJ14</f>
        <v>0</v>
      </c>
      <c r="BK134" s="176">
        <f>'INTT Inst Work Package'!BK14</f>
        <v>0</v>
      </c>
      <c r="BL134" s="176">
        <f>'INTT Inst Work Package'!BL14</f>
        <v>8</v>
      </c>
      <c r="BM134" s="176">
        <f>'INTT Inst Work Package'!BM14</f>
        <v>8</v>
      </c>
      <c r="BN134" s="176">
        <f>'INTT Inst Work Package'!BN14</f>
        <v>24</v>
      </c>
      <c r="BO134" s="176">
        <f>'INTT Inst Work Package'!BO14</f>
        <v>0</v>
      </c>
      <c r="BP134" s="188">
        <f>'INTT Inst Work Package'!BP14</f>
        <v>0</v>
      </c>
      <c r="BQ134" s="8"/>
      <c r="BR134" s="775">
        <f>'INTT Inst Work Package'!BR14</f>
        <v>0</v>
      </c>
      <c r="BS134" s="776">
        <f>'INTT Inst Work Package'!BS14</f>
        <v>0</v>
      </c>
      <c r="BT134" s="776">
        <f>'INTT Inst Work Package'!BT14</f>
        <v>834.4</v>
      </c>
      <c r="BU134" s="776">
        <f>'INTT Inst Work Package'!BU14</f>
        <v>648.79999999999995</v>
      </c>
      <c r="BV134" s="776">
        <f>'INTT Inst Work Package'!BV14</f>
        <v>1946.3999999999999</v>
      </c>
      <c r="BW134" s="776">
        <f>'INTT Inst Work Package'!BW14</f>
        <v>0</v>
      </c>
      <c r="BX134" s="777">
        <f>'INTT Inst Work Package'!BX14</f>
        <v>0</v>
      </c>
      <c r="BY134" s="676"/>
      <c r="BZ134" s="797">
        <f>'INTT Inst Work Package'!BZ14</f>
        <v>3429.5999999999995</v>
      </c>
      <c r="CA134" s="798">
        <f>'INTT Inst Work Package'!CA14</f>
        <v>4286.9999999999991</v>
      </c>
      <c r="CB134" s="799">
        <f>'INTT Inst Work Package'!CB14</f>
        <v>625</v>
      </c>
      <c r="CC134" s="677"/>
      <c r="CD134" s="677"/>
      <c r="CE134" s="677"/>
      <c r="CF134" s="677"/>
    </row>
    <row r="135" spans="2:84" ht="234">
      <c r="B135" s="588" t="str">
        <f>'INTT Inst Work Package'!B15</f>
        <v>S363000 / S363100</v>
      </c>
      <c r="C135" s="177" t="str">
        <f>'INTT Inst Work Package'!C15</f>
        <v>Install INTT Support</v>
      </c>
      <c r="D135" s="181" t="str">
        <f>'INTT Inst Work Package'!D15</f>
        <v>Technical scope: Install the  INTT detector assembly structural support components into the SC Magnet. 
Work Statement: sPHENIX technicans install the INTT detector structural supports, in accordance with the INTT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c r="E135" s="181">
        <f>'INTT Inst Work Package'!E15</f>
        <v>10</v>
      </c>
      <c r="F135" s="181">
        <f>'INTT Inst Work Package'!F15</f>
        <v>0</v>
      </c>
      <c r="G135" s="185"/>
      <c r="H135" s="181">
        <f>'INTT Inst Work Package'!H15</f>
        <v>0</v>
      </c>
      <c r="I135" s="185"/>
      <c r="J135" s="187">
        <f>'INTT Inst Work Package'!J15</f>
        <v>0</v>
      </c>
      <c r="K135" s="176">
        <f>'INTT Inst Work Package'!K15</f>
        <v>0</v>
      </c>
      <c r="L135" s="188">
        <f>'INTT Inst Work Package'!L15</f>
        <v>0</v>
      </c>
      <c r="M135" s="185"/>
      <c r="N135" s="181">
        <f>'INTT Inst Work Package'!N15</f>
        <v>8</v>
      </c>
      <c r="O135" s="185"/>
      <c r="P135" s="187">
        <f>'INTT Inst Work Package'!P15</f>
        <v>0</v>
      </c>
      <c r="Q135" s="176">
        <f>'INTT Inst Work Package'!Q15</f>
        <v>0</v>
      </c>
      <c r="R135" s="176">
        <f>'INTT Inst Work Package'!R15</f>
        <v>8</v>
      </c>
      <c r="S135" s="188">
        <f>'INTT Inst Work Package'!S15</f>
        <v>0</v>
      </c>
      <c r="T135" s="185"/>
      <c r="U135" s="181">
        <f>'INTT Inst Work Package'!U15</f>
        <v>8</v>
      </c>
      <c r="V135" s="185"/>
      <c r="W135" s="187">
        <f>'INTT Inst Work Package'!W15</f>
        <v>8</v>
      </c>
      <c r="X135" s="176">
        <f>'INTT Inst Work Package'!X15</f>
        <v>0</v>
      </c>
      <c r="Y135" s="176">
        <f>'INTT Inst Work Package'!Y15</f>
        <v>0</v>
      </c>
      <c r="Z135" s="176">
        <f>'INTT Inst Work Package'!Z15</f>
        <v>0</v>
      </c>
      <c r="AA135" s="176">
        <f>'INTT Inst Work Package'!AA15</f>
        <v>0</v>
      </c>
      <c r="AB135" s="188">
        <f>'INTT Inst Work Package'!AB15</f>
        <v>0</v>
      </c>
      <c r="AC135" s="185"/>
      <c r="AD135" s="181">
        <f>'INTT Inst Work Package'!AD15</f>
        <v>60</v>
      </c>
      <c r="AE135" s="185"/>
      <c r="AF135" s="187">
        <f>'INTT Inst Work Package'!AF15</f>
        <v>60</v>
      </c>
      <c r="AG135" s="176">
        <f>'INTT Inst Work Package'!AG15</f>
        <v>0</v>
      </c>
      <c r="AH135" s="176">
        <f>'INTT Inst Work Package'!AH15</f>
        <v>0</v>
      </c>
      <c r="AI135" s="176">
        <f>'INTT Inst Work Package'!AI15</f>
        <v>0</v>
      </c>
      <c r="AJ135" s="176">
        <f>'INTT Inst Work Package'!AJ15</f>
        <v>0</v>
      </c>
      <c r="AK135" s="176">
        <f>'INTT Inst Work Package'!AK15</f>
        <v>0</v>
      </c>
      <c r="AL135" s="176">
        <f>'INTT Inst Work Package'!AL15</f>
        <v>0</v>
      </c>
      <c r="AM135" s="176">
        <f>'INTT Inst Work Package'!AM15</f>
        <v>0</v>
      </c>
      <c r="AN135" s="188">
        <f>'INTT Inst Work Package'!AN15</f>
        <v>0</v>
      </c>
      <c r="AO135" s="185"/>
      <c r="AP135" s="181">
        <f>'INTT Inst Work Package'!AP15</f>
        <v>0</v>
      </c>
      <c r="AQ135" s="185"/>
      <c r="AR135" s="187">
        <f>'INTT Inst Work Package'!AR15</f>
        <v>0</v>
      </c>
      <c r="AS135" s="176">
        <f>'INTT Inst Work Package'!AS15</f>
        <v>0</v>
      </c>
      <c r="AT135" s="176">
        <f>'INTT Inst Work Package'!AT15</f>
        <v>0</v>
      </c>
      <c r="AU135" s="176">
        <f>'INTT Inst Work Package'!AU15</f>
        <v>0</v>
      </c>
      <c r="AV135" s="188">
        <f>'INTT Inst Work Package'!AV15</f>
        <v>0</v>
      </c>
      <c r="AW135" s="185"/>
      <c r="AX135" s="181">
        <f>'INTT Inst Work Package'!AX15</f>
        <v>0</v>
      </c>
      <c r="AY135" s="185"/>
      <c r="AZ135" s="767">
        <f>'INTT Inst Work Package'!AZ15</f>
        <v>500</v>
      </c>
      <c r="BA135" s="185"/>
      <c r="BB135" s="756">
        <f>'INTT Inst Work Package'!BB15</f>
        <v>0.25</v>
      </c>
      <c r="BC135" s="757">
        <f>'INTT Inst Work Package'!BC15</f>
        <v>0.25</v>
      </c>
      <c r="BD135" s="185"/>
      <c r="BE135" s="181">
        <f>'INTT Inst Work Package'!BE15</f>
        <v>0</v>
      </c>
      <c r="BF135" s="185"/>
      <c r="BG135" s="187" t="str">
        <f>'INTT Inst Work Package'!BG15</f>
        <v>The labor required for this task is reasonably similar to well understood tasks from PHENIX and other projects of similar scale/L4</v>
      </c>
      <c r="BH135" s="188" t="str">
        <f>'INTT Inst Work Package'!BH15</f>
        <v>The costs indicated are for hardware costs associated with this task. This is fairly well understood from projects with similar scope and detail./M4</v>
      </c>
      <c r="BI135" s="177"/>
      <c r="BJ135" s="187">
        <f>'INTT Inst Work Package'!BJ15</f>
        <v>0</v>
      </c>
      <c r="BK135" s="176">
        <f>'INTT Inst Work Package'!BK15</f>
        <v>0</v>
      </c>
      <c r="BL135" s="176">
        <f>'INTT Inst Work Package'!BL15</f>
        <v>8</v>
      </c>
      <c r="BM135" s="176">
        <f>'INTT Inst Work Package'!BM15</f>
        <v>8</v>
      </c>
      <c r="BN135" s="176">
        <f>'INTT Inst Work Package'!BN15</f>
        <v>60</v>
      </c>
      <c r="BO135" s="176">
        <f>'INTT Inst Work Package'!BO15</f>
        <v>0</v>
      </c>
      <c r="BP135" s="188">
        <f>'INTT Inst Work Package'!BP15</f>
        <v>0</v>
      </c>
      <c r="BQ135" s="8"/>
      <c r="BR135" s="775">
        <f>'INTT Inst Work Package'!BR15</f>
        <v>0</v>
      </c>
      <c r="BS135" s="776">
        <f>'INTT Inst Work Package'!BS15</f>
        <v>0</v>
      </c>
      <c r="BT135" s="776">
        <f>'INTT Inst Work Package'!BT15</f>
        <v>834.4</v>
      </c>
      <c r="BU135" s="776">
        <f>'INTT Inst Work Package'!BU15</f>
        <v>648.79999999999995</v>
      </c>
      <c r="BV135" s="776">
        <f>'INTT Inst Work Package'!BV15</f>
        <v>4866</v>
      </c>
      <c r="BW135" s="776">
        <f>'INTT Inst Work Package'!BW15</f>
        <v>0</v>
      </c>
      <c r="BX135" s="777">
        <f>'INTT Inst Work Package'!BX15</f>
        <v>0</v>
      </c>
      <c r="BY135" s="676"/>
      <c r="BZ135" s="797">
        <f>'INTT Inst Work Package'!BZ15</f>
        <v>6349.2</v>
      </c>
      <c r="CA135" s="798">
        <f>'INTT Inst Work Package'!CA15</f>
        <v>7936.5</v>
      </c>
      <c r="CB135" s="799">
        <f>'INTT Inst Work Package'!CB15</f>
        <v>625</v>
      </c>
      <c r="CC135" s="677"/>
      <c r="CD135" s="677"/>
      <c r="CE135" s="677"/>
      <c r="CF135" s="677"/>
    </row>
    <row r="136" spans="2:84" ht="93.6">
      <c r="B136" s="588" t="str">
        <f>'INTT Inst Work Package'!B16</f>
        <v>S363200 / S363300</v>
      </c>
      <c r="C136" s="177" t="str">
        <f>'INTT Inst Work Package'!C16</f>
        <v xml:space="preserve">Install INTT (mechanical) </v>
      </c>
      <c r="D136" s="181" t="str">
        <f>'INTT Inst Work Package'!D16</f>
        <v>Technical scope: Install the  INTT detector assembly into the SC Magnet. 
Work Statement: sPHENIX technicans install the INTT detector, in accordance with the INTT installation procedure and work permit.</v>
      </c>
      <c r="E136" s="181">
        <f>'INTT Inst Work Package'!E16</f>
        <v>10</v>
      </c>
      <c r="F136" s="181">
        <f>'INTT Inst Work Package'!F16</f>
        <v>0</v>
      </c>
      <c r="G136" s="185"/>
      <c r="H136" s="181">
        <f>'INTT Inst Work Package'!H16</f>
        <v>0</v>
      </c>
      <c r="I136" s="185"/>
      <c r="J136" s="187">
        <f>'INTT Inst Work Package'!J16</f>
        <v>0</v>
      </c>
      <c r="K136" s="176">
        <f>'INTT Inst Work Package'!K16</f>
        <v>0</v>
      </c>
      <c r="L136" s="188">
        <f>'INTT Inst Work Package'!L16</f>
        <v>0</v>
      </c>
      <c r="M136" s="185"/>
      <c r="N136" s="181">
        <f>'INTT Inst Work Package'!N16</f>
        <v>8</v>
      </c>
      <c r="O136" s="185"/>
      <c r="P136" s="187">
        <f>'INTT Inst Work Package'!P16</f>
        <v>0</v>
      </c>
      <c r="Q136" s="176">
        <f>'INTT Inst Work Package'!Q16</f>
        <v>0</v>
      </c>
      <c r="R136" s="176">
        <f>'INTT Inst Work Package'!R16</f>
        <v>8</v>
      </c>
      <c r="S136" s="188">
        <f>'INTT Inst Work Package'!S16</f>
        <v>0</v>
      </c>
      <c r="T136" s="185"/>
      <c r="U136" s="181">
        <f>'INTT Inst Work Package'!U16</f>
        <v>8</v>
      </c>
      <c r="V136" s="185"/>
      <c r="W136" s="187">
        <f>'INTT Inst Work Package'!W16</f>
        <v>8</v>
      </c>
      <c r="X136" s="176">
        <f>'INTT Inst Work Package'!X16</f>
        <v>0</v>
      </c>
      <c r="Y136" s="176">
        <f>'INTT Inst Work Package'!Y16</f>
        <v>0</v>
      </c>
      <c r="Z136" s="176">
        <f>'INTT Inst Work Package'!Z16</f>
        <v>0</v>
      </c>
      <c r="AA136" s="176">
        <f>'INTT Inst Work Package'!AA16</f>
        <v>0</v>
      </c>
      <c r="AB136" s="188">
        <f>'INTT Inst Work Package'!AB16</f>
        <v>0</v>
      </c>
      <c r="AC136" s="185"/>
      <c r="AD136" s="181">
        <f>'INTT Inst Work Package'!AD16</f>
        <v>60</v>
      </c>
      <c r="AE136" s="185"/>
      <c r="AF136" s="187">
        <f>'INTT Inst Work Package'!AF16</f>
        <v>60</v>
      </c>
      <c r="AG136" s="176">
        <f>'INTT Inst Work Package'!AG16</f>
        <v>0</v>
      </c>
      <c r="AH136" s="176">
        <f>'INTT Inst Work Package'!AH16</f>
        <v>0</v>
      </c>
      <c r="AI136" s="176">
        <f>'INTT Inst Work Package'!AI16</f>
        <v>0</v>
      </c>
      <c r="AJ136" s="176">
        <f>'INTT Inst Work Package'!AJ16</f>
        <v>0</v>
      </c>
      <c r="AK136" s="176">
        <f>'INTT Inst Work Package'!AK16</f>
        <v>0</v>
      </c>
      <c r="AL136" s="176">
        <f>'INTT Inst Work Package'!AL16</f>
        <v>0</v>
      </c>
      <c r="AM136" s="176">
        <f>'INTT Inst Work Package'!AM16</f>
        <v>0</v>
      </c>
      <c r="AN136" s="188">
        <f>'INTT Inst Work Package'!AN16</f>
        <v>0</v>
      </c>
      <c r="AO136" s="185"/>
      <c r="AP136" s="181">
        <f>'INTT Inst Work Package'!AP16</f>
        <v>0</v>
      </c>
      <c r="AQ136" s="185"/>
      <c r="AR136" s="187">
        <f>'INTT Inst Work Package'!AR16</f>
        <v>0</v>
      </c>
      <c r="AS136" s="176">
        <f>'INTT Inst Work Package'!AS16</f>
        <v>0</v>
      </c>
      <c r="AT136" s="176">
        <f>'INTT Inst Work Package'!AT16</f>
        <v>0</v>
      </c>
      <c r="AU136" s="176">
        <f>'INTT Inst Work Package'!AU16</f>
        <v>0</v>
      </c>
      <c r="AV136" s="188">
        <f>'INTT Inst Work Package'!AV16</f>
        <v>0</v>
      </c>
      <c r="AW136" s="185"/>
      <c r="AX136" s="181">
        <f>'INTT Inst Work Package'!AX16</f>
        <v>0</v>
      </c>
      <c r="AY136" s="185"/>
      <c r="AZ136" s="767">
        <f>'INTT Inst Work Package'!AZ16</f>
        <v>500</v>
      </c>
      <c r="BA136" s="185"/>
      <c r="BB136" s="756">
        <f>'INTT Inst Work Package'!BB16</f>
        <v>0.25</v>
      </c>
      <c r="BC136" s="757">
        <f>'INTT Inst Work Package'!BC16</f>
        <v>0.25</v>
      </c>
      <c r="BD136" s="185"/>
      <c r="BE136" s="181">
        <f>'INTT Inst Work Package'!BE16</f>
        <v>0</v>
      </c>
      <c r="BF136" s="185"/>
      <c r="BG136" s="187" t="str">
        <f>'INTT Inst Work Package'!BG16</f>
        <v>The labor required for this task is reasonably similar to well understood tasks from PHENIX and other projects of similar scale/L4</v>
      </c>
      <c r="BH136" s="188" t="str">
        <f>'INTT Inst Work Package'!BH16</f>
        <v>The costs indicated are for hardware costs associated with this task. This is fairly well understood from projects with similar scope and detail./M4</v>
      </c>
      <c r="BI136" s="177"/>
      <c r="BJ136" s="187">
        <f>'INTT Inst Work Package'!BJ16</f>
        <v>0</v>
      </c>
      <c r="BK136" s="176">
        <f>'INTT Inst Work Package'!BK16</f>
        <v>0</v>
      </c>
      <c r="BL136" s="176">
        <f>'INTT Inst Work Package'!BL16</f>
        <v>8</v>
      </c>
      <c r="BM136" s="176">
        <f>'INTT Inst Work Package'!BM16</f>
        <v>8</v>
      </c>
      <c r="BN136" s="176">
        <f>'INTT Inst Work Package'!BN16</f>
        <v>60</v>
      </c>
      <c r="BO136" s="176">
        <f>'INTT Inst Work Package'!BO16</f>
        <v>0</v>
      </c>
      <c r="BP136" s="188">
        <f>'INTT Inst Work Package'!BP16</f>
        <v>0</v>
      </c>
      <c r="BQ136" s="8"/>
      <c r="BR136" s="775">
        <f>'INTT Inst Work Package'!BR16</f>
        <v>0</v>
      </c>
      <c r="BS136" s="776">
        <f>'INTT Inst Work Package'!BS16</f>
        <v>0</v>
      </c>
      <c r="BT136" s="776">
        <f>'INTT Inst Work Package'!BT16</f>
        <v>834.4</v>
      </c>
      <c r="BU136" s="776">
        <f>'INTT Inst Work Package'!BU16</f>
        <v>648.79999999999995</v>
      </c>
      <c r="BV136" s="776">
        <f>'INTT Inst Work Package'!BV16</f>
        <v>4866</v>
      </c>
      <c r="BW136" s="776">
        <f>'INTT Inst Work Package'!BW16</f>
        <v>0</v>
      </c>
      <c r="BX136" s="777">
        <f>'INTT Inst Work Package'!BX16</f>
        <v>0</v>
      </c>
      <c r="BY136" s="676"/>
      <c r="BZ136" s="797">
        <f>'INTT Inst Work Package'!BZ16</f>
        <v>6349.2</v>
      </c>
      <c r="CA136" s="798">
        <f>'INTT Inst Work Package'!CA16</f>
        <v>7936.5</v>
      </c>
      <c r="CB136" s="799">
        <f>'INTT Inst Work Package'!CB16</f>
        <v>625</v>
      </c>
      <c r="CC136" s="677"/>
      <c r="CD136" s="677"/>
      <c r="CE136" s="677"/>
      <c r="CF136" s="677"/>
    </row>
    <row r="137" spans="2:84" ht="124.8">
      <c r="B137" s="588" t="str">
        <f>'INTT Inst Work Package'!B17</f>
        <v>S363400 / S363410 / S363500</v>
      </c>
      <c r="C137" s="177" t="str">
        <f>'INTT Inst Work Package'!C17</f>
        <v>Align/Survey INTT to SC Magnet Centerline</v>
      </c>
      <c r="D137" s="181" t="str">
        <f>'INTT Inst Work Package'!D17</f>
        <v>Technical scope: Align all INTT sectors to the SC Magnet.
Work Statement: sPHENIX technicans working with BNL surveyors using appropriate alignment tools and adjustment/alignment features built into the INTT permanent support structure, align the INTT to the SC Magnet in accordance with the INTT installation procedure and work permit.</v>
      </c>
      <c r="E137" s="181">
        <f>'INTT Inst Work Package'!E17</f>
        <v>5</v>
      </c>
      <c r="F137" s="181">
        <f>'INTT Inst Work Package'!F17</f>
        <v>0</v>
      </c>
      <c r="G137" s="185"/>
      <c r="H137" s="181">
        <f>'INTT Inst Work Package'!H17</f>
        <v>0</v>
      </c>
      <c r="I137" s="185"/>
      <c r="J137" s="187">
        <f>'INTT Inst Work Package'!J17</f>
        <v>0</v>
      </c>
      <c r="K137" s="176">
        <f>'INTT Inst Work Package'!K17</f>
        <v>0</v>
      </c>
      <c r="L137" s="188">
        <f>'INTT Inst Work Package'!L17</f>
        <v>0</v>
      </c>
      <c r="M137" s="185"/>
      <c r="N137" s="181">
        <f>'INTT Inst Work Package'!N17</f>
        <v>0</v>
      </c>
      <c r="O137" s="185"/>
      <c r="P137" s="187">
        <f>'INTT Inst Work Package'!P17</f>
        <v>0</v>
      </c>
      <c r="Q137" s="176">
        <f>'INTT Inst Work Package'!Q17</f>
        <v>0</v>
      </c>
      <c r="R137" s="176">
        <f>'INTT Inst Work Package'!R17</f>
        <v>0</v>
      </c>
      <c r="S137" s="188">
        <f>'INTT Inst Work Package'!S17</f>
        <v>0</v>
      </c>
      <c r="T137" s="185"/>
      <c r="U137" s="181">
        <f>'INTT Inst Work Package'!U17</f>
        <v>0</v>
      </c>
      <c r="V137" s="185"/>
      <c r="W137" s="187">
        <f>'INTT Inst Work Package'!W17</f>
        <v>0</v>
      </c>
      <c r="X137" s="176">
        <f>'INTT Inst Work Package'!X17</f>
        <v>0</v>
      </c>
      <c r="Y137" s="176">
        <f>'INTT Inst Work Package'!Y17</f>
        <v>0</v>
      </c>
      <c r="Z137" s="176">
        <f>'INTT Inst Work Package'!Z17</f>
        <v>0</v>
      </c>
      <c r="AA137" s="176">
        <f>'INTT Inst Work Package'!AA17</f>
        <v>0</v>
      </c>
      <c r="AB137" s="188">
        <f>'INTT Inst Work Package'!AB17</f>
        <v>0</v>
      </c>
      <c r="AC137" s="185"/>
      <c r="AD137" s="181">
        <f>'INTT Inst Work Package'!AD17</f>
        <v>80</v>
      </c>
      <c r="AE137" s="185"/>
      <c r="AF137" s="187">
        <f>'INTT Inst Work Package'!AF17</f>
        <v>20</v>
      </c>
      <c r="AG137" s="176">
        <f>'INTT Inst Work Package'!AG17</f>
        <v>0</v>
      </c>
      <c r="AH137" s="176">
        <f>'INTT Inst Work Package'!AH17</f>
        <v>0</v>
      </c>
      <c r="AI137" s="176">
        <f>'INTT Inst Work Package'!AI17</f>
        <v>60</v>
      </c>
      <c r="AJ137" s="176">
        <f>'INTT Inst Work Package'!AJ17</f>
        <v>0</v>
      </c>
      <c r="AK137" s="176">
        <f>'INTT Inst Work Package'!AK17</f>
        <v>0</v>
      </c>
      <c r="AL137" s="176">
        <f>'INTT Inst Work Package'!AL17</f>
        <v>0</v>
      </c>
      <c r="AM137" s="176">
        <f>'INTT Inst Work Package'!AM17</f>
        <v>0</v>
      </c>
      <c r="AN137" s="188">
        <f>'INTT Inst Work Package'!AN17</f>
        <v>0</v>
      </c>
      <c r="AO137" s="185"/>
      <c r="AP137" s="181">
        <f>'INTT Inst Work Package'!AP17</f>
        <v>80</v>
      </c>
      <c r="AQ137" s="185"/>
      <c r="AR137" s="187">
        <f>'INTT Inst Work Package'!AR17</f>
        <v>0</v>
      </c>
      <c r="AS137" s="176">
        <f>'INTT Inst Work Package'!AS17</f>
        <v>0</v>
      </c>
      <c r="AT137" s="176">
        <f>'INTT Inst Work Package'!AT17</f>
        <v>80</v>
      </c>
      <c r="AU137" s="176">
        <f>'INTT Inst Work Package'!AU17</f>
        <v>0</v>
      </c>
      <c r="AV137" s="188">
        <f>'INTT Inst Work Package'!AV17</f>
        <v>0</v>
      </c>
      <c r="AW137" s="185"/>
      <c r="AX137" s="181">
        <f>'INTT Inst Work Package'!AX17</f>
        <v>0</v>
      </c>
      <c r="AY137" s="185"/>
      <c r="AZ137" s="767">
        <f>'INTT Inst Work Package'!AZ17</f>
        <v>500</v>
      </c>
      <c r="BA137" s="185"/>
      <c r="BB137" s="756">
        <f>'INTT Inst Work Package'!BB17</f>
        <v>0.25</v>
      </c>
      <c r="BC137" s="757">
        <f>'INTT Inst Work Package'!BC17</f>
        <v>0.25</v>
      </c>
      <c r="BD137" s="185"/>
      <c r="BE137" s="181" t="str">
        <f>'INTT Inst Work Package'!BE17</f>
        <v>craft is surveyors not riggers</v>
      </c>
      <c r="BF137" s="185"/>
      <c r="BG137" s="187" t="str">
        <f>'INTT Inst Work Package'!BG17</f>
        <v>The labor required for this task is reasonably similar to well understood tasks from PHENIX and other projects of similar scale/L4</v>
      </c>
      <c r="BH137" s="188" t="str">
        <f>'INTT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37" s="177"/>
      <c r="BJ137" s="187">
        <f>'INTT Inst Work Package'!BJ17</f>
        <v>0</v>
      </c>
      <c r="BK137" s="176">
        <f>'INTT Inst Work Package'!BK17</f>
        <v>0</v>
      </c>
      <c r="BL137" s="176">
        <f>'INTT Inst Work Package'!BL17</f>
        <v>0</v>
      </c>
      <c r="BM137" s="176">
        <f>'INTT Inst Work Package'!BM17</f>
        <v>0</v>
      </c>
      <c r="BN137" s="176">
        <f>'INTT Inst Work Package'!BN17</f>
        <v>80</v>
      </c>
      <c r="BO137" s="176">
        <f>'INTT Inst Work Package'!BO17</f>
        <v>80</v>
      </c>
      <c r="BP137" s="188">
        <f>'INTT Inst Work Package'!BP17</f>
        <v>0</v>
      </c>
      <c r="BQ137" s="8"/>
      <c r="BR137" s="775">
        <f>'INTT Inst Work Package'!BR17</f>
        <v>0</v>
      </c>
      <c r="BS137" s="776">
        <f>'INTT Inst Work Package'!BS17</f>
        <v>0</v>
      </c>
      <c r="BT137" s="776">
        <f>'INTT Inst Work Package'!BT17</f>
        <v>0</v>
      </c>
      <c r="BU137" s="776">
        <f>'INTT Inst Work Package'!BU17</f>
        <v>0</v>
      </c>
      <c r="BV137" s="776">
        <f>'INTT Inst Work Package'!BV17</f>
        <v>6488</v>
      </c>
      <c r="BW137" s="776">
        <f>'INTT Inst Work Package'!BW17</f>
        <v>9079.1999999999989</v>
      </c>
      <c r="BX137" s="777">
        <f>'INTT Inst Work Package'!BX17</f>
        <v>0</v>
      </c>
      <c r="BY137" s="676"/>
      <c r="BZ137" s="797">
        <f>'INTT Inst Work Package'!BZ17</f>
        <v>15567.199999999999</v>
      </c>
      <c r="CA137" s="798">
        <f>'INTT Inst Work Package'!CA17</f>
        <v>19459</v>
      </c>
      <c r="CB137" s="799">
        <f>'INTT Inst Work Package'!CB17</f>
        <v>625</v>
      </c>
      <c r="CC137" s="677"/>
      <c r="CD137" s="677"/>
      <c r="CE137" s="677"/>
      <c r="CF137" s="677"/>
    </row>
    <row r="138" spans="2:84" ht="109.2">
      <c r="B138" s="588" t="str">
        <f>'INTT Inst Work Package'!B18</f>
        <v>363600 / S363700</v>
      </c>
      <c r="C138" s="177" t="str">
        <f>'INTT Inst Work Package'!C18</f>
        <v>Install INTT Cables and Services</v>
      </c>
      <c r="D138" s="181" t="str">
        <f>'INTT Inst Work Package'!D18</f>
        <v>Technical scope: Install all INTT services (power, control and signal cables; cooling and gas supplies) onto cradle carriage. 
Work Statement: sPHENIX technicans using appropriate custom and standard  tools install all INTT services onto the  sPHENIX cradle carriage.</v>
      </c>
      <c r="E138" s="181">
        <f>'INTT Inst Work Package'!E18</f>
        <v>30</v>
      </c>
      <c r="F138" s="181">
        <f>'INTT Inst Work Package'!F18</f>
        <v>0</v>
      </c>
      <c r="G138" s="185"/>
      <c r="H138" s="181">
        <f>'INTT Inst Work Package'!H18</f>
        <v>0</v>
      </c>
      <c r="I138" s="185"/>
      <c r="J138" s="187">
        <f>'INTT Inst Work Package'!J18</f>
        <v>0</v>
      </c>
      <c r="K138" s="176">
        <f>'INTT Inst Work Package'!K18</f>
        <v>0</v>
      </c>
      <c r="L138" s="188">
        <f>'INTT Inst Work Package'!L18</f>
        <v>0</v>
      </c>
      <c r="M138" s="185"/>
      <c r="N138" s="181">
        <f>'INTT Inst Work Package'!N18</f>
        <v>48</v>
      </c>
      <c r="O138" s="185"/>
      <c r="P138" s="187">
        <f>'INTT Inst Work Package'!P18</f>
        <v>0</v>
      </c>
      <c r="Q138" s="176">
        <f>'INTT Inst Work Package'!Q18</f>
        <v>0</v>
      </c>
      <c r="R138" s="176">
        <f>'INTT Inst Work Package'!R18</f>
        <v>24</v>
      </c>
      <c r="S138" s="188">
        <f>'INTT Inst Work Package'!S18</f>
        <v>24</v>
      </c>
      <c r="T138" s="185"/>
      <c r="U138" s="181">
        <f>'INTT Inst Work Package'!U18</f>
        <v>24</v>
      </c>
      <c r="V138" s="185"/>
      <c r="W138" s="187">
        <f>'INTT Inst Work Package'!W18</f>
        <v>24</v>
      </c>
      <c r="X138" s="176">
        <f>'INTT Inst Work Package'!X18</f>
        <v>0</v>
      </c>
      <c r="Y138" s="176">
        <f>'INTT Inst Work Package'!Y18</f>
        <v>0</v>
      </c>
      <c r="Z138" s="176">
        <f>'INTT Inst Work Package'!Z18</f>
        <v>0</v>
      </c>
      <c r="AA138" s="176">
        <f>'INTT Inst Work Package'!AA18</f>
        <v>0</v>
      </c>
      <c r="AB138" s="188">
        <f>'INTT Inst Work Package'!AB18</f>
        <v>0</v>
      </c>
      <c r="AC138" s="185"/>
      <c r="AD138" s="181">
        <f>'INTT Inst Work Package'!AD18</f>
        <v>240</v>
      </c>
      <c r="AE138" s="185"/>
      <c r="AF138" s="187">
        <f>'INTT Inst Work Package'!AF18</f>
        <v>120</v>
      </c>
      <c r="AG138" s="176">
        <f>'INTT Inst Work Package'!AG18</f>
        <v>120</v>
      </c>
      <c r="AH138" s="176">
        <f>'INTT Inst Work Package'!AH18</f>
        <v>0</v>
      </c>
      <c r="AI138" s="176">
        <f>'INTT Inst Work Package'!AI18</f>
        <v>0</v>
      </c>
      <c r="AJ138" s="176">
        <f>'INTT Inst Work Package'!AJ18</f>
        <v>0</v>
      </c>
      <c r="AK138" s="176">
        <f>'INTT Inst Work Package'!AK18</f>
        <v>0</v>
      </c>
      <c r="AL138" s="176">
        <f>'INTT Inst Work Package'!AL18</f>
        <v>0</v>
      </c>
      <c r="AM138" s="176">
        <f>'INTT Inst Work Package'!AM18</f>
        <v>0</v>
      </c>
      <c r="AN138" s="188">
        <f>'INTT Inst Work Package'!AN18</f>
        <v>0</v>
      </c>
      <c r="AO138" s="185"/>
      <c r="AP138" s="181">
        <f>'INTT Inst Work Package'!AP18</f>
        <v>240</v>
      </c>
      <c r="AQ138" s="185"/>
      <c r="AR138" s="187">
        <f>'INTT Inst Work Package'!AR18</f>
        <v>0</v>
      </c>
      <c r="AS138" s="176">
        <f>'INTT Inst Work Package'!AS18</f>
        <v>240</v>
      </c>
      <c r="AT138" s="176">
        <f>'INTT Inst Work Package'!AT18</f>
        <v>0</v>
      </c>
      <c r="AU138" s="176">
        <f>'INTT Inst Work Package'!AU18</f>
        <v>0</v>
      </c>
      <c r="AV138" s="188">
        <f>'INTT Inst Work Package'!AV18</f>
        <v>0</v>
      </c>
      <c r="AW138" s="185"/>
      <c r="AX138" s="181">
        <f>'INTT Inst Work Package'!AX18</f>
        <v>0</v>
      </c>
      <c r="AY138" s="185"/>
      <c r="AZ138" s="767">
        <f>'INTT Inst Work Package'!AZ18</f>
        <v>500</v>
      </c>
      <c r="BA138" s="185"/>
      <c r="BB138" s="756">
        <f>'INTT Inst Work Package'!BB18</f>
        <v>0.25</v>
      </c>
      <c r="BC138" s="757">
        <f>'INTT Inst Work Package'!BC18</f>
        <v>0.25</v>
      </c>
      <c r="BD138" s="185"/>
      <c r="BE138" s="181">
        <f>'INTT Inst Work Package'!BE18</f>
        <v>0</v>
      </c>
      <c r="BF138" s="185"/>
      <c r="BG138" s="187" t="str">
        <f>'INTT Inst Work Package'!BG18</f>
        <v>The labor required for this task is reasonably similar to well understood tasks from PHENIX and other projects of similar scale/L4</v>
      </c>
      <c r="BH138" s="188" t="str">
        <f>'INTT Inst Work Package'!BH18</f>
        <v>The costs indicated are for hardware costs associated with this task. This is fairly well understood from projects with similar scope and detail./M4</v>
      </c>
      <c r="BI138" s="177"/>
      <c r="BJ138" s="187">
        <f>'INTT Inst Work Package'!BJ18</f>
        <v>0</v>
      </c>
      <c r="BK138" s="176">
        <f>'INTT Inst Work Package'!BK18</f>
        <v>0</v>
      </c>
      <c r="BL138" s="176">
        <f>'INTT Inst Work Package'!BL18</f>
        <v>48</v>
      </c>
      <c r="BM138" s="176">
        <f>'INTT Inst Work Package'!BM18</f>
        <v>24</v>
      </c>
      <c r="BN138" s="176">
        <f>'INTT Inst Work Package'!BN18</f>
        <v>240</v>
      </c>
      <c r="BO138" s="176">
        <f>'INTT Inst Work Package'!BO18</f>
        <v>240</v>
      </c>
      <c r="BP138" s="188">
        <f>'INTT Inst Work Package'!BP18</f>
        <v>0</v>
      </c>
      <c r="BQ138" s="8"/>
      <c r="BR138" s="775">
        <f>'INTT Inst Work Package'!BR18</f>
        <v>0</v>
      </c>
      <c r="BS138" s="776">
        <f>'INTT Inst Work Package'!BS18</f>
        <v>0</v>
      </c>
      <c r="BT138" s="776">
        <f>'INTT Inst Work Package'!BT18</f>
        <v>5006.3999999999996</v>
      </c>
      <c r="BU138" s="776">
        <f>'INTT Inst Work Package'!BU18</f>
        <v>1946.3999999999999</v>
      </c>
      <c r="BV138" s="776">
        <f>'INTT Inst Work Package'!BV18</f>
        <v>19464</v>
      </c>
      <c r="BW138" s="776">
        <f>'INTT Inst Work Package'!BW18</f>
        <v>27237.599999999999</v>
      </c>
      <c r="BX138" s="777">
        <f>'INTT Inst Work Package'!BX18</f>
        <v>0</v>
      </c>
      <c r="BY138" s="676"/>
      <c r="BZ138" s="797">
        <f>'INTT Inst Work Package'!BZ18</f>
        <v>53654.399999999994</v>
      </c>
      <c r="CA138" s="798">
        <f>'INTT Inst Work Package'!CA18</f>
        <v>67068</v>
      </c>
      <c r="CB138" s="799">
        <f>'INTT Inst Work Package'!CB18</f>
        <v>625</v>
      </c>
      <c r="CC138" s="677"/>
      <c r="CD138" s="677"/>
      <c r="CE138" s="677"/>
      <c r="CF138" s="677"/>
    </row>
    <row r="139" spans="2:84" ht="171.6">
      <c r="B139" s="588" t="str">
        <f>'INTT Inst Work Package'!B19</f>
        <v>S363800</v>
      </c>
      <c r="C139" s="177" t="str">
        <f>'INTT Inst Work Package'!C19</f>
        <v>Review INTT for Operational Readiness (ORR)</v>
      </c>
      <c r="D139" s="181" t="str">
        <f>'INTT Inst Work Package'!D19</f>
        <v xml:space="preserve">Technical scope: preparation for and execution of review for Engineering and safety review of sPHENIX INTT assembly/Installation in the sPHENIX AH. 
Work Statement: Gather all documentation describing the installation of the INTT and all of its sevrices including any acceptance/performance  testing performed and survey data. Prepare a presentation to demonstrate the adequacy of the installation demonstarting confidence that the INTT will perform successfully and safely. Present it to a committee designated by sPHENIX management. </v>
      </c>
      <c r="E139" s="181">
        <f>'INTT Inst Work Package'!E19</f>
        <v>5</v>
      </c>
      <c r="F139" s="181">
        <f>'INTT Inst Work Package'!F19</f>
        <v>0</v>
      </c>
      <c r="G139" s="185"/>
      <c r="H139" s="181">
        <f>'INTT Inst Work Package'!H19</f>
        <v>0</v>
      </c>
      <c r="I139" s="185"/>
      <c r="J139" s="187">
        <f>'INTT Inst Work Package'!J19</f>
        <v>0</v>
      </c>
      <c r="K139" s="176">
        <f>'INTT Inst Work Package'!K19</f>
        <v>0</v>
      </c>
      <c r="L139" s="188">
        <f>'INTT Inst Work Package'!L19</f>
        <v>0</v>
      </c>
      <c r="M139" s="185"/>
      <c r="N139" s="181">
        <f>'INTT Inst Work Package'!N19</f>
        <v>8</v>
      </c>
      <c r="O139" s="185"/>
      <c r="P139" s="187">
        <f>'INTT Inst Work Package'!P19</f>
        <v>0</v>
      </c>
      <c r="Q139" s="176">
        <f>'INTT Inst Work Package'!Q19</f>
        <v>0</v>
      </c>
      <c r="R139" s="176">
        <f>'INTT Inst Work Package'!R19</f>
        <v>8</v>
      </c>
      <c r="S139" s="188">
        <f>'INTT Inst Work Package'!S19</f>
        <v>0</v>
      </c>
      <c r="T139" s="185"/>
      <c r="U139" s="181">
        <f>'INTT Inst Work Package'!U19</f>
        <v>8</v>
      </c>
      <c r="V139" s="185"/>
      <c r="W139" s="187">
        <f>'INTT Inst Work Package'!W19</f>
        <v>8</v>
      </c>
      <c r="X139" s="176">
        <f>'INTT Inst Work Package'!X19</f>
        <v>0</v>
      </c>
      <c r="Y139" s="176">
        <f>'INTT Inst Work Package'!Y19</f>
        <v>0</v>
      </c>
      <c r="Z139" s="176">
        <f>'INTT Inst Work Package'!Z19</f>
        <v>0</v>
      </c>
      <c r="AA139" s="176">
        <f>'INTT Inst Work Package'!AA19</f>
        <v>0</v>
      </c>
      <c r="AB139" s="188">
        <f>'INTT Inst Work Package'!AB19</f>
        <v>0</v>
      </c>
      <c r="AC139" s="185"/>
      <c r="AD139" s="181">
        <f>'INTT Inst Work Package'!AD19</f>
        <v>16</v>
      </c>
      <c r="AE139" s="185"/>
      <c r="AF139" s="187">
        <f>'INTT Inst Work Package'!AF19</f>
        <v>8</v>
      </c>
      <c r="AG139" s="176">
        <f>'INTT Inst Work Package'!AG19</f>
        <v>8</v>
      </c>
      <c r="AH139" s="176">
        <f>'INTT Inst Work Package'!AH19</f>
        <v>0</v>
      </c>
      <c r="AI139" s="176">
        <f>'INTT Inst Work Package'!AI19</f>
        <v>0</v>
      </c>
      <c r="AJ139" s="176">
        <f>'INTT Inst Work Package'!AJ19</f>
        <v>0</v>
      </c>
      <c r="AK139" s="176">
        <f>'INTT Inst Work Package'!AK19</f>
        <v>0</v>
      </c>
      <c r="AL139" s="176">
        <f>'INTT Inst Work Package'!AL19</f>
        <v>0</v>
      </c>
      <c r="AM139" s="176">
        <f>'INTT Inst Work Package'!AM19</f>
        <v>0</v>
      </c>
      <c r="AN139" s="188">
        <f>'INTT Inst Work Package'!AN19</f>
        <v>0</v>
      </c>
      <c r="AO139" s="185"/>
      <c r="AP139" s="181">
        <f>'INTT Inst Work Package'!AP19</f>
        <v>0</v>
      </c>
      <c r="AQ139" s="185"/>
      <c r="AR139" s="187">
        <f>'INTT Inst Work Package'!AR19</f>
        <v>0</v>
      </c>
      <c r="AS139" s="176">
        <f>'INTT Inst Work Package'!AS19</f>
        <v>0</v>
      </c>
      <c r="AT139" s="176">
        <f>'INTT Inst Work Package'!AT19</f>
        <v>0</v>
      </c>
      <c r="AU139" s="176">
        <f>'INTT Inst Work Package'!AU19</f>
        <v>0</v>
      </c>
      <c r="AV139" s="188">
        <f>'INTT Inst Work Package'!AV19</f>
        <v>0</v>
      </c>
      <c r="AW139" s="185"/>
      <c r="AX139" s="181">
        <f>'INTT Inst Work Package'!AX19</f>
        <v>0</v>
      </c>
      <c r="AY139" s="185"/>
      <c r="AZ139" s="767">
        <f>'INTT Inst Work Package'!AZ19</f>
        <v>0</v>
      </c>
      <c r="BA139" s="185"/>
      <c r="BB139" s="756">
        <f>'INTT Inst Work Package'!BB19</f>
        <v>0.25</v>
      </c>
      <c r="BC139" s="757">
        <f>'INTT Inst Work Package'!BC19</f>
        <v>0</v>
      </c>
      <c r="BD139" s="185"/>
      <c r="BE139" s="181">
        <f>'INTT Inst Work Package'!BE19</f>
        <v>0</v>
      </c>
      <c r="BF139" s="185"/>
      <c r="BG139" s="187" t="str">
        <f>'INTT Inst Work Package'!BG19</f>
        <v>The labor required for this task is reasonably similar to well understood tasks from PHENIX and other projects of similar scale/L4</v>
      </c>
      <c r="BH139" s="188" t="str">
        <f>'INTT Inst Work Package'!BH19</f>
        <v>No Materials required for this task/M1</v>
      </c>
      <c r="BI139" s="177"/>
      <c r="BJ139" s="187">
        <f>'INTT Inst Work Package'!BJ19</f>
        <v>0</v>
      </c>
      <c r="BK139" s="176">
        <f>'INTT Inst Work Package'!BK19</f>
        <v>0</v>
      </c>
      <c r="BL139" s="176">
        <f>'INTT Inst Work Package'!BL19</f>
        <v>8</v>
      </c>
      <c r="BM139" s="176">
        <f>'INTT Inst Work Package'!BM19</f>
        <v>8</v>
      </c>
      <c r="BN139" s="176">
        <f>'INTT Inst Work Package'!BN19</f>
        <v>16</v>
      </c>
      <c r="BO139" s="176">
        <f>'INTT Inst Work Package'!BO19</f>
        <v>0</v>
      </c>
      <c r="BP139" s="188">
        <f>'INTT Inst Work Package'!BP19</f>
        <v>0</v>
      </c>
      <c r="BQ139" s="8"/>
      <c r="BR139" s="775">
        <f>'INTT Inst Work Package'!BR19</f>
        <v>0</v>
      </c>
      <c r="BS139" s="776">
        <f>'INTT Inst Work Package'!BS19</f>
        <v>0</v>
      </c>
      <c r="BT139" s="776">
        <f>'INTT Inst Work Package'!BT19</f>
        <v>834.4</v>
      </c>
      <c r="BU139" s="776">
        <f>'INTT Inst Work Package'!BU19</f>
        <v>648.79999999999995</v>
      </c>
      <c r="BV139" s="776">
        <f>'INTT Inst Work Package'!BV19</f>
        <v>1297.5999999999999</v>
      </c>
      <c r="BW139" s="776">
        <f>'INTT Inst Work Package'!BW19</f>
        <v>0</v>
      </c>
      <c r="BX139" s="777">
        <f>'INTT Inst Work Package'!BX19</f>
        <v>0</v>
      </c>
      <c r="BY139" s="676"/>
      <c r="BZ139" s="797">
        <f>'INTT Inst Work Package'!BZ19</f>
        <v>2780.7999999999997</v>
      </c>
      <c r="CA139" s="798">
        <f>'INTT Inst Work Package'!CA19</f>
        <v>3475.9999999999995</v>
      </c>
      <c r="CB139" s="799">
        <f>'INTT Inst Work Package'!CB19</f>
        <v>0</v>
      </c>
      <c r="CC139" s="677"/>
      <c r="CD139" s="677"/>
      <c r="CE139" s="677"/>
      <c r="CF139" s="677"/>
    </row>
    <row r="140" spans="2:84" ht="109.2">
      <c r="B140" s="588" t="str">
        <f>'INTT Inst Work Package'!B20</f>
        <v>S363900</v>
      </c>
      <c r="C140" s="177" t="str">
        <f>'INTT Inst Work Package'!C20</f>
        <v>Address Action Items from INTT ORR</v>
      </c>
      <c r="D140" s="181" t="str">
        <f>'INTT Inst Work Package'!D20</f>
        <v>Technical scope: evaluation and implementation of recommendations from INTT ORR. 
Work Statement: receive action items from reviewers, evaluate action items, implement changes, modifications to plans and equipment to appropriately satisfy each action item.</v>
      </c>
      <c r="E140" s="181">
        <f>'INTT Inst Work Package'!E20</f>
        <v>10</v>
      </c>
      <c r="F140" s="181">
        <f>'INTT Inst Work Package'!F20</f>
        <v>0</v>
      </c>
      <c r="G140" s="185"/>
      <c r="H140" s="181">
        <f>'INTT Inst Work Package'!H20</f>
        <v>0</v>
      </c>
      <c r="I140" s="185"/>
      <c r="J140" s="187">
        <f>'INTT Inst Work Package'!J20</f>
        <v>0</v>
      </c>
      <c r="K140" s="176">
        <f>'INTT Inst Work Package'!K20</f>
        <v>0</v>
      </c>
      <c r="L140" s="188">
        <f>'INTT Inst Work Package'!L20</f>
        <v>0</v>
      </c>
      <c r="M140" s="185"/>
      <c r="N140" s="181">
        <f>'INTT Inst Work Package'!N20</f>
        <v>8</v>
      </c>
      <c r="O140" s="185"/>
      <c r="P140" s="187">
        <f>'INTT Inst Work Package'!P20</f>
        <v>0</v>
      </c>
      <c r="Q140" s="176">
        <f>'INTT Inst Work Package'!Q20</f>
        <v>0</v>
      </c>
      <c r="R140" s="176">
        <f>'INTT Inst Work Package'!R20</f>
        <v>8</v>
      </c>
      <c r="S140" s="188">
        <f>'INTT Inst Work Package'!S20</f>
        <v>0</v>
      </c>
      <c r="T140" s="185"/>
      <c r="U140" s="181">
        <f>'INTT Inst Work Package'!U20</f>
        <v>8</v>
      </c>
      <c r="V140" s="185"/>
      <c r="W140" s="187">
        <f>'INTT Inst Work Package'!W20</f>
        <v>8</v>
      </c>
      <c r="X140" s="176">
        <f>'INTT Inst Work Package'!X20</f>
        <v>0</v>
      </c>
      <c r="Y140" s="176">
        <f>'INTT Inst Work Package'!Y20</f>
        <v>0</v>
      </c>
      <c r="Z140" s="176">
        <f>'INTT Inst Work Package'!Z20</f>
        <v>0</v>
      </c>
      <c r="AA140" s="176">
        <f>'INTT Inst Work Package'!AA20</f>
        <v>0</v>
      </c>
      <c r="AB140" s="188">
        <f>'INTT Inst Work Package'!AB20</f>
        <v>0</v>
      </c>
      <c r="AC140" s="185"/>
      <c r="AD140" s="181">
        <f>'INTT Inst Work Package'!AD20</f>
        <v>16</v>
      </c>
      <c r="AE140" s="185"/>
      <c r="AF140" s="187">
        <f>'INTT Inst Work Package'!AF20</f>
        <v>8</v>
      </c>
      <c r="AG140" s="176">
        <f>'INTT Inst Work Package'!AG20</f>
        <v>8</v>
      </c>
      <c r="AH140" s="176">
        <f>'INTT Inst Work Package'!AH20</f>
        <v>0</v>
      </c>
      <c r="AI140" s="176">
        <f>'INTT Inst Work Package'!AI20</f>
        <v>0</v>
      </c>
      <c r="AJ140" s="176">
        <f>'INTT Inst Work Package'!AJ20</f>
        <v>0</v>
      </c>
      <c r="AK140" s="176">
        <f>'INTT Inst Work Package'!AK20</f>
        <v>0</v>
      </c>
      <c r="AL140" s="176">
        <f>'INTT Inst Work Package'!AL20</f>
        <v>0</v>
      </c>
      <c r="AM140" s="176">
        <f>'INTT Inst Work Package'!AM20</f>
        <v>0</v>
      </c>
      <c r="AN140" s="188">
        <f>'INTT Inst Work Package'!AN20</f>
        <v>0</v>
      </c>
      <c r="AO140" s="185"/>
      <c r="AP140" s="181">
        <f>'INTT Inst Work Package'!AP20</f>
        <v>0</v>
      </c>
      <c r="AQ140" s="185"/>
      <c r="AR140" s="187">
        <f>'INTT Inst Work Package'!AR20</f>
        <v>0</v>
      </c>
      <c r="AS140" s="176">
        <f>'INTT Inst Work Package'!AS20</f>
        <v>0</v>
      </c>
      <c r="AT140" s="176">
        <f>'INTT Inst Work Package'!AT20</f>
        <v>0</v>
      </c>
      <c r="AU140" s="176">
        <f>'INTT Inst Work Package'!AU20</f>
        <v>0</v>
      </c>
      <c r="AV140" s="188">
        <f>'INTT Inst Work Package'!AV20</f>
        <v>0</v>
      </c>
      <c r="AW140" s="185"/>
      <c r="AX140" s="181">
        <f>'INTT Inst Work Package'!AX20</f>
        <v>0</v>
      </c>
      <c r="AY140" s="185"/>
      <c r="AZ140" s="767">
        <f>'INTT Inst Work Package'!AZ20</f>
        <v>0</v>
      </c>
      <c r="BA140" s="185"/>
      <c r="BB140" s="756">
        <f>'INTT Inst Work Package'!BB20</f>
        <v>0.25</v>
      </c>
      <c r="BC140" s="757">
        <f>'INTT Inst Work Package'!BC20</f>
        <v>0</v>
      </c>
      <c r="BD140" s="185"/>
      <c r="BE140" s="181">
        <f>'INTT Inst Work Package'!BE20</f>
        <v>0</v>
      </c>
      <c r="BF140" s="185"/>
      <c r="BG140" s="187" t="str">
        <f>'INTT Inst Work Package'!BG20</f>
        <v>The labor required for this task is reasonably similar to well understood tasks from PHENIX and other projects of similar scale/L4</v>
      </c>
      <c r="BH140" s="188" t="str">
        <f>'INTT Inst Work Package'!BH20</f>
        <v>No Materials required for this task/M1</v>
      </c>
      <c r="BI140" s="177"/>
      <c r="BJ140" s="187">
        <f>'INTT Inst Work Package'!BJ20</f>
        <v>0</v>
      </c>
      <c r="BK140" s="176">
        <f>'INTT Inst Work Package'!BK20</f>
        <v>0</v>
      </c>
      <c r="BL140" s="176">
        <f>'INTT Inst Work Package'!BL20</f>
        <v>8</v>
      </c>
      <c r="BM140" s="176">
        <f>'INTT Inst Work Package'!BM20</f>
        <v>8</v>
      </c>
      <c r="BN140" s="176">
        <f>'INTT Inst Work Package'!BN20</f>
        <v>16</v>
      </c>
      <c r="BO140" s="176">
        <f>'INTT Inst Work Package'!BO20</f>
        <v>0</v>
      </c>
      <c r="BP140" s="188">
        <f>'INTT Inst Work Package'!BP20</f>
        <v>0</v>
      </c>
      <c r="BQ140" s="8"/>
      <c r="BR140" s="775">
        <f>'INTT Inst Work Package'!BR20</f>
        <v>0</v>
      </c>
      <c r="BS140" s="776">
        <f>'INTT Inst Work Package'!BS20</f>
        <v>0</v>
      </c>
      <c r="BT140" s="776">
        <f>'INTT Inst Work Package'!BT20</f>
        <v>834.4</v>
      </c>
      <c r="BU140" s="776">
        <f>'INTT Inst Work Package'!BU20</f>
        <v>648.79999999999995</v>
      </c>
      <c r="BV140" s="776">
        <f>'INTT Inst Work Package'!BV20</f>
        <v>1297.5999999999999</v>
      </c>
      <c r="BW140" s="776">
        <f>'INTT Inst Work Package'!BW20</f>
        <v>0</v>
      </c>
      <c r="BX140" s="777">
        <f>'INTT Inst Work Package'!BX20</f>
        <v>0</v>
      </c>
      <c r="BY140" s="676"/>
      <c r="BZ140" s="797">
        <f>'INTT Inst Work Package'!BZ20</f>
        <v>2780.7999999999997</v>
      </c>
      <c r="CA140" s="798">
        <f>'INTT Inst Work Package'!CA20</f>
        <v>3475.9999999999995</v>
      </c>
      <c r="CB140" s="799">
        <f>'INTT Inst Work Package'!CB20</f>
        <v>0</v>
      </c>
      <c r="CC140" s="677"/>
      <c r="CD140" s="677"/>
      <c r="CE140" s="677"/>
      <c r="CF140" s="677"/>
    </row>
    <row r="141" spans="2:84" ht="141" thickBot="1">
      <c r="B141" s="589" t="str">
        <f>'INTT Inst Work Package'!B21</f>
        <v>S364000 / S364100 / S364200</v>
      </c>
      <c r="C141" s="178" t="str">
        <f>'INTT Inst Work Package'!C21</f>
        <v xml:space="preserve">Commission INTT </v>
      </c>
      <c r="D141" s="182" t="str">
        <f>'INTT Inst Work Package'!D21</f>
        <v>Technical scope: Perform operational tests to adjust, calibrate, debug and optimize the operation and performance of the INTT. 
Work Statement: Perform operational checks on HCal operational and control equipment. Make adjustments and calibrations as necessary to optimize detector performance. Make adjustments to operating procedures as necessary to assure smooth and reliable operation.</v>
      </c>
      <c r="E141" s="182">
        <f>'INTT Inst Work Package'!E21</f>
        <v>50</v>
      </c>
      <c r="F141" s="182">
        <f>'INTT Inst Work Package'!F21</f>
        <v>0</v>
      </c>
      <c r="G141" s="193"/>
      <c r="H141" s="182">
        <f>'INTT Inst Work Package'!H21</f>
        <v>400</v>
      </c>
      <c r="I141" s="193"/>
      <c r="J141" s="189">
        <f>'INTT Inst Work Package'!J21</f>
        <v>0</v>
      </c>
      <c r="K141" s="190">
        <f>'INTT Inst Work Package'!K21</f>
        <v>400</v>
      </c>
      <c r="L141" s="191">
        <f>'INTT Inst Work Package'!L21</f>
        <v>0</v>
      </c>
      <c r="M141" s="193"/>
      <c r="N141" s="182">
        <f>'INTT Inst Work Package'!N21</f>
        <v>80</v>
      </c>
      <c r="O141" s="193"/>
      <c r="P141" s="189">
        <f>'INTT Inst Work Package'!P21</f>
        <v>0</v>
      </c>
      <c r="Q141" s="190">
        <f>'INTT Inst Work Package'!Q21</f>
        <v>0</v>
      </c>
      <c r="R141" s="190">
        <f>'INTT Inst Work Package'!R21</f>
        <v>40</v>
      </c>
      <c r="S141" s="191">
        <f>'INTT Inst Work Package'!S21</f>
        <v>40</v>
      </c>
      <c r="T141" s="193"/>
      <c r="U141" s="182">
        <f>'INTT Inst Work Package'!U21</f>
        <v>40</v>
      </c>
      <c r="V141" s="193"/>
      <c r="W141" s="189">
        <f>'INTT Inst Work Package'!W21</f>
        <v>40</v>
      </c>
      <c r="X141" s="190">
        <f>'INTT Inst Work Package'!X21</f>
        <v>0</v>
      </c>
      <c r="Y141" s="190">
        <f>'INTT Inst Work Package'!Y21</f>
        <v>0</v>
      </c>
      <c r="Z141" s="190">
        <f>'INTT Inst Work Package'!Z21</f>
        <v>0</v>
      </c>
      <c r="AA141" s="190">
        <f>'INTT Inst Work Package'!AA21</f>
        <v>0</v>
      </c>
      <c r="AB141" s="191">
        <f>'INTT Inst Work Package'!AB21</f>
        <v>0</v>
      </c>
      <c r="AC141" s="193"/>
      <c r="AD141" s="182">
        <f>'INTT Inst Work Package'!AD21</f>
        <v>80</v>
      </c>
      <c r="AE141" s="193"/>
      <c r="AF141" s="189">
        <f>'INTT Inst Work Package'!AF21</f>
        <v>40</v>
      </c>
      <c r="AG141" s="190">
        <f>'INTT Inst Work Package'!AG21</f>
        <v>40</v>
      </c>
      <c r="AH141" s="190">
        <f>'INTT Inst Work Package'!AH21</f>
        <v>0</v>
      </c>
      <c r="AI141" s="190">
        <f>'INTT Inst Work Package'!AI21</f>
        <v>0</v>
      </c>
      <c r="AJ141" s="190">
        <f>'INTT Inst Work Package'!AJ21</f>
        <v>0</v>
      </c>
      <c r="AK141" s="190">
        <f>'INTT Inst Work Package'!AK21</f>
        <v>0</v>
      </c>
      <c r="AL141" s="190">
        <f>'INTT Inst Work Package'!AL21</f>
        <v>0</v>
      </c>
      <c r="AM141" s="190">
        <f>'INTT Inst Work Package'!AM21</f>
        <v>0</v>
      </c>
      <c r="AN141" s="191">
        <f>'INTT Inst Work Package'!AN21</f>
        <v>0</v>
      </c>
      <c r="AO141" s="193"/>
      <c r="AP141" s="182">
        <f>'INTT Inst Work Package'!AP21</f>
        <v>0</v>
      </c>
      <c r="AQ141" s="193"/>
      <c r="AR141" s="189">
        <f>'INTT Inst Work Package'!AR21</f>
        <v>0</v>
      </c>
      <c r="AS141" s="190">
        <f>'INTT Inst Work Package'!AS21</f>
        <v>0</v>
      </c>
      <c r="AT141" s="190">
        <f>'INTT Inst Work Package'!AT21</f>
        <v>0</v>
      </c>
      <c r="AU141" s="190">
        <f>'INTT Inst Work Package'!AU21</f>
        <v>0</v>
      </c>
      <c r="AV141" s="191">
        <f>'INTT Inst Work Package'!AV21</f>
        <v>0</v>
      </c>
      <c r="AW141" s="193"/>
      <c r="AX141" s="182">
        <f>'INTT Inst Work Package'!AX21</f>
        <v>1600</v>
      </c>
      <c r="AY141" s="193"/>
      <c r="AZ141" s="768">
        <f>'INTT Inst Work Package'!AZ21</f>
        <v>500</v>
      </c>
      <c r="BA141" s="193"/>
      <c r="BB141" s="758">
        <f>'INTT Inst Work Package'!BB21</f>
        <v>0.25</v>
      </c>
      <c r="BC141" s="759">
        <f>'INTT Inst Work Package'!BC21</f>
        <v>0</v>
      </c>
      <c r="BD141" s="193"/>
      <c r="BE141" s="182" t="str">
        <f>'INTT Inst Work Package'!BE21</f>
        <v/>
      </c>
      <c r="BF141" s="193"/>
      <c r="BG141" s="189" t="str">
        <f>'INTT Inst Work Package'!BG21</f>
        <v>The labor required for this task is reasonably similar to well understood tasks from PHENIX and other projects of similar scale/L4</v>
      </c>
      <c r="BH141" s="191" t="str">
        <f>'INTT Inst Work Package'!BH21</f>
        <v>The costs indicated are for hardware costs associated with this task. This is fairly well understood from projects with similar scope and detail./M4</v>
      </c>
      <c r="BI141" s="178"/>
      <c r="BJ141" s="189">
        <f>'INTT Inst Work Package'!BJ21</f>
        <v>0</v>
      </c>
      <c r="BK141" s="190">
        <f>'INTT Inst Work Package'!BK21</f>
        <v>400</v>
      </c>
      <c r="BL141" s="190">
        <f>'INTT Inst Work Package'!BL21</f>
        <v>80</v>
      </c>
      <c r="BM141" s="190">
        <f>'INTT Inst Work Package'!BM21</f>
        <v>40</v>
      </c>
      <c r="BN141" s="190">
        <f>'INTT Inst Work Package'!BN21</f>
        <v>80</v>
      </c>
      <c r="BO141" s="190">
        <f>'INTT Inst Work Package'!BO21</f>
        <v>0</v>
      </c>
      <c r="BP141" s="191">
        <f>'INTT Inst Work Package'!BP21</f>
        <v>1600</v>
      </c>
      <c r="BQ141" s="8"/>
      <c r="BR141" s="775">
        <f>'INTT Inst Work Package'!BR21</f>
        <v>0</v>
      </c>
      <c r="BS141" s="776">
        <f>'INTT Inst Work Package'!BS21</f>
        <v>48600</v>
      </c>
      <c r="BT141" s="776">
        <f>'INTT Inst Work Package'!BT21</f>
        <v>8344</v>
      </c>
      <c r="BU141" s="776">
        <f>'INTT Inst Work Package'!BU21</f>
        <v>3244</v>
      </c>
      <c r="BV141" s="776">
        <f>'INTT Inst Work Package'!BV21</f>
        <v>6488</v>
      </c>
      <c r="BW141" s="776">
        <f>'INTT Inst Work Package'!BW21</f>
        <v>0</v>
      </c>
      <c r="BX141" s="777">
        <f>'INTT Inst Work Package'!BX21</f>
        <v>0</v>
      </c>
      <c r="BY141" s="676"/>
      <c r="BZ141" s="797">
        <f>'INTT Inst Work Package'!BZ21</f>
        <v>66676</v>
      </c>
      <c r="CA141" s="798">
        <f>'INTT Inst Work Package'!CA21</f>
        <v>83345</v>
      </c>
      <c r="CB141" s="799">
        <f>'INTT Inst Work Package'!CB21</f>
        <v>500</v>
      </c>
      <c r="CC141" s="677"/>
      <c r="CD141" s="677"/>
      <c r="CE141" s="677"/>
      <c r="CF141" s="677"/>
    </row>
    <row r="142" spans="2:84" ht="409.6" thickBot="1">
      <c r="B142" s="869" t="str">
        <f>'MVTX Inst Work Package'!C4</f>
        <v>2.05.10</v>
      </c>
      <c r="C142" s="175" t="str">
        <f>'MVTX Inst Work Package'!C5</f>
        <v>MVTX  Integration/Installation</v>
      </c>
      <c r="D142" s="194" t="str">
        <f>'BoE for MVTX Inst'!B12</f>
        <v xml:space="preserve">Technical Scope:
This work package includes all scientific, engineering and technical staff efforts to install the sPHENIX Monolithic Active Pixel Vertex Detector (MVTX) components in the sPHENIX Assembly Hall (AH) at Building 1008.  The analyses required to determine the design of MVTX detector structural components and equipment needed, the design, procurement and acceptance of such equipment, reviews of these analyses and the assembly and testing of MVTX performance are not in the scope of this work package and control account but rather are part of sPHENIX WBS 3.02: sPHENIX Monolithic Active Pixel Vertex Detector.
Work Statement: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(procurement, fabrication, assembly, testing and delivery to BNL of MVTX components and services covered in WBS 3.02 work packages)
6.   Install MVTX Support
7.   Install MVTX (mechanical) 
8.   Align/Survey MVTX to SC Magnet Centerline
9.   Install MVTX Cables and Services
10. Review MVTX for Operational Readiness (ORR); address action items from MVTX ORR
11. Commission MVTX </v>
      </c>
      <c r="E142" s="53"/>
      <c r="F142" s="53"/>
      <c r="G142" s="207"/>
      <c r="H142" s="53"/>
      <c r="I142" s="207"/>
      <c r="J142" s="195"/>
      <c r="K142" s="196"/>
      <c r="L142" s="197"/>
      <c r="M142" s="207"/>
      <c r="N142" s="53"/>
      <c r="O142" s="207"/>
      <c r="P142" s="195"/>
      <c r="Q142" s="196"/>
      <c r="R142" s="196"/>
      <c r="S142" s="197"/>
      <c r="T142" s="207"/>
      <c r="U142" s="53"/>
      <c r="V142" s="207"/>
      <c r="W142" s="195"/>
      <c r="X142" s="196"/>
      <c r="Y142" s="196"/>
      <c r="Z142" s="196"/>
      <c r="AA142" s="196"/>
      <c r="AB142" s="197"/>
      <c r="AC142" s="207"/>
      <c r="AD142" s="53"/>
      <c r="AE142" s="207"/>
      <c r="AF142" s="195"/>
      <c r="AG142" s="196"/>
      <c r="AH142" s="196"/>
      <c r="AI142" s="196"/>
      <c r="AJ142" s="196"/>
      <c r="AK142" s="196"/>
      <c r="AL142" s="196"/>
      <c r="AM142" s="196"/>
      <c r="AN142" s="197"/>
      <c r="AO142" s="207"/>
      <c r="AP142" s="53"/>
      <c r="AQ142" s="207"/>
      <c r="AR142" s="195"/>
      <c r="AS142" s="196"/>
      <c r="AT142" s="196"/>
      <c r="AU142" s="196"/>
      <c r="AV142" s="197"/>
      <c r="AW142" s="54"/>
      <c r="AX142" s="53"/>
      <c r="AY142" s="54"/>
      <c r="AZ142" s="198">
        <f>SUM(AZ143:AZ157)</f>
        <v>32500</v>
      </c>
      <c r="BA142" s="199"/>
      <c r="BB142" s="744"/>
      <c r="BC142" s="745"/>
      <c r="BD142" s="54"/>
      <c r="BE142" s="53"/>
      <c r="BF142" s="54"/>
      <c r="BG142" s="195"/>
      <c r="BH142" s="197"/>
      <c r="BI142" s="457"/>
      <c r="BJ142" s="1251"/>
      <c r="BK142" s="1252"/>
      <c r="BL142" s="1252"/>
      <c r="BM142" s="1252"/>
      <c r="BN142" s="1252"/>
      <c r="BO142" s="1252"/>
      <c r="BP142" s="1253"/>
      <c r="BQ142" s="8"/>
      <c r="BR142" s="687">
        <f>SUM(BR143:BR157)</f>
        <v>0</v>
      </c>
      <c r="BS142" s="688">
        <f t="shared" ref="BS142:BX142" si="21">SUM(BS143:BS157)</f>
        <v>65124</v>
      </c>
      <c r="BT142" s="688">
        <f t="shared" si="21"/>
        <v>27743.800000000003</v>
      </c>
      <c r="BU142" s="688">
        <f t="shared" si="21"/>
        <v>14435.799999999997</v>
      </c>
      <c r="BV142" s="688">
        <f t="shared" si="21"/>
        <v>58392</v>
      </c>
      <c r="BW142" s="688">
        <f t="shared" si="21"/>
        <v>9079.1999999999989</v>
      </c>
      <c r="BX142" s="689">
        <f t="shared" si="21"/>
        <v>0</v>
      </c>
      <c r="BY142" s="676"/>
      <c r="BZ142" s="782">
        <f t="shared" ref="BZ142:CB142" si="22">SUM(BZ143:BZ157)</f>
        <v>174774.8</v>
      </c>
      <c r="CA142" s="783">
        <f t="shared" si="22"/>
        <v>218468.5</v>
      </c>
      <c r="CB142" s="784">
        <f t="shared" si="22"/>
        <v>45000</v>
      </c>
      <c r="CC142" s="677"/>
      <c r="CD142" s="677"/>
      <c r="CE142" s="677"/>
      <c r="CF142" s="677"/>
    </row>
    <row r="143" spans="2:84" ht="202.8">
      <c r="B143" s="587" t="str">
        <f>'MVTX Inst Work Package'!B7</f>
        <v>S364300</v>
      </c>
      <c r="C143" s="450" t="str">
        <f>'MVTX Inst Work Package'!C7</f>
        <v>Design MVTX  Integration/Installation Tooling/Fixtures</v>
      </c>
      <c r="D143" s="464" t="str">
        <f>'MVTX Inst Work Package'!D7</f>
        <v>Technical Scope: All tasks related to the design of MVTX Integeration and Installation tooling components for sPHENIX. (Note: some similar tools may be also used for the handling of MVTX sectors during assembly. The design of those tools is covered in WBS 3.02. Those tools will be reused and augmented by additional tools described in this work package.)
Work Statement: gather all relevant information and analyze requirements, create drawings and other relevant documentation for MVTX Lifting and insertion/positioning fixtures for installing this detector inside the TPC and the magnet and for installing MVTX services.</v>
      </c>
      <c r="E143" s="464">
        <f>'MVTX Inst Work Package'!E7</f>
        <v>60</v>
      </c>
      <c r="F143" s="464">
        <f>'MVTX Inst Work Package'!F7</f>
        <v>0</v>
      </c>
      <c r="G143" s="462"/>
      <c r="H143" s="464">
        <f>'MVTX Inst Work Package'!H7</f>
        <v>0</v>
      </c>
      <c r="I143" s="462"/>
      <c r="J143" s="456">
        <f>'MVTX Inst Work Package'!J7</f>
        <v>0</v>
      </c>
      <c r="K143" s="444">
        <f>'MVTX Inst Work Package'!K7</f>
        <v>0</v>
      </c>
      <c r="L143" s="445">
        <f>'MVTX Inst Work Package'!L7</f>
        <v>0</v>
      </c>
      <c r="M143" s="462"/>
      <c r="N143" s="464">
        <f>'MVTX Inst Work Package'!N7</f>
        <v>30</v>
      </c>
      <c r="O143" s="462"/>
      <c r="P143" s="456">
        <f>'MVTX Inst Work Package'!P7</f>
        <v>0</v>
      </c>
      <c r="Q143" s="444">
        <f>'MVTX Inst Work Package'!Q7</f>
        <v>0</v>
      </c>
      <c r="R143" s="444">
        <f>'MVTX Inst Work Package'!R7</f>
        <v>30</v>
      </c>
      <c r="S143" s="445">
        <f>'MVTX Inst Work Package'!S7</f>
        <v>0</v>
      </c>
      <c r="T143" s="462"/>
      <c r="U143" s="464">
        <f>'MVTX Inst Work Package'!U7</f>
        <v>60</v>
      </c>
      <c r="V143" s="462"/>
      <c r="W143" s="456">
        <f>'MVTX Inst Work Package'!W7</f>
        <v>60</v>
      </c>
      <c r="X143" s="444">
        <f>'MVTX Inst Work Package'!X7</f>
        <v>0</v>
      </c>
      <c r="Y143" s="444">
        <f>'MVTX Inst Work Package'!Y7</f>
        <v>0</v>
      </c>
      <c r="Z143" s="444">
        <f>'MVTX Inst Work Package'!Z7</f>
        <v>0</v>
      </c>
      <c r="AA143" s="444">
        <f>'MVTX Inst Work Package'!AA7</f>
        <v>0</v>
      </c>
      <c r="AB143" s="445">
        <f>'MVTX Inst Work Package'!AB7</f>
        <v>0</v>
      </c>
      <c r="AC143" s="462"/>
      <c r="AD143" s="464">
        <f>'MVTX Inst Work Package'!AD7</f>
        <v>0</v>
      </c>
      <c r="AE143" s="462"/>
      <c r="AF143" s="456">
        <f>'MVTX Inst Work Package'!AF7</f>
        <v>0</v>
      </c>
      <c r="AG143" s="444">
        <f>'MVTX Inst Work Package'!AG7</f>
        <v>0</v>
      </c>
      <c r="AH143" s="444">
        <f>'MVTX Inst Work Package'!AH7</f>
        <v>0</v>
      </c>
      <c r="AI143" s="444">
        <f>'MVTX Inst Work Package'!AI7</f>
        <v>0</v>
      </c>
      <c r="AJ143" s="444">
        <f>'MVTX Inst Work Package'!AJ7</f>
        <v>0</v>
      </c>
      <c r="AK143" s="444">
        <f>'MVTX Inst Work Package'!AK7</f>
        <v>0</v>
      </c>
      <c r="AL143" s="444">
        <f>'MVTX Inst Work Package'!AL7</f>
        <v>0</v>
      </c>
      <c r="AM143" s="444">
        <f>'MVTX Inst Work Package'!AM7</f>
        <v>0</v>
      </c>
      <c r="AN143" s="445">
        <f>'MVTX Inst Work Package'!AN7</f>
        <v>0</v>
      </c>
      <c r="AO143" s="462"/>
      <c r="AP143" s="464">
        <f>'MVTX Inst Work Package'!AP7</f>
        <v>0</v>
      </c>
      <c r="AQ143" s="462"/>
      <c r="AR143" s="456">
        <f>'MVTX Inst Work Package'!AR7</f>
        <v>0</v>
      </c>
      <c r="AS143" s="444">
        <f>'MVTX Inst Work Package'!AS7</f>
        <v>0</v>
      </c>
      <c r="AT143" s="444">
        <f>'MVTX Inst Work Package'!AT7</f>
        <v>0</v>
      </c>
      <c r="AU143" s="444">
        <f>'MVTX Inst Work Package'!AU7</f>
        <v>0</v>
      </c>
      <c r="AV143" s="445">
        <f>'MVTX Inst Work Package'!AV7</f>
        <v>0</v>
      </c>
      <c r="AW143" s="462"/>
      <c r="AX143" s="464">
        <f>'MVTX Inst Work Package'!AX7</f>
        <v>0</v>
      </c>
      <c r="AY143" s="462"/>
      <c r="AZ143" s="765">
        <f>'MVTX Inst Work Package'!AZ7</f>
        <v>0</v>
      </c>
      <c r="BA143" s="462"/>
      <c r="BB143" s="752">
        <f>'MVTX Inst Work Package'!BB7</f>
        <v>0.25</v>
      </c>
      <c r="BC143" s="753">
        <f>'MVTX Inst Work Package'!BC7</f>
        <v>0</v>
      </c>
      <c r="BD143" s="462"/>
      <c r="BE143" s="464">
        <f>'MVTX Inst Work Package'!BE7</f>
        <v>0</v>
      </c>
      <c r="BF143" s="462"/>
      <c r="BG143" s="456" t="str">
        <f>'MVTX Inst Work Package'!BG7</f>
        <v>The labor required for this task is reasonably similar to well understood tasks from PHENIX and other projects of similar scale/L4</v>
      </c>
      <c r="BH143" s="445" t="str">
        <f>'MVTX Inst Work Package'!BH7</f>
        <v>No Materials required for this task/M1</v>
      </c>
      <c r="BI143" s="450"/>
      <c r="BJ143" s="456">
        <f>'MVTX Inst Work Package'!BJ7</f>
        <v>0</v>
      </c>
      <c r="BK143" s="444">
        <f>'MVTX Inst Work Package'!BK7</f>
        <v>0</v>
      </c>
      <c r="BL143" s="444">
        <f>'MVTX Inst Work Package'!BL7</f>
        <v>30</v>
      </c>
      <c r="BM143" s="444">
        <f>'MVTX Inst Work Package'!BM7</f>
        <v>60</v>
      </c>
      <c r="BN143" s="444">
        <f>'MVTX Inst Work Package'!BN7</f>
        <v>0</v>
      </c>
      <c r="BO143" s="444">
        <f>'MVTX Inst Work Package'!BO7</f>
        <v>0</v>
      </c>
      <c r="BP143" s="445">
        <f>'MVTX Inst Work Package'!BP7</f>
        <v>0</v>
      </c>
      <c r="BQ143" s="8"/>
      <c r="BR143" s="775">
        <f>'MVTX Inst Work Package'!BR7</f>
        <v>0</v>
      </c>
      <c r="BS143" s="776">
        <f>'MVTX Inst Work Package'!BS7</f>
        <v>0</v>
      </c>
      <c r="BT143" s="776">
        <f>'MVTX Inst Work Package'!BT7</f>
        <v>3129</v>
      </c>
      <c r="BU143" s="776">
        <f>'MVTX Inst Work Package'!BU7</f>
        <v>4866</v>
      </c>
      <c r="BV143" s="776">
        <f>'MVTX Inst Work Package'!BV7</f>
        <v>0</v>
      </c>
      <c r="BW143" s="776">
        <f>'MVTX Inst Work Package'!BW7</f>
        <v>0</v>
      </c>
      <c r="BX143" s="777">
        <f>'MVTX Inst Work Package'!BX7</f>
        <v>0</v>
      </c>
      <c r="BY143" s="676"/>
      <c r="BZ143" s="797">
        <f>'MVTX Inst Work Package'!BZ7</f>
        <v>7995</v>
      </c>
      <c r="CA143" s="798">
        <f>'MVTX Inst Work Package'!CA7</f>
        <v>9993.75</v>
      </c>
      <c r="CB143" s="799">
        <f>'MVTX Inst Work Package'!CB7</f>
        <v>0</v>
      </c>
      <c r="CC143" s="677"/>
      <c r="CD143" s="677"/>
      <c r="CE143" s="677"/>
      <c r="CF143" s="677"/>
    </row>
    <row r="144" spans="2:84" ht="280.8">
      <c r="B144" s="588" t="str">
        <f>'MVTX Inst Work Package'!B8</f>
        <v>S364400 / S364500</v>
      </c>
      <c r="C144" s="177" t="str">
        <f>'MVTX Inst Work Package'!C8</f>
        <v>Fabricate/Procure MVTX  Integration/Installation Tooling/Fixtures</v>
      </c>
      <c r="D144" s="181" t="str">
        <f>'MVTX Inst Work Package'!D8</f>
        <v xml:space="preserve">Technical Scope: All tasks related to the fabrication and procurement of MVTX Integration and Installation tooling components for sPHENIX.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
Work Statement: Prepare fabrication/procurement documentation, initiate procurement with Central shops/Procurement Office, participate in vendor selection, track procurement through delivery, inspect/accept all relevant procurements. </v>
      </c>
      <c r="E144" s="181">
        <f>'MVTX Inst Work Package'!E8</f>
        <v>60</v>
      </c>
      <c r="F144" s="181">
        <f>'MVTX Inst Work Package'!F8</f>
        <v>0</v>
      </c>
      <c r="G144" s="185"/>
      <c r="H144" s="181">
        <f>'MVTX Inst Work Package'!H8</f>
        <v>0</v>
      </c>
      <c r="I144" s="185"/>
      <c r="J144" s="187">
        <f>'MVTX Inst Work Package'!J8</f>
        <v>0</v>
      </c>
      <c r="K144" s="176">
        <f>'MVTX Inst Work Package'!K8</f>
        <v>0</v>
      </c>
      <c r="L144" s="188">
        <f>'MVTX Inst Work Package'!L8</f>
        <v>0</v>
      </c>
      <c r="M144" s="185"/>
      <c r="N144" s="181">
        <f>'MVTX Inst Work Package'!N8</f>
        <v>60</v>
      </c>
      <c r="O144" s="185"/>
      <c r="P144" s="187">
        <f>'MVTX Inst Work Package'!P8</f>
        <v>0</v>
      </c>
      <c r="Q144" s="176">
        <f>'MVTX Inst Work Package'!Q8</f>
        <v>0</v>
      </c>
      <c r="R144" s="176">
        <f>'MVTX Inst Work Package'!R8</f>
        <v>60</v>
      </c>
      <c r="S144" s="188">
        <f>'MVTX Inst Work Package'!S8</f>
        <v>0</v>
      </c>
      <c r="T144" s="185"/>
      <c r="U144" s="181">
        <f>'MVTX Inst Work Package'!U8</f>
        <v>20</v>
      </c>
      <c r="V144" s="185"/>
      <c r="W144" s="187">
        <f>'MVTX Inst Work Package'!W8</f>
        <v>20</v>
      </c>
      <c r="X144" s="176">
        <f>'MVTX Inst Work Package'!X8</f>
        <v>0</v>
      </c>
      <c r="Y144" s="176">
        <f>'MVTX Inst Work Package'!Y8</f>
        <v>0</v>
      </c>
      <c r="Z144" s="176">
        <f>'MVTX Inst Work Package'!Z8</f>
        <v>0</v>
      </c>
      <c r="AA144" s="176">
        <f>'MVTX Inst Work Package'!AA8</f>
        <v>0</v>
      </c>
      <c r="AB144" s="188">
        <f>'MVTX Inst Work Package'!AB8</f>
        <v>0</v>
      </c>
      <c r="AC144" s="185"/>
      <c r="AD144" s="181">
        <f>'MVTX Inst Work Package'!AD8</f>
        <v>20</v>
      </c>
      <c r="AE144" s="185"/>
      <c r="AF144" s="187">
        <f>'MVTX Inst Work Package'!AF8</f>
        <v>20</v>
      </c>
      <c r="AG144" s="176">
        <f>'MVTX Inst Work Package'!AG8</f>
        <v>0</v>
      </c>
      <c r="AH144" s="176">
        <f>'MVTX Inst Work Package'!AH8</f>
        <v>0</v>
      </c>
      <c r="AI144" s="176">
        <f>'MVTX Inst Work Package'!AI8</f>
        <v>0</v>
      </c>
      <c r="AJ144" s="176">
        <f>'MVTX Inst Work Package'!AJ8</f>
        <v>0</v>
      </c>
      <c r="AK144" s="176">
        <f>'MVTX Inst Work Package'!AK8</f>
        <v>0</v>
      </c>
      <c r="AL144" s="176">
        <f>'MVTX Inst Work Package'!AL8</f>
        <v>0</v>
      </c>
      <c r="AM144" s="176">
        <f>'MVTX Inst Work Package'!AM8</f>
        <v>0</v>
      </c>
      <c r="AN144" s="188">
        <f>'MVTX Inst Work Package'!AN8</f>
        <v>0</v>
      </c>
      <c r="AO144" s="185"/>
      <c r="AP144" s="181">
        <f>'MVTX Inst Work Package'!AP8</f>
        <v>0</v>
      </c>
      <c r="AQ144" s="185"/>
      <c r="AR144" s="187">
        <f>'MVTX Inst Work Package'!AR8</f>
        <v>0</v>
      </c>
      <c r="AS144" s="176">
        <f>'MVTX Inst Work Package'!AS8</f>
        <v>0</v>
      </c>
      <c r="AT144" s="176">
        <f>'MVTX Inst Work Package'!AT8</f>
        <v>0</v>
      </c>
      <c r="AU144" s="176">
        <f>'MVTX Inst Work Package'!AU8</f>
        <v>0</v>
      </c>
      <c r="AV144" s="188">
        <f>'MVTX Inst Work Package'!AV8</f>
        <v>0</v>
      </c>
      <c r="AW144" s="185"/>
      <c r="AX144" s="181">
        <f>'MVTX Inst Work Package'!AX8</f>
        <v>0</v>
      </c>
      <c r="AY144" s="185"/>
      <c r="AZ144" s="767">
        <f>'MVTX Inst Work Package'!AZ8</f>
        <v>30000</v>
      </c>
      <c r="BA144" s="185"/>
      <c r="BB144" s="756">
        <f>'MVTX Inst Work Package'!BB8</f>
        <v>0.25</v>
      </c>
      <c r="BC144" s="757">
        <f>'MVTX Inst Work Package'!BC8</f>
        <v>0.4</v>
      </c>
      <c r="BD144" s="185"/>
      <c r="BE144" s="181">
        <f>'MVTX Inst Work Package'!BE8</f>
        <v>0</v>
      </c>
      <c r="BF144" s="185"/>
      <c r="BG144" s="187" t="str">
        <f>'MVTX Inst Work Package'!BG8</f>
        <v>The labor required for this task is reasonably similar to well understood tasks from PHENIX and other projects of similar scale/L4</v>
      </c>
      <c r="BH144" s="188" t="str">
        <f>'MVTX Inst Work Package'!BH8</f>
        <v>The concept for tooling and fixtures required to assemble the MVTX is fairly well set, but the details need to be established. Included in this cost are lifting fixtures holding fixtures, assembly and alignment fixtures/M5</v>
      </c>
      <c r="BI144" s="177"/>
      <c r="BJ144" s="187">
        <f>'MVTX Inst Work Package'!BJ8</f>
        <v>0</v>
      </c>
      <c r="BK144" s="176">
        <f>'MVTX Inst Work Package'!BK8</f>
        <v>0</v>
      </c>
      <c r="BL144" s="176">
        <f>'MVTX Inst Work Package'!BL8</f>
        <v>60</v>
      </c>
      <c r="BM144" s="176">
        <f>'MVTX Inst Work Package'!BM8</f>
        <v>20</v>
      </c>
      <c r="BN144" s="176">
        <f>'MVTX Inst Work Package'!BN8</f>
        <v>20</v>
      </c>
      <c r="BO144" s="176">
        <f>'MVTX Inst Work Package'!BO8</f>
        <v>0</v>
      </c>
      <c r="BP144" s="188">
        <f>'MVTX Inst Work Package'!BP8</f>
        <v>0</v>
      </c>
      <c r="BQ144" s="8"/>
      <c r="BR144" s="775">
        <f>'MVTX Inst Work Package'!BR8</f>
        <v>0</v>
      </c>
      <c r="BS144" s="776">
        <f>'MVTX Inst Work Package'!BS8</f>
        <v>0</v>
      </c>
      <c r="BT144" s="776">
        <f>'MVTX Inst Work Package'!BT8</f>
        <v>6258</v>
      </c>
      <c r="BU144" s="776">
        <f>'MVTX Inst Work Package'!BU8</f>
        <v>1622</v>
      </c>
      <c r="BV144" s="776">
        <f>'MVTX Inst Work Package'!BV8</f>
        <v>1622</v>
      </c>
      <c r="BW144" s="776">
        <f>'MVTX Inst Work Package'!BW8</f>
        <v>0</v>
      </c>
      <c r="BX144" s="777">
        <f>'MVTX Inst Work Package'!BX8</f>
        <v>0</v>
      </c>
      <c r="BY144" s="676"/>
      <c r="BZ144" s="797">
        <f>'MVTX Inst Work Package'!BZ8</f>
        <v>9502</v>
      </c>
      <c r="CA144" s="798">
        <f>'MVTX Inst Work Package'!CA8</f>
        <v>11877.5</v>
      </c>
      <c r="CB144" s="799">
        <f>'MVTX Inst Work Package'!CB8</f>
        <v>42000</v>
      </c>
      <c r="CC144" s="677"/>
      <c r="CD144" s="677"/>
      <c r="CE144" s="677"/>
      <c r="CF144" s="677"/>
    </row>
    <row r="145" spans="1:84" ht="124.8">
      <c r="B145" s="588" t="str">
        <f>'MVTX Inst Work Package'!B9</f>
        <v>S364600</v>
      </c>
      <c r="C145" s="177" t="str">
        <f>'MVTX Inst Work Package'!C9</f>
        <v>Prepare MVTX  Integration/Installation Tooling/Fixtures Procedures</v>
      </c>
      <c r="D145" s="181" t="str">
        <f>'MVTX Inst Work Package'!D9</f>
        <v>Technical Scope: Prepare written Installation procedure for all aspects of the MVTX detector and services installation.
Work Statement: Prepare an installation procedure detailing all steps, tooling and fixture requirements, safety precautions, illustrations as appropriate, work permit(s) and any other relevant documentation required for the installation of the MVTX and its services .</v>
      </c>
      <c r="E145" s="181">
        <f>'MVTX Inst Work Package'!E9</f>
        <v>10</v>
      </c>
      <c r="F145" s="181">
        <f>'MVTX Inst Work Package'!F9</f>
        <v>0</v>
      </c>
      <c r="G145" s="185"/>
      <c r="H145" s="181">
        <f>'MVTX Inst Work Package'!H9</f>
        <v>0</v>
      </c>
      <c r="I145" s="185"/>
      <c r="J145" s="187">
        <f>'MVTX Inst Work Package'!J9</f>
        <v>0</v>
      </c>
      <c r="K145" s="176">
        <f>'MVTX Inst Work Package'!K9</f>
        <v>0</v>
      </c>
      <c r="L145" s="188">
        <f>'MVTX Inst Work Package'!L9</f>
        <v>0</v>
      </c>
      <c r="M145" s="185"/>
      <c r="N145" s="181">
        <f>'MVTX Inst Work Package'!N9</f>
        <v>40</v>
      </c>
      <c r="O145" s="185"/>
      <c r="P145" s="187">
        <f>'MVTX Inst Work Package'!P9</f>
        <v>0</v>
      </c>
      <c r="Q145" s="176">
        <f>'MVTX Inst Work Package'!Q9</f>
        <v>0</v>
      </c>
      <c r="R145" s="176">
        <f>'MVTX Inst Work Package'!R9</f>
        <v>40</v>
      </c>
      <c r="S145" s="188">
        <f>'MVTX Inst Work Package'!S9</f>
        <v>0</v>
      </c>
      <c r="T145" s="185"/>
      <c r="U145" s="181">
        <f>'MVTX Inst Work Package'!U9</f>
        <v>10</v>
      </c>
      <c r="V145" s="185"/>
      <c r="W145" s="187">
        <f>'MVTX Inst Work Package'!W9</f>
        <v>10</v>
      </c>
      <c r="X145" s="176">
        <f>'MVTX Inst Work Package'!X9</f>
        <v>0</v>
      </c>
      <c r="Y145" s="176">
        <f>'MVTX Inst Work Package'!Y9</f>
        <v>0</v>
      </c>
      <c r="Z145" s="176">
        <f>'MVTX Inst Work Package'!Z9</f>
        <v>0</v>
      </c>
      <c r="AA145" s="176">
        <f>'MVTX Inst Work Package'!AA9</f>
        <v>0</v>
      </c>
      <c r="AB145" s="188">
        <f>'MVTX Inst Work Package'!AB9</f>
        <v>0</v>
      </c>
      <c r="AC145" s="185"/>
      <c r="AD145" s="181">
        <f>'MVTX Inst Work Package'!AD9</f>
        <v>0</v>
      </c>
      <c r="AE145" s="185"/>
      <c r="AF145" s="187">
        <f>'MVTX Inst Work Package'!AF9</f>
        <v>0</v>
      </c>
      <c r="AG145" s="176">
        <f>'MVTX Inst Work Package'!AG9</f>
        <v>0</v>
      </c>
      <c r="AH145" s="176">
        <f>'MVTX Inst Work Package'!AH9</f>
        <v>0</v>
      </c>
      <c r="AI145" s="176">
        <f>'MVTX Inst Work Package'!AI9</f>
        <v>0</v>
      </c>
      <c r="AJ145" s="176">
        <f>'MVTX Inst Work Package'!AJ9</f>
        <v>0</v>
      </c>
      <c r="AK145" s="176">
        <f>'MVTX Inst Work Package'!AK9</f>
        <v>0</v>
      </c>
      <c r="AL145" s="176">
        <f>'MVTX Inst Work Package'!AL9</f>
        <v>0</v>
      </c>
      <c r="AM145" s="176">
        <f>'MVTX Inst Work Package'!AM9</f>
        <v>0</v>
      </c>
      <c r="AN145" s="188">
        <f>'MVTX Inst Work Package'!AN9</f>
        <v>0</v>
      </c>
      <c r="AO145" s="185"/>
      <c r="AP145" s="181">
        <f>'MVTX Inst Work Package'!AP9</f>
        <v>0</v>
      </c>
      <c r="AQ145" s="185"/>
      <c r="AR145" s="187">
        <f>'MVTX Inst Work Package'!AR9</f>
        <v>0</v>
      </c>
      <c r="AS145" s="176">
        <f>'MVTX Inst Work Package'!AS9</f>
        <v>0</v>
      </c>
      <c r="AT145" s="176">
        <f>'MVTX Inst Work Package'!AT9</f>
        <v>0</v>
      </c>
      <c r="AU145" s="176">
        <f>'MVTX Inst Work Package'!AU9</f>
        <v>0</v>
      </c>
      <c r="AV145" s="188">
        <f>'MVTX Inst Work Package'!AV9</f>
        <v>0</v>
      </c>
      <c r="AW145" s="185"/>
      <c r="AX145" s="181">
        <f>'MVTX Inst Work Package'!AX9</f>
        <v>0</v>
      </c>
      <c r="AY145" s="185"/>
      <c r="AZ145" s="767">
        <f>'MVTX Inst Work Package'!AZ9</f>
        <v>0</v>
      </c>
      <c r="BA145" s="185"/>
      <c r="BB145" s="756">
        <f>'MVTX Inst Work Package'!BB9</f>
        <v>0.25</v>
      </c>
      <c r="BC145" s="757">
        <f>'MVTX Inst Work Package'!BC9</f>
        <v>0</v>
      </c>
      <c r="BD145" s="185"/>
      <c r="BE145" s="181">
        <f>'MVTX Inst Work Package'!BE9</f>
        <v>0</v>
      </c>
      <c r="BF145" s="185"/>
      <c r="BG145" s="187" t="str">
        <f>'MVTX Inst Work Package'!BG9</f>
        <v>The labor required for this task is reasonably similar to well understood tasks from PHENIX and other projects of similar scale/L4</v>
      </c>
      <c r="BH145" s="188" t="str">
        <f>'MVTX Inst Work Package'!BH9</f>
        <v>No Materials required for this task/M1</v>
      </c>
      <c r="BI145" s="177"/>
      <c r="BJ145" s="187">
        <f>'MVTX Inst Work Package'!BJ9</f>
        <v>0</v>
      </c>
      <c r="BK145" s="176">
        <f>'MVTX Inst Work Package'!BK9</f>
        <v>0</v>
      </c>
      <c r="BL145" s="176">
        <f>'MVTX Inst Work Package'!BL9</f>
        <v>40</v>
      </c>
      <c r="BM145" s="176">
        <f>'MVTX Inst Work Package'!BM9</f>
        <v>10</v>
      </c>
      <c r="BN145" s="176">
        <f>'MVTX Inst Work Package'!BN9</f>
        <v>0</v>
      </c>
      <c r="BO145" s="176">
        <f>'MVTX Inst Work Package'!BO9</f>
        <v>0</v>
      </c>
      <c r="BP145" s="188">
        <f>'MVTX Inst Work Package'!BP9</f>
        <v>0</v>
      </c>
      <c r="BQ145" s="8"/>
      <c r="BR145" s="775">
        <f>'MVTX Inst Work Package'!BR9</f>
        <v>0</v>
      </c>
      <c r="BS145" s="776">
        <f>'MVTX Inst Work Package'!BS9</f>
        <v>0</v>
      </c>
      <c r="BT145" s="776">
        <f>'MVTX Inst Work Package'!BT9</f>
        <v>4172</v>
      </c>
      <c r="BU145" s="776">
        <f>'MVTX Inst Work Package'!BU9</f>
        <v>811</v>
      </c>
      <c r="BV145" s="776">
        <f>'MVTX Inst Work Package'!BV9</f>
        <v>0</v>
      </c>
      <c r="BW145" s="776">
        <f>'MVTX Inst Work Package'!BW9</f>
        <v>0</v>
      </c>
      <c r="BX145" s="777">
        <f>'MVTX Inst Work Package'!BX9</f>
        <v>0</v>
      </c>
      <c r="BY145" s="676"/>
      <c r="BZ145" s="797">
        <f>'MVTX Inst Work Package'!BZ9</f>
        <v>4983</v>
      </c>
      <c r="CA145" s="798">
        <f>'MVTX Inst Work Package'!CA9</f>
        <v>6228.75</v>
      </c>
      <c r="CB145" s="799">
        <f>'MVTX Inst Work Package'!CB9</f>
        <v>0</v>
      </c>
      <c r="CC145" s="677"/>
      <c r="CD145" s="677"/>
      <c r="CE145" s="677"/>
      <c r="CF145" s="677"/>
    </row>
    <row r="146" spans="1:84" ht="171.6">
      <c r="B146" s="588" t="str">
        <f>'MVTX Inst Work Package'!B10</f>
        <v>S364700</v>
      </c>
      <c r="C146" s="177" t="str">
        <f>'MVTX Inst Work Package'!C10</f>
        <v>Review MVTX  Integration/Installation Tooling/Fixtures/Procedures Safety/Certification</v>
      </c>
      <c r="D146" s="181" t="str">
        <f>'MVTX Inst Work Package'!D10</f>
        <v>Technical scope: preparation for and  execution of review for Engineering and safety review of sPHENIX MVTX assembly/Installation in the sPHENIX AH. 
Work Statement: gather documentation describing the design, assembly and installation of the sPHENIX MVTX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46" s="181">
        <f>'MVTX Inst Work Package'!E10</f>
        <v>10</v>
      </c>
      <c r="F146" s="181">
        <f>'MVTX Inst Work Package'!F10</f>
        <v>0</v>
      </c>
      <c r="G146" s="185"/>
      <c r="H146" s="181">
        <f>'MVTX Inst Work Package'!H10</f>
        <v>0</v>
      </c>
      <c r="I146" s="185"/>
      <c r="J146" s="187">
        <f>'MVTX Inst Work Package'!J10</f>
        <v>0</v>
      </c>
      <c r="K146" s="176">
        <f>'MVTX Inst Work Package'!K10</f>
        <v>0</v>
      </c>
      <c r="L146" s="188">
        <f>'MVTX Inst Work Package'!L10</f>
        <v>0</v>
      </c>
      <c r="M146" s="185"/>
      <c r="N146" s="181">
        <f>'MVTX Inst Work Package'!N10</f>
        <v>8</v>
      </c>
      <c r="O146" s="185"/>
      <c r="P146" s="187">
        <f>'MVTX Inst Work Package'!P10</f>
        <v>0</v>
      </c>
      <c r="Q146" s="176">
        <f>'MVTX Inst Work Package'!Q10</f>
        <v>0</v>
      </c>
      <c r="R146" s="176">
        <f>'MVTX Inst Work Package'!R10</f>
        <v>8</v>
      </c>
      <c r="S146" s="188">
        <f>'MVTX Inst Work Package'!S10</f>
        <v>0</v>
      </c>
      <c r="T146" s="185"/>
      <c r="U146" s="181">
        <f>'MVTX Inst Work Package'!U10</f>
        <v>8</v>
      </c>
      <c r="V146" s="185"/>
      <c r="W146" s="187">
        <f>'MVTX Inst Work Package'!W10</f>
        <v>8</v>
      </c>
      <c r="X146" s="176">
        <f>'MVTX Inst Work Package'!X10</f>
        <v>0</v>
      </c>
      <c r="Y146" s="176">
        <f>'MVTX Inst Work Package'!Y10</f>
        <v>0</v>
      </c>
      <c r="Z146" s="176">
        <f>'MVTX Inst Work Package'!Z10</f>
        <v>0</v>
      </c>
      <c r="AA146" s="176">
        <f>'MVTX Inst Work Package'!AA10</f>
        <v>0</v>
      </c>
      <c r="AB146" s="188">
        <f>'MVTX Inst Work Package'!AB10</f>
        <v>0</v>
      </c>
      <c r="AC146" s="185"/>
      <c r="AD146" s="181">
        <f>'MVTX Inst Work Package'!AD10</f>
        <v>8</v>
      </c>
      <c r="AE146" s="185"/>
      <c r="AF146" s="187">
        <f>'MVTX Inst Work Package'!AF10</f>
        <v>8</v>
      </c>
      <c r="AG146" s="176">
        <f>'MVTX Inst Work Package'!AG10</f>
        <v>0</v>
      </c>
      <c r="AH146" s="176">
        <f>'MVTX Inst Work Package'!AH10</f>
        <v>0</v>
      </c>
      <c r="AI146" s="176">
        <f>'MVTX Inst Work Package'!AI10</f>
        <v>0</v>
      </c>
      <c r="AJ146" s="176">
        <f>'MVTX Inst Work Package'!AJ10</f>
        <v>0</v>
      </c>
      <c r="AK146" s="176">
        <f>'MVTX Inst Work Package'!AK10</f>
        <v>0</v>
      </c>
      <c r="AL146" s="176">
        <f>'MVTX Inst Work Package'!AL10</f>
        <v>0</v>
      </c>
      <c r="AM146" s="176">
        <f>'MVTX Inst Work Package'!AM10</f>
        <v>0</v>
      </c>
      <c r="AN146" s="188">
        <f>'MVTX Inst Work Package'!AN10</f>
        <v>0</v>
      </c>
      <c r="AO146" s="185"/>
      <c r="AP146" s="181">
        <f>'MVTX Inst Work Package'!AP10</f>
        <v>0</v>
      </c>
      <c r="AQ146" s="185"/>
      <c r="AR146" s="187">
        <f>'MVTX Inst Work Package'!AR10</f>
        <v>0</v>
      </c>
      <c r="AS146" s="176">
        <f>'MVTX Inst Work Package'!AS10</f>
        <v>0</v>
      </c>
      <c r="AT146" s="176">
        <f>'MVTX Inst Work Package'!AT10</f>
        <v>0</v>
      </c>
      <c r="AU146" s="176">
        <f>'MVTX Inst Work Package'!AU10</f>
        <v>0</v>
      </c>
      <c r="AV146" s="188">
        <f>'MVTX Inst Work Package'!AV10</f>
        <v>0</v>
      </c>
      <c r="AW146" s="185"/>
      <c r="AX146" s="181">
        <f>'MVTX Inst Work Package'!AX10</f>
        <v>0</v>
      </c>
      <c r="AY146" s="185"/>
      <c r="AZ146" s="767">
        <f>'MVTX Inst Work Package'!AZ10</f>
        <v>0</v>
      </c>
      <c r="BA146" s="185"/>
      <c r="BB146" s="756">
        <f>'MVTX Inst Work Package'!BB10</f>
        <v>0.25</v>
      </c>
      <c r="BC146" s="757">
        <f>'MVTX Inst Work Package'!BC10</f>
        <v>0</v>
      </c>
      <c r="BD146" s="185"/>
      <c r="BE146" s="181">
        <f>'MVTX Inst Work Package'!BE10</f>
        <v>0</v>
      </c>
      <c r="BF146" s="185"/>
      <c r="BG146" s="187" t="str">
        <f>'MVTX Inst Work Package'!BG10</f>
        <v>The labor required for this task is reasonably similar to well understood tasks from PHENIX and other projects of similar scale/L4</v>
      </c>
      <c r="BH146" s="188" t="str">
        <f>'MVTX Inst Work Package'!BH10</f>
        <v>No Materials required for this task/M1</v>
      </c>
      <c r="BI146" s="177"/>
      <c r="BJ146" s="187">
        <f>'MVTX Inst Work Package'!BJ10</f>
        <v>0</v>
      </c>
      <c r="BK146" s="176">
        <f>'MVTX Inst Work Package'!BK10</f>
        <v>0</v>
      </c>
      <c r="BL146" s="176">
        <f>'MVTX Inst Work Package'!BL10</f>
        <v>8</v>
      </c>
      <c r="BM146" s="176">
        <f>'MVTX Inst Work Package'!BM10</f>
        <v>8</v>
      </c>
      <c r="BN146" s="176">
        <f>'MVTX Inst Work Package'!BN10</f>
        <v>8</v>
      </c>
      <c r="BO146" s="176">
        <f>'MVTX Inst Work Package'!BO10</f>
        <v>0</v>
      </c>
      <c r="BP146" s="188">
        <f>'MVTX Inst Work Package'!BP10</f>
        <v>0</v>
      </c>
      <c r="BQ146" s="8"/>
      <c r="BR146" s="775">
        <f>'MVTX Inst Work Package'!BR10</f>
        <v>0</v>
      </c>
      <c r="BS146" s="776">
        <f>'MVTX Inst Work Package'!BS10</f>
        <v>0</v>
      </c>
      <c r="BT146" s="776">
        <f>'MVTX Inst Work Package'!BT10</f>
        <v>834.4</v>
      </c>
      <c r="BU146" s="776">
        <f>'MVTX Inst Work Package'!BU10</f>
        <v>648.79999999999995</v>
      </c>
      <c r="BV146" s="776">
        <f>'MVTX Inst Work Package'!BV10</f>
        <v>648.79999999999995</v>
      </c>
      <c r="BW146" s="776">
        <f>'MVTX Inst Work Package'!BW10</f>
        <v>0</v>
      </c>
      <c r="BX146" s="777">
        <f>'MVTX Inst Work Package'!BX10</f>
        <v>0</v>
      </c>
      <c r="BY146" s="676"/>
      <c r="BZ146" s="797">
        <f>'MVTX Inst Work Package'!BZ10</f>
        <v>2132</v>
      </c>
      <c r="CA146" s="798">
        <f>'MVTX Inst Work Package'!CA10</f>
        <v>2665</v>
      </c>
      <c r="CB146" s="799">
        <f>'MVTX Inst Work Package'!CB10</f>
        <v>0</v>
      </c>
      <c r="CC146" s="677"/>
      <c r="CD146" s="677"/>
      <c r="CE146" s="677"/>
      <c r="CF146" s="677"/>
    </row>
    <row r="147" spans="1:84" ht="124.8">
      <c r="B147" s="588" t="str">
        <f>'MVTX Inst Work Package'!B11</f>
        <v>S364800</v>
      </c>
      <c r="C147" s="177" t="str">
        <f>'MVTX Inst Work Package'!C11</f>
        <v>Address Action Items from MVTX Integration/Installation Tooling/Fixtures/Procedures Design &amp; Safety Reviews</v>
      </c>
      <c r="D147" s="181" t="str">
        <f>'MVTX Inst Work Package'!D11</f>
        <v>Technical scope: evaluation and implementation of recommendations from MVTX Installation engineering and safety reviews and tooling certification tests. 
Work Statement: receive action items from reviewers, evaluate action items, implement changes, modifications to plans and equipment to appropriately satisfy each action item.</v>
      </c>
      <c r="E147" s="181">
        <f>'MVTX Inst Work Package'!E11</f>
        <v>10</v>
      </c>
      <c r="F147" s="181">
        <f>'MVTX Inst Work Package'!F11</f>
        <v>0</v>
      </c>
      <c r="G147" s="185"/>
      <c r="H147" s="181">
        <f>'MVTX Inst Work Package'!H11</f>
        <v>0</v>
      </c>
      <c r="I147" s="185"/>
      <c r="J147" s="187">
        <f>'MVTX Inst Work Package'!J11</f>
        <v>0</v>
      </c>
      <c r="K147" s="176">
        <f>'MVTX Inst Work Package'!K11</f>
        <v>0</v>
      </c>
      <c r="L147" s="188">
        <f>'MVTX Inst Work Package'!L11</f>
        <v>0</v>
      </c>
      <c r="M147" s="185"/>
      <c r="N147" s="181">
        <f>'MVTX Inst Work Package'!N11</f>
        <v>8</v>
      </c>
      <c r="O147" s="185"/>
      <c r="P147" s="187">
        <f>'MVTX Inst Work Package'!P11</f>
        <v>0</v>
      </c>
      <c r="Q147" s="176">
        <f>'MVTX Inst Work Package'!Q11</f>
        <v>0</v>
      </c>
      <c r="R147" s="176">
        <f>'MVTX Inst Work Package'!R11</f>
        <v>8</v>
      </c>
      <c r="S147" s="188">
        <f>'MVTX Inst Work Package'!S11</f>
        <v>0</v>
      </c>
      <c r="T147" s="185"/>
      <c r="U147" s="181">
        <f>'MVTX Inst Work Package'!U11</f>
        <v>8</v>
      </c>
      <c r="V147" s="185"/>
      <c r="W147" s="187">
        <f>'MVTX Inst Work Package'!W11</f>
        <v>8</v>
      </c>
      <c r="X147" s="176">
        <f>'MVTX Inst Work Package'!X11</f>
        <v>0</v>
      </c>
      <c r="Y147" s="176">
        <f>'MVTX Inst Work Package'!Y11</f>
        <v>0</v>
      </c>
      <c r="Z147" s="176">
        <f>'MVTX Inst Work Package'!Z11</f>
        <v>0</v>
      </c>
      <c r="AA147" s="176">
        <f>'MVTX Inst Work Package'!AA11</f>
        <v>0</v>
      </c>
      <c r="AB147" s="188">
        <f>'MVTX Inst Work Package'!AB11</f>
        <v>0</v>
      </c>
      <c r="AC147" s="185"/>
      <c r="AD147" s="181">
        <f>'MVTX Inst Work Package'!AD11</f>
        <v>8</v>
      </c>
      <c r="AE147" s="185"/>
      <c r="AF147" s="187">
        <f>'MVTX Inst Work Package'!AF11</f>
        <v>8</v>
      </c>
      <c r="AG147" s="176">
        <f>'MVTX Inst Work Package'!AG11</f>
        <v>0</v>
      </c>
      <c r="AH147" s="176">
        <f>'MVTX Inst Work Package'!AH11</f>
        <v>0</v>
      </c>
      <c r="AI147" s="176">
        <f>'MVTX Inst Work Package'!AI11</f>
        <v>0</v>
      </c>
      <c r="AJ147" s="176">
        <f>'MVTX Inst Work Package'!AJ11</f>
        <v>0</v>
      </c>
      <c r="AK147" s="176">
        <f>'MVTX Inst Work Package'!AK11</f>
        <v>0</v>
      </c>
      <c r="AL147" s="176">
        <f>'MVTX Inst Work Package'!AL11</f>
        <v>0</v>
      </c>
      <c r="AM147" s="176">
        <f>'MVTX Inst Work Package'!AM11</f>
        <v>0</v>
      </c>
      <c r="AN147" s="188">
        <f>'MVTX Inst Work Package'!AN11</f>
        <v>0</v>
      </c>
      <c r="AO147" s="185"/>
      <c r="AP147" s="181">
        <f>'MVTX Inst Work Package'!AP11</f>
        <v>0</v>
      </c>
      <c r="AQ147" s="185"/>
      <c r="AR147" s="187">
        <f>'MVTX Inst Work Package'!AR11</f>
        <v>0</v>
      </c>
      <c r="AS147" s="176">
        <f>'MVTX Inst Work Package'!AS11</f>
        <v>0</v>
      </c>
      <c r="AT147" s="176">
        <f>'MVTX Inst Work Package'!AT11</f>
        <v>0</v>
      </c>
      <c r="AU147" s="176">
        <f>'MVTX Inst Work Package'!AU11</f>
        <v>0</v>
      </c>
      <c r="AV147" s="188">
        <f>'MVTX Inst Work Package'!AV11</f>
        <v>0</v>
      </c>
      <c r="AW147" s="185"/>
      <c r="AX147" s="181">
        <f>'MVTX Inst Work Package'!AX11</f>
        <v>0</v>
      </c>
      <c r="AY147" s="185"/>
      <c r="AZ147" s="767">
        <f>'MVTX Inst Work Package'!AZ11</f>
        <v>0</v>
      </c>
      <c r="BA147" s="185"/>
      <c r="BB147" s="756">
        <f>'MVTX Inst Work Package'!BB11</f>
        <v>0.25</v>
      </c>
      <c r="BC147" s="757">
        <f>'MVTX Inst Work Package'!BC11</f>
        <v>0</v>
      </c>
      <c r="BD147" s="185"/>
      <c r="BE147" s="181">
        <f>'MVTX Inst Work Package'!BE11</f>
        <v>0</v>
      </c>
      <c r="BF147" s="185"/>
      <c r="BG147" s="187" t="str">
        <f>'MVTX Inst Work Package'!BG11</f>
        <v>The labor required for this task is reasonably similar to well understood tasks from PHENIX and other projects of similar scale/L4</v>
      </c>
      <c r="BH147" s="188" t="str">
        <f>'MVTX Inst Work Package'!BH11</f>
        <v>No Materials required for this task/M1</v>
      </c>
      <c r="BI147" s="177"/>
      <c r="BJ147" s="187">
        <f>'MVTX Inst Work Package'!BJ11</f>
        <v>0</v>
      </c>
      <c r="BK147" s="176">
        <f>'MVTX Inst Work Package'!BK11</f>
        <v>0</v>
      </c>
      <c r="BL147" s="176">
        <f>'MVTX Inst Work Package'!BL11</f>
        <v>8</v>
      </c>
      <c r="BM147" s="176">
        <f>'MVTX Inst Work Package'!BM11</f>
        <v>8</v>
      </c>
      <c r="BN147" s="176">
        <f>'MVTX Inst Work Package'!BN11</f>
        <v>8</v>
      </c>
      <c r="BO147" s="176">
        <f>'MVTX Inst Work Package'!BO11</f>
        <v>0</v>
      </c>
      <c r="BP147" s="188">
        <f>'MVTX Inst Work Package'!BP11</f>
        <v>0</v>
      </c>
      <c r="BQ147" s="8"/>
      <c r="BR147" s="775">
        <f>'MVTX Inst Work Package'!BR11</f>
        <v>0</v>
      </c>
      <c r="BS147" s="776">
        <f>'MVTX Inst Work Package'!BS11</f>
        <v>0</v>
      </c>
      <c r="BT147" s="776">
        <f>'MVTX Inst Work Package'!BT11</f>
        <v>834.4</v>
      </c>
      <c r="BU147" s="776">
        <f>'MVTX Inst Work Package'!BU11</f>
        <v>648.79999999999995</v>
      </c>
      <c r="BV147" s="776">
        <f>'MVTX Inst Work Package'!BV11</f>
        <v>648.79999999999995</v>
      </c>
      <c r="BW147" s="776">
        <f>'MVTX Inst Work Package'!BW11</f>
        <v>0</v>
      </c>
      <c r="BX147" s="777">
        <f>'MVTX Inst Work Package'!BX11</f>
        <v>0</v>
      </c>
      <c r="BY147" s="676"/>
      <c r="BZ147" s="797">
        <f>'MVTX Inst Work Package'!BZ11</f>
        <v>2132</v>
      </c>
      <c r="CA147" s="798">
        <f>'MVTX Inst Work Package'!CA11</f>
        <v>2665</v>
      </c>
      <c r="CB147" s="799">
        <f>'MVTX Inst Work Package'!CB11</f>
        <v>0</v>
      </c>
      <c r="CC147" s="677"/>
      <c r="CD147" s="677"/>
      <c r="CE147" s="677"/>
      <c r="CF147" s="677"/>
    </row>
    <row r="148" spans="1:84" ht="62.4">
      <c r="B148" s="588" t="str">
        <f>'MVTX Inst Work Package'!B12</f>
        <v>S364900</v>
      </c>
      <c r="C148" s="177" t="str">
        <f>'MVTX Inst Work Package'!C12</f>
        <v>Design/Safety Reviews Complete, MVTX  Integration/Installation Tooling/Fixtures/Procedures Ready for Service</v>
      </c>
      <c r="D148" s="177" t="str">
        <f>'MVTX Inst Work Package'!D12</f>
        <v>milestone</v>
      </c>
      <c r="E148" s="177">
        <f>'MVTX Inst Work Package'!E12</f>
        <v>0</v>
      </c>
      <c r="F148" s="177">
        <f>'MVTX Inst Work Package'!F12</f>
        <v>0</v>
      </c>
      <c r="G148" s="185"/>
      <c r="H148" s="177">
        <f>'MVTX Inst Work Package'!H12</f>
        <v>0</v>
      </c>
      <c r="I148" s="185"/>
      <c r="J148" s="803">
        <f>'MVTX Inst Work Package'!J12</f>
        <v>0</v>
      </c>
      <c r="K148" s="804">
        <f>'MVTX Inst Work Package'!K12</f>
        <v>0</v>
      </c>
      <c r="L148" s="805">
        <f>'MVTX Inst Work Package'!L12</f>
        <v>0</v>
      </c>
      <c r="M148" s="185"/>
      <c r="N148" s="177">
        <f>'MVTX Inst Work Package'!N12</f>
        <v>0</v>
      </c>
      <c r="O148" s="185"/>
      <c r="P148" s="803">
        <f>'MVTX Inst Work Package'!P12</f>
        <v>0</v>
      </c>
      <c r="Q148" s="804">
        <f>'MVTX Inst Work Package'!Q12</f>
        <v>0</v>
      </c>
      <c r="R148" s="804">
        <f>'MVTX Inst Work Package'!R12</f>
        <v>0</v>
      </c>
      <c r="S148" s="805">
        <f>'MVTX Inst Work Package'!S12</f>
        <v>0</v>
      </c>
      <c r="T148" s="185"/>
      <c r="U148" s="177">
        <f>'MVTX Inst Work Package'!U12</f>
        <v>0</v>
      </c>
      <c r="V148" s="185"/>
      <c r="W148" s="803">
        <f>'MVTX Inst Work Package'!W12</f>
        <v>0</v>
      </c>
      <c r="X148" s="804">
        <f>'MVTX Inst Work Package'!X12</f>
        <v>0</v>
      </c>
      <c r="Y148" s="804">
        <f>'MVTX Inst Work Package'!Y12</f>
        <v>0</v>
      </c>
      <c r="Z148" s="804">
        <f>'MVTX Inst Work Package'!Z12</f>
        <v>0</v>
      </c>
      <c r="AA148" s="804">
        <f>'MVTX Inst Work Package'!AA12</f>
        <v>0</v>
      </c>
      <c r="AB148" s="805">
        <f>'MVTX Inst Work Package'!AB12</f>
        <v>0</v>
      </c>
      <c r="AC148" s="185"/>
      <c r="AD148" s="177">
        <f>'MVTX Inst Work Package'!AD12</f>
        <v>0</v>
      </c>
      <c r="AE148" s="185"/>
      <c r="AF148" s="803">
        <f>'MVTX Inst Work Package'!AF12</f>
        <v>0</v>
      </c>
      <c r="AG148" s="804">
        <f>'MVTX Inst Work Package'!AG12</f>
        <v>0</v>
      </c>
      <c r="AH148" s="804">
        <f>'MVTX Inst Work Package'!AH12</f>
        <v>0</v>
      </c>
      <c r="AI148" s="804">
        <f>'MVTX Inst Work Package'!AI12</f>
        <v>0</v>
      </c>
      <c r="AJ148" s="804">
        <f>'MVTX Inst Work Package'!AJ12</f>
        <v>0</v>
      </c>
      <c r="AK148" s="804">
        <f>'MVTX Inst Work Package'!AK12</f>
        <v>0</v>
      </c>
      <c r="AL148" s="804">
        <f>'MVTX Inst Work Package'!AL12</f>
        <v>0</v>
      </c>
      <c r="AM148" s="804">
        <f>'MVTX Inst Work Package'!AM12</f>
        <v>0</v>
      </c>
      <c r="AN148" s="805">
        <f>'MVTX Inst Work Package'!AN12</f>
        <v>0</v>
      </c>
      <c r="AO148" s="185"/>
      <c r="AP148" s="177">
        <f>'MVTX Inst Work Package'!AP12</f>
        <v>0</v>
      </c>
      <c r="AQ148" s="185"/>
      <c r="AR148" s="803">
        <f>'MVTX Inst Work Package'!AR12</f>
        <v>0</v>
      </c>
      <c r="AS148" s="804">
        <f>'MVTX Inst Work Package'!AS12</f>
        <v>0</v>
      </c>
      <c r="AT148" s="804">
        <f>'MVTX Inst Work Package'!AT12</f>
        <v>0</v>
      </c>
      <c r="AU148" s="804">
        <f>'MVTX Inst Work Package'!AU12</f>
        <v>0</v>
      </c>
      <c r="AV148" s="805">
        <f>'MVTX Inst Work Package'!AV12</f>
        <v>0</v>
      </c>
      <c r="AW148" s="185"/>
      <c r="AX148" s="177">
        <f>'MVTX Inst Work Package'!AX12</f>
        <v>0</v>
      </c>
      <c r="AY148" s="185"/>
      <c r="AZ148" s="806">
        <f>'MVTX Inst Work Package'!AZ12</f>
        <v>0</v>
      </c>
      <c r="BA148" s="185"/>
      <c r="BB148" s="807">
        <f>'MVTX Inst Work Package'!BB12</f>
        <v>0</v>
      </c>
      <c r="BC148" s="808">
        <f>'MVTX Inst Work Package'!BC12</f>
        <v>0</v>
      </c>
      <c r="BD148" s="185"/>
      <c r="BE148" s="177">
        <f>'MVTX Inst Work Package'!BE12</f>
        <v>0</v>
      </c>
      <c r="BF148" s="185"/>
      <c r="BG148" s="803" t="str">
        <f>'MVTX Inst Work Package'!BG12</f>
        <v>n/a</v>
      </c>
      <c r="BH148" s="805" t="str">
        <f>'MVTX Inst Work Package'!BH12</f>
        <v>n/a</v>
      </c>
      <c r="BI148" s="177"/>
      <c r="BJ148" s="803">
        <f>'MVTX Inst Work Package'!BJ12</f>
        <v>0</v>
      </c>
      <c r="BK148" s="804">
        <f>'MVTX Inst Work Package'!BK12</f>
        <v>0</v>
      </c>
      <c r="BL148" s="804">
        <f>'MVTX Inst Work Package'!BL12</f>
        <v>0</v>
      </c>
      <c r="BM148" s="804">
        <f>'MVTX Inst Work Package'!BM12</f>
        <v>0</v>
      </c>
      <c r="BN148" s="804">
        <f>'MVTX Inst Work Package'!BN12</f>
        <v>0</v>
      </c>
      <c r="BO148" s="804">
        <f>'MVTX Inst Work Package'!BO12</f>
        <v>0</v>
      </c>
      <c r="BP148" s="805">
        <f>'MVTX Inst Work Package'!BP12</f>
        <v>0</v>
      </c>
      <c r="BQ148" s="8"/>
      <c r="BR148" s="687">
        <f>'MVTX Inst Work Package'!BR12</f>
        <v>0</v>
      </c>
      <c r="BS148" s="688">
        <f>'MVTX Inst Work Package'!BS12</f>
        <v>0</v>
      </c>
      <c r="BT148" s="688">
        <f>'MVTX Inst Work Package'!BT12</f>
        <v>0</v>
      </c>
      <c r="BU148" s="688">
        <f>'MVTX Inst Work Package'!BU12</f>
        <v>0</v>
      </c>
      <c r="BV148" s="688">
        <f>'MVTX Inst Work Package'!BV12</f>
        <v>0</v>
      </c>
      <c r="BW148" s="688">
        <f>'MVTX Inst Work Package'!BW12</f>
        <v>0</v>
      </c>
      <c r="BX148" s="689">
        <f>'MVTX Inst Work Package'!BX12</f>
        <v>0</v>
      </c>
      <c r="BY148" s="676"/>
      <c r="BZ148" s="782">
        <f>'MVTX Inst Work Package'!BZ12</f>
        <v>0</v>
      </c>
      <c r="CA148" s="783">
        <f>'MVTX Inst Work Package'!CA12</f>
        <v>0</v>
      </c>
      <c r="CB148" s="784">
        <f>'MVTX Inst Work Package'!CB12</f>
        <v>0</v>
      </c>
      <c r="CC148" s="677"/>
      <c r="CD148" s="677"/>
      <c r="CE148" s="677"/>
      <c r="CF148" s="677"/>
    </row>
    <row r="149" spans="1:84">
      <c r="B149" s="588" t="str">
        <f>'MVTX Inst Work Package'!B13</f>
        <v>S365000</v>
      </c>
      <c r="C149" s="177" t="str">
        <f>'MVTX Inst Work Package'!C13</f>
        <v>MVTX Ready for Installation</v>
      </c>
      <c r="D149" s="177" t="str">
        <f>'MVTX Inst Work Package'!D13</f>
        <v>milestone</v>
      </c>
      <c r="E149" s="177">
        <f>'MVTX Inst Work Package'!E13</f>
        <v>0</v>
      </c>
      <c r="F149" s="177">
        <f>'MVTX Inst Work Package'!F13</f>
        <v>0</v>
      </c>
      <c r="G149" s="185"/>
      <c r="H149" s="177">
        <f>'MVTX Inst Work Package'!H13</f>
        <v>0</v>
      </c>
      <c r="I149" s="185"/>
      <c r="J149" s="803">
        <f>'MVTX Inst Work Package'!J13</f>
        <v>0</v>
      </c>
      <c r="K149" s="804">
        <f>'MVTX Inst Work Package'!K13</f>
        <v>0</v>
      </c>
      <c r="L149" s="805">
        <f>'MVTX Inst Work Package'!L13</f>
        <v>0</v>
      </c>
      <c r="M149" s="185"/>
      <c r="N149" s="177">
        <f>'MVTX Inst Work Package'!N13</f>
        <v>0</v>
      </c>
      <c r="O149" s="185"/>
      <c r="P149" s="803">
        <f>'MVTX Inst Work Package'!P13</f>
        <v>0</v>
      </c>
      <c r="Q149" s="804">
        <f>'MVTX Inst Work Package'!Q13</f>
        <v>0</v>
      </c>
      <c r="R149" s="804">
        <f>'MVTX Inst Work Package'!R13</f>
        <v>0</v>
      </c>
      <c r="S149" s="805">
        <f>'MVTX Inst Work Package'!S13</f>
        <v>0</v>
      </c>
      <c r="T149" s="185"/>
      <c r="U149" s="177">
        <f>'MVTX Inst Work Package'!U13</f>
        <v>0</v>
      </c>
      <c r="V149" s="185"/>
      <c r="W149" s="803">
        <f>'MVTX Inst Work Package'!W13</f>
        <v>0</v>
      </c>
      <c r="X149" s="804">
        <f>'MVTX Inst Work Package'!X13</f>
        <v>0</v>
      </c>
      <c r="Y149" s="804">
        <f>'MVTX Inst Work Package'!Y13</f>
        <v>0</v>
      </c>
      <c r="Z149" s="804">
        <f>'MVTX Inst Work Package'!Z13</f>
        <v>0</v>
      </c>
      <c r="AA149" s="804">
        <f>'MVTX Inst Work Package'!AA13</f>
        <v>0</v>
      </c>
      <c r="AB149" s="805">
        <f>'MVTX Inst Work Package'!AB13</f>
        <v>0</v>
      </c>
      <c r="AC149" s="185"/>
      <c r="AD149" s="177">
        <f>'MVTX Inst Work Package'!AD13</f>
        <v>0</v>
      </c>
      <c r="AE149" s="185"/>
      <c r="AF149" s="803">
        <f>'MVTX Inst Work Package'!AF13</f>
        <v>0</v>
      </c>
      <c r="AG149" s="804">
        <f>'MVTX Inst Work Package'!AG13</f>
        <v>0</v>
      </c>
      <c r="AH149" s="804">
        <f>'MVTX Inst Work Package'!AH13</f>
        <v>0</v>
      </c>
      <c r="AI149" s="804">
        <f>'MVTX Inst Work Package'!AI13</f>
        <v>0</v>
      </c>
      <c r="AJ149" s="804">
        <f>'MVTX Inst Work Package'!AJ13</f>
        <v>0</v>
      </c>
      <c r="AK149" s="804">
        <f>'MVTX Inst Work Package'!AK13</f>
        <v>0</v>
      </c>
      <c r="AL149" s="804">
        <f>'MVTX Inst Work Package'!AL13</f>
        <v>0</v>
      </c>
      <c r="AM149" s="804">
        <f>'MVTX Inst Work Package'!AM13</f>
        <v>0</v>
      </c>
      <c r="AN149" s="805">
        <f>'MVTX Inst Work Package'!AN13</f>
        <v>0</v>
      </c>
      <c r="AO149" s="185"/>
      <c r="AP149" s="177">
        <f>'MVTX Inst Work Package'!AP13</f>
        <v>0</v>
      </c>
      <c r="AQ149" s="185"/>
      <c r="AR149" s="803">
        <f>'MVTX Inst Work Package'!AR13</f>
        <v>0</v>
      </c>
      <c r="AS149" s="804">
        <f>'MVTX Inst Work Package'!AS13</f>
        <v>0</v>
      </c>
      <c r="AT149" s="804">
        <f>'MVTX Inst Work Package'!AT13</f>
        <v>0</v>
      </c>
      <c r="AU149" s="804">
        <f>'MVTX Inst Work Package'!AU13</f>
        <v>0</v>
      </c>
      <c r="AV149" s="805">
        <f>'MVTX Inst Work Package'!AV13</f>
        <v>0</v>
      </c>
      <c r="AW149" s="185"/>
      <c r="AX149" s="177">
        <f>'MVTX Inst Work Package'!AX13</f>
        <v>0</v>
      </c>
      <c r="AY149" s="185"/>
      <c r="AZ149" s="806">
        <f>'MVTX Inst Work Package'!AZ13</f>
        <v>0</v>
      </c>
      <c r="BA149" s="185"/>
      <c r="BB149" s="807">
        <f>'MVTX Inst Work Package'!BB13</f>
        <v>0</v>
      </c>
      <c r="BC149" s="808">
        <f>'MVTX Inst Work Package'!BC13</f>
        <v>0</v>
      </c>
      <c r="BD149" s="185"/>
      <c r="BE149" s="177">
        <f>'MVTX Inst Work Package'!BE13</f>
        <v>0</v>
      </c>
      <c r="BF149" s="185"/>
      <c r="BG149" s="803" t="str">
        <f>'MVTX Inst Work Package'!BG13</f>
        <v>n/a</v>
      </c>
      <c r="BH149" s="805" t="str">
        <f>'MVTX Inst Work Package'!BH13</f>
        <v>n/a</v>
      </c>
      <c r="BI149" s="177"/>
      <c r="BJ149" s="803">
        <f>'MVTX Inst Work Package'!BJ13</f>
        <v>0</v>
      </c>
      <c r="BK149" s="804">
        <f>'MVTX Inst Work Package'!BK13</f>
        <v>0</v>
      </c>
      <c r="BL149" s="804">
        <f>'MVTX Inst Work Package'!BL13</f>
        <v>0</v>
      </c>
      <c r="BM149" s="804">
        <f>'MVTX Inst Work Package'!BM13</f>
        <v>0</v>
      </c>
      <c r="BN149" s="804">
        <f>'MVTX Inst Work Package'!BN13</f>
        <v>0</v>
      </c>
      <c r="BO149" s="804">
        <f>'MVTX Inst Work Package'!BO13</f>
        <v>0</v>
      </c>
      <c r="BP149" s="805">
        <f>'MVTX Inst Work Package'!BP13</f>
        <v>0</v>
      </c>
      <c r="BQ149" s="8"/>
      <c r="BR149" s="687">
        <f>'MVTX Inst Work Package'!BR13</f>
        <v>0</v>
      </c>
      <c r="BS149" s="688">
        <f>'MVTX Inst Work Package'!BS13</f>
        <v>0</v>
      </c>
      <c r="BT149" s="688">
        <f>'MVTX Inst Work Package'!BT13</f>
        <v>0</v>
      </c>
      <c r="BU149" s="688">
        <f>'MVTX Inst Work Package'!BU13</f>
        <v>0</v>
      </c>
      <c r="BV149" s="688">
        <f>'MVTX Inst Work Package'!BV13</f>
        <v>0</v>
      </c>
      <c r="BW149" s="688">
        <f>'MVTX Inst Work Package'!BW13</f>
        <v>0</v>
      </c>
      <c r="BX149" s="689">
        <f>'MVTX Inst Work Package'!BX13</f>
        <v>0</v>
      </c>
      <c r="BY149" s="676"/>
      <c r="BZ149" s="782">
        <f>'MVTX Inst Work Package'!BZ13</f>
        <v>0</v>
      </c>
      <c r="CA149" s="783">
        <f>'MVTX Inst Work Package'!CA13</f>
        <v>0</v>
      </c>
      <c r="CB149" s="784">
        <f>'MVTX Inst Work Package'!CB13</f>
        <v>0</v>
      </c>
      <c r="CC149" s="677"/>
      <c r="CD149" s="677"/>
      <c r="CE149" s="677"/>
      <c r="CF149" s="677"/>
    </row>
    <row r="150" spans="1:84" ht="109.2">
      <c r="B150" s="588" t="str">
        <f>'MVTX Inst Work Package'!B14</f>
        <v>S365300 / S365400</v>
      </c>
      <c r="C150" s="177" t="str">
        <f>'MVTX Inst Work Package'!C14</f>
        <v>Transport Assembled MVTX Sections to AH</v>
      </c>
      <c r="D150" s="181" t="str">
        <f>'MVTX Inst Work Package'!D14</f>
        <v xml:space="preserve">Technical scope: Transport MVTX detector and support components from their holding area/test site at BNL to the 1008 Assembly Hall (AH). 
Work Statement: sPHENIX technicans using appropriate custom and standard handling tools move all MVTX components to 1008 AH. </v>
      </c>
      <c r="E150" s="181">
        <f>'MVTX Inst Work Package'!E14</f>
        <v>5</v>
      </c>
      <c r="F150" s="181">
        <f>'MVTX Inst Work Package'!F14</f>
        <v>0</v>
      </c>
      <c r="G150" s="185"/>
      <c r="H150" s="181">
        <f>'MVTX Inst Work Package'!H14</f>
        <v>0</v>
      </c>
      <c r="I150" s="185"/>
      <c r="J150" s="187">
        <f>'MVTX Inst Work Package'!J14</f>
        <v>0</v>
      </c>
      <c r="K150" s="176">
        <f>'MVTX Inst Work Package'!K14</f>
        <v>0</v>
      </c>
      <c r="L150" s="188">
        <f>'MVTX Inst Work Package'!L14</f>
        <v>0</v>
      </c>
      <c r="M150" s="185"/>
      <c r="N150" s="181">
        <f>'MVTX Inst Work Package'!N14</f>
        <v>8</v>
      </c>
      <c r="O150" s="185"/>
      <c r="P150" s="187">
        <f>'MVTX Inst Work Package'!P14</f>
        <v>0</v>
      </c>
      <c r="Q150" s="176">
        <f>'MVTX Inst Work Package'!Q14</f>
        <v>0</v>
      </c>
      <c r="R150" s="176">
        <f>'MVTX Inst Work Package'!R14</f>
        <v>8</v>
      </c>
      <c r="S150" s="188">
        <f>'MVTX Inst Work Package'!S14</f>
        <v>0</v>
      </c>
      <c r="T150" s="185"/>
      <c r="U150" s="181">
        <f>'MVTX Inst Work Package'!U14</f>
        <v>0</v>
      </c>
      <c r="V150" s="185"/>
      <c r="W150" s="187">
        <f>'MVTX Inst Work Package'!W14</f>
        <v>0</v>
      </c>
      <c r="X150" s="176">
        <f>'MVTX Inst Work Package'!X14</f>
        <v>0</v>
      </c>
      <c r="Y150" s="176">
        <f>'MVTX Inst Work Package'!Y14</f>
        <v>0</v>
      </c>
      <c r="Z150" s="176">
        <f>'MVTX Inst Work Package'!Z14</f>
        <v>0</v>
      </c>
      <c r="AA150" s="176">
        <f>'MVTX Inst Work Package'!AA14</f>
        <v>0</v>
      </c>
      <c r="AB150" s="188">
        <f>'MVTX Inst Work Package'!AB14</f>
        <v>0</v>
      </c>
      <c r="AC150" s="185"/>
      <c r="AD150" s="181">
        <f>'MVTX Inst Work Package'!AD14</f>
        <v>32</v>
      </c>
      <c r="AE150" s="185"/>
      <c r="AF150" s="187">
        <f>'MVTX Inst Work Package'!AF14</f>
        <v>24</v>
      </c>
      <c r="AG150" s="176">
        <f>'MVTX Inst Work Package'!AG14</f>
        <v>8</v>
      </c>
      <c r="AH150" s="176">
        <f>'MVTX Inst Work Package'!AH14</f>
        <v>0</v>
      </c>
      <c r="AI150" s="176">
        <f>'MVTX Inst Work Package'!AI14</f>
        <v>0</v>
      </c>
      <c r="AJ150" s="176">
        <f>'MVTX Inst Work Package'!AJ14</f>
        <v>0</v>
      </c>
      <c r="AK150" s="176">
        <f>'MVTX Inst Work Package'!AK14</f>
        <v>0</v>
      </c>
      <c r="AL150" s="176">
        <f>'MVTX Inst Work Package'!AL14</f>
        <v>0</v>
      </c>
      <c r="AM150" s="176">
        <f>'MVTX Inst Work Package'!AM14</f>
        <v>0</v>
      </c>
      <c r="AN150" s="188">
        <f>'MVTX Inst Work Package'!AN14</f>
        <v>0</v>
      </c>
      <c r="AO150" s="185"/>
      <c r="AP150" s="181">
        <f>'MVTX Inst Work Package'!AP14</f>
        <v>0</v>
      </c>
      <c r="AQ150" s="185"/>
      <c r="AR150" s="187">
        <f>'MVTX Inst Work Package'!AR14</f>
        <v>0</v>
      </c>
      <c r="AS150" s="176">
        <f>'MVTX Inst Work Package'!AS14</f>
        <v>0</v>
      </c>
      <c r="AT150" s="176">
        <f>'MVTX Inst Work Package'!AT14</f>
        <v>0</v>
      </c>
      <c r="AU150" s="176">
        <f>'MVTX Inst Work Package'!AU14</f>
        <v>0</v>
      </c>
      <c r="AV150" s="188">
        <f>'MVTX Inst Work Package'!AV14</f>
        <v>0</v>
      </c>
      <c r="AW150" s="185"/>
      <c r="AX150" s="181">
        <f>'MVTX Inst Work Package'!AX14</f>
        <v>0</v>
      </c>
      <c r="AY150" s="185"/>
      <c r="AZ150" s="767">
        <f>'MVTX Inst Work Package'!AZ14</f>
        <v>500</v>
      </c>
      <c r="BA150" s="185"/>
      <c r="BB150" s="756">
        <f>'MVTX Inst Work Package'!BB14</f>
        <v>0.25</v>
      </c>
      <c r="BC150" s="757">
        <f>'MVTX Inst Work Package'!BC14</f>
        <v>0.25</v>
      </c>
      <c r="BD150" s="185"/>
      <c r="BE150" s="181">
        <f>'MVTX Inst Work Package'!BE14</f>
        <v>0</v>
      </c>
      <c r="BF150" s="185"/>
      <c r="BG150" s="187" t="str">
        <f>'MVTX Inst Work Package'!BG14</f>
        <v>The labor required for this task is reasonably similar to well understood tasks from PHENIX and other projects of similar scale/L4</v>
      </c>
      <c r="BH150" s="188" t="str">
        <f>'MVTX Inst Work Package'!BH14</f>
        <v>The costs indicated are for hardware costs associated with this task. This is fairly well understood from projects with similar scope and detail./M4</v>
      </c>
      <c r="BI150" s="177"/>
      <c r="BJ150" s="187">
        <f>'MVTX Inst Work Package'!BJ14</f>
        <v>0</v>
      </c>
      <c r="BK150" s="176">
        <f>'MVTX Inst Work Package'!BK14</f>
        <v>0</v>
      </c>
      <c r="BL150" s="176">
        <f>'MVTX Inst Work Package'!BL14</f>
        <v>8</v>
      </c>
      <c r="BM150" s="176">
        <f>'MVTX Inst Work Package'!BM14</f>
        <v>0</v>
      </c>
      <c r="BN150" s="176">
        <f>'MVTX Inst Work Package'!BN14</f>
        <v>32</v>
      </c>
      <c r="BO150" s="176">
        <f>'MVTX Inst Work Package'!BO14</f>
        <v>0</v>
      </c>
      <c r="BP150" s="188">
        <f>'MVTX Inst Work Package'!BP14</f>
        <v>0</v>
      </c>
      <c r="BQ150" s="8"/>
      <c r="BR150" s="775">
        <f>'MVTX Inst Work Package'!BR14</f>
        <v>0</v>
      </c>
      <c r="BS150" s="776">
        <f>'MVTX Inst Work Package'!BS14</f>
        <v>0</v>
      </c>
      <c r="BT150" s="776">
        <f>'MVTX Inst Work Package'!BT14</f>
        <v>834.4</v>
      </c>
      <c r="BU150" s="776">
        <f>'MVTX Inst Work Package'!BU14</f>
        <v>0</v>
      </c>
      <c r="BV150" s="776">
        <f>'MVTX Inst Work Package'!BV14</f>
        <v>2595.1999999999998</v>
      </c>
      <c r="BW150" s="776">
        <f>'MVTX Inst Work Package'!BW14</f>
        <v>0</v>
      </c>
      <c r="BX150" s="777">
        <f>'MVTX Inst Work Package'!BX14</f>
        <v>0</v>
      </c>
      <c r="BY150" s="676"/>
      <c r="BZ150" s="797">
        <f>'MVTX Inst Work Package'!BZ14</f>
        <v>3429.6</v>
      </c>
      <c r="CA150" s="798">
        <f>'MVTX Inst Work Package'!CA14</f>
        <v>4287</v>
      </c>
      <c r="CB150" s="799">
        <f>'MVTX Inst Work Package'!CB14</f>
        <v>625</v>
      </c>
      <c r="CC150" s="677"/>
      <c r="CD150" s="677"/>
      <c r="CE150" s="677"/>
      <c r="CF150" s="677"/>
    </row>
    <row r="151" spans="1:84" ht="234">
      <c r="B151" s="588" t="str">
        <f>'MVTX Inst Work Package'!B15</f>
        <v>S365500 / S365600</v>
      </c>
      <c r="C151" s="177" t="str">
        <f>'MVTX Inst Work Package'!C15</f>
        <v>Install MVTX Support</v>
      </c>
      <c r="D151" s="181" t="str">
        <f>'MVTX Inst Work Package'!D15</f>
        <v>Technical scope: Install the  MVTX detector assembly structural support components into the SC Magnet. 
Work Statement: sPHENIX technicans install the MVTX detector structural supports, in accordance with the MVTX installation procedure and work permit. (Note: see previous task for related info about INTT assembly tooling and fixtures.) (Note: the MVTX and INTT will share a common support structure on which either on or both of the subsystems can be supported. For purposes of completenness this component will show up in both work packages for these detecors, until the structural support system for both subsystems is finalized. At this point one or the other but not both subsystems workpackages will assume the responsibility for the structural supports.</v>
      </c>
      <c r="E151" s="181">
        <f>'MVTX Inst Work Package'!E15</f>
        <v>10</v>
      </c>
      <c r="F151" s="181">
        <f>'MVTX Inst Work Package'!F15</f>
        <v>0</v>
      </c>
      <c r="G151" s="185"/>
      <c r="H151" s="181">
        <f>'MVTX Inst Work Package'!H15</f>
        <v>0</v>
      </c>
      <c r="I151" s="185"/>
      <c r="J151" s="187">
        <f>'MVTX Inst Work Package'!J15</f>
        <v>0</v>
      </c>
      <c r="K151" s="176">
        <f>'MVTX Inst Work Package'!K15</f>
        <v>0</v>
      </c>
      <c r="L151" s="188">
        <f>'MVTX Inst Work Package'!L15</f>
        <v>0</v>
      </c>
      <c r="M151" s="185"/>
      <c r="N151" s="181">
        <f>'MVTX Inst Work Package'!N15</f>
        <v>8</v>
      </c>
      <c r="O151" s="185"/>
      <c r="P151" s="187">
        <f>'MVTX Inst Work Package'!P15</f>
        <v>0</v>
      </c>
      <c r="Q151" s="176">
        <f>'MVTX Inst Work Package'!Q15</f>
        <v>0</v>
      </c>
      <c r="R151" s="176">
        <f>'MVTX Inst Work Package'!R15</f>
        <v>8</v>
      </c>
      <c r="S151" s="188">
        <f>'MVTX Inst Work Package'!S15</f>
        <v>0</v>
      </c>
      <c r="T151" s="185"/>
      <c r="U151" s="181">
        <f>'MVTX Inst Work Package'!U15</f>
        <v>8</v>
      </c>
      <c r="V151" s="185"/>
      <c r="W151" s="187">
        <f>'MVTX Inst Work Package'!W15</f>
        <v>8</v>
      </c>
      <c r="X151" s="176">
        <f>'MVTX Inst Work Package'!X15</f>
        <v>0</v>
      </c>
      <c r="Y151" s="176">
        <f>'MVTX Inst Work Package'!Y15</f>
        <v>0</v>
      </c>
      <c r="Z151" s="176">
        <f>'MVTX Inst Work Package'!Z15</f>
        <v>0</v>
      </c>
      <c r="AA151" s="176">
        <f>'MVTX Inst Work Package'!AA15</f>
        <v>0</v>
      </c>
      <c r="AB151" s="188">
        <f>'MVTX Inst Work Package'!AB15</f>
        <v>0</v>
      </c>
      <c r="AC151" s="185"/>
      <c r="AD151" s="181">
        <f>'MVTX Inst Work Package'!AD15</f>
        <v>60</v>
      </c>
      <c r="AE151" s="185"/>
      <c r="AF151" s="187">
        <f>'MVTX Inst Work Package'!AF15</f>
        <v>60</v>
      </c>
      <c r="AG151" s="176">
        <f>'MVTX Inst Work Package'!AG15</f>
        <v>0</v>
      </c>
      <c r="AH151" s="176">
        <f>'MVTX Inst Work Package'!AH15</f>
        <v>0</v>
      </c>
      <c r="AI151" s="176">
        <f>'MVTX Inst Work Package'!AI15</f>
        <v>0</v>
      </c>
      <c r="AJ151" s="176">
        <f>'MVTX Inst Work Package'!AJ15</f>
        <v>0</v>
      </c>
      <c r="AK151" s="176">
        <f>'MVTX Inst Work Package'!AK15</f>
        <v>0</v>
      </c>
      <c r="AL151" s="176">
        <f>'MVTX Inst Work Package'!AL15</f>
        <v>0</v>
      </c>
      <c r="AM151" s="176">
        <f>'MVTX Inst Work Package'!AM15</f>
        <v>0</v>
      </c>
      <c r="AN151" s="188">
        <f>'MVTX Inst Work Package'!AN15</f>
        <v>0</v>
      </c>
      <c r="AO151" s="185"/>
      <c r="AP151" s="181">
        <f>'MVTX Inst Work Package'!AP15</f>
        <v>0</v>
      </c>
      <c r="AQ151" s="185"/>
      <c r="AR151" s="187">
        <f>'MVTX Inst Work Package'!AR15</f>
        <v>0</v>
      </c>
      <c r="AS151" s="176">
        <f>'MVTX Inst Work Package'!AS15</f>
        <v>0</v>
      </c>
      <c r="AT151" s="176">
        <f>'MVTX Inst Work Package'!AT15</f>
        <v>0</v>
      </c>
      <c r="AU151" s="176">
        <f>'MVTX Inst Work Package'!AU15</f>
        <v>0</v>
      </c>
      <c r="AV151" s="188">
        <f>'MVTX Inst Work Package'!AV15</f>
        <v>0</v>
      </c>
      <c r="AW151" s="185"/>
      <c r="AX151" s="181">
        <f>'MVTX Inst Work Package'!AX15</f>
        <v>0</v>
      </c>
      <c r="AY151" s="185"/>
      <c r="AZ151" s="767">
        <f>'MVTX Inst Work Package'!AZ15</f>
        <v>500</v>
      </c>
      <c r="BA151" s="185"/>
      <c r="BB151" s="756">
        <f>'MVTX Inst Work Package'!BB15</f>
        <v>0.25</v>
      </c>
      <c r="BC151" s="757">
        <f>'MVTX Inst Work Package'!BC15</f>
        <v>0.25</v>
      </c>
      <c r="BD151" s="185"/>
      <c r="BE151" s="181">
        <f>'MVTX Inst Work Package'!BE15</f>
        <v>0</v>
      </c>
      <c r="BF151" s="185"/>
      <c r="BG151" s="187" t="str">
        <f>'MVTX Inst Work Package'!BG15</f>
        <v>The labor required for this task is reasonably similar to well understood tasks from PHENIX and other projects of similar scale/L4</v>
      </c>
      <c r="BH151" s="188" t="str">
        <f>'MVTX Inst Work Package'!BH15</f>
        <v>The costs indicated are for hardware costs associated with this task. This is fairly well understood from projects with similar scope and detail./M4</v>
      </c>
      <c r="BI151" s="177"/>
      <c r="BJ151" s="187">
        <f>'MVTX Inst Work Package'!BJ15</f>
        <v>0</v>
      </c>
      <c r="BK151" s="176">
        <f>'MVTX Inst Work Package'!BK15</f>
        <v>0</v>
      </c>
      <c r="BL151" s="176">
        <f>'MVTX Inst Work Package'!BL15</f>
        <v>8</v>
      </c>
      <c r="BM151" s="176">
        <f>'MVTX Inst Work Package'!BM15</f>
        <v>8</v>
      </c>
      <c r="BN151" s="176">
        <f>'MVTX Inst Work Package'!BN15</f>
        <v>60</v>
      </c>
      <c r="BO151" s="176">
        <f>'MVTX Inst Work Package'!BO15</f>
        <v>0</v>
      </c>
      <c r="BP151" s="188">
        <f>'MVTX Inst Work Package'!BP15</f>
        <v>0</v>
      </c>
      <c r="BQ151" s="8"/>
      <c r="BR151" s="775">
        <f>'MVTX Inst Work Package'!BR15</f>
        <v>0</v>
      </c>
      <c r="BS151" s="776">
        <f>'MVTX Inst Work Package'!BS15</f>
        <v>0</v>
      </c>
      <c r="BT151" s="776">
        <f>'MVTX Inst Work Package'!BT15</f>
        <v>834.4</v>
      </c>
      <c r="BU151" s="776">
        <f>'MVTX Inst Work Package'!BU15</f>
        <v>648.79999999999995</v>
      </c>
      <c r="BV151" s="776">
        <f>'MVTX Inst Work Package'!BV15</f>
        <v>4866</v>
      </c>
      <c r="BW151" s="776">
        <f>'MVTX Inst Work Package'!BW15</f>
        <v>0</v>
      </c>
      <c r="BX151" s="777">
        <f>'MVTX Inst Work Package'!BX15</f>
        <v>0</v>
      </c>
      <c r="BY151" s="676"/>
      <c r="BZ151" s="797">
        <f>'MVTX Inst Work Package'!BZ15</f>
        <v>6349.2</v>
      </c>
      <c r="CA151" s="798">
        <f>'MVTX Inst Work Package'!CA15</f>
        <v>7936.5</v>
      </c>
      <c r="CB151" s="799">
        <f>'MVTX Inst Work Package'!CB15</f>
        <v>625</v>
      </c>
      <c r="CC151" s="677"/>
      <c r="CD151" s="677"/>
      <c r="CE151" s="677"/>
      <c r="CF151" s="677"/>
    </row>
    <row r="152" spans="1:84" ht="93.6">
      <c r="B152" s="588" t="str">
        <f>'MVTX Inst Work Package'!B16</f>
        <v>2.05.01.10.10</v>
      </c>
      <c r="C152" s="177" t="str">
        <f>'MVTX Inst Work Package'!C16</f>
        <v xml:space="preserve">Install MVTX (mechanical) </v>
      </c>
      <c r="D152" s="181" t="str">
        <f>'MVTX Inst Work Package'!D16</f>
        <v>Technical scope: Install the  MVTX detector assembly into the SC Magnet. 
Work Statement: sPHENIX technicans install the MVTX detector, in accordance with the MVTX installation procedure and work permit.</v>
      </c>
      <c r="E152" s="181">
        <f>'MVTX Inst Work Package'!E16</f>
        <v>10</v>
      </c>
      <c r="F152" s="181">
        <f>'MVTX Inst Work Package'!F16</f>
        <v>0</v>
      </c>
      <c r="G152" s="185"/>
      <c r="H152" s="181">
        <f>'MVTX Inst Work Package'!H16</f>
        <v>0</v>
      </c>
      <c r="I152" s="185"/>
      <c r="J152" s="187">
        <f>'MVTX Inst Work Package'!J16</f>
        <v>0</v>
      </c>
      <c r="K152" s="176">
        <f>'MVTX Inst Work Package'!K16</f>
        <v>0</v>
      </c>
      <c r="L152" s="188">
        <f>'MVTX Inst Work Package'!L16</f>
        <v>0</v>
      </c>
      <c r="M152" s="185"/>
      <c r="N152" s="181">
        <f>'MVTX Inst Work Package'!N16</f>
        <v>8</v>
      </c>
      <c r="O152" s="185"/>
      <c r="P152" s="187">
        <f>'MVTX Inst Work Package'!P16</f>
        <v>0</v>
      </c>
      <c r="Q152" s="176">
        <f>'MVTX Inst Work Package'!Q16</f>
        <v>0</v>
      </c>
      <c r="R152" s="176">
        <f>'MVTX Inst Work Package'!R16</f>
        <v>8</v>
      </c>
      <c r="S152" s="188">
        <f>'MVTX Inst Work Package'!S16</f>
        <v>0</v>
      </c>
      <c r="T152" s="185"/>
      <c r="U152" s="181">
        <f>'MVTX Inst Work Package'!U16</f>
        <v>8</v>
      </c>
      <c r="V152" s="185"/>
      <c r="W152" s="187">
        <f>'MVTX Inst Work Package'!W16</f>
        <v>8</v>
      </c>
      <c r="X152" s="176">
        <f>'MVTX Inst Work Package'!X16</f>
        <v>0</v>
      </c>
      <c r="Y152" s="176">
        <f>'MVTX Inst Work Package'!Y16</f>
        <v>0</v>
      </c>
      <c r="Z152" s="176">
        <f>'MVTX Inst Work Package'!Z16</f>
        <v>0</v>
      </c>
      <c r="AA152" s="176">
        <f>'MVTX Inst Work Package'!AA16</f>
        <v>0</v>
      </c>
      <c r="AB152" s="188">
        <f>'MVTX Inst Work Package'!AB16</f>
        <v>0</v>
      </c>
      <c r="AC152" s="185"/>
      <c r="AD152" s="181">
        <f>'MVTX Inst Work Package'!AD16</f>
        <v>80</v>
      </c>
      <c r="AE152" s="185"/>
      <c r="AF152" s="187">
        <f>'MVTX Inst Work Package'!AF16</f>
        <v>80</v>
      </c>
      <c r="AG152" s="176">
        <f>'MVTX Inst Work Package'!AG16</f>
        <v>0</v>
      </c>
      <c r="AH152" s="176">
        <f>'MVTX Inst Work Package'!AH16</f>
        <v>0</v>
      </c>
      <c r="AI152" s="176">
        <f>'MVTX Inst Work Package'!AI16</f>
        <v>0</v>
      </c>
      <c r="AJ152" s="176">
        <f>'MVTX Inst Work Package'!AJ16</f>
        <v>0</v>
      </c>
      <c r="AK152" s="176">
        <f>'MVTX Inst Work Package'!AK16</f>
        <v>0</v>
      </c>
      <c r="AL152" s="176">
        <f>'MVTX Inst Work Package'!AL16</f>
        <v>0</v>
      </c>
      <c r="AM152" s="176">
        <f>'MVTX Inst Work Package'!AM16</f>
        <v>0</v>
      </c>
      <c r="AN152" s="188">
        <f>'MVTX Inst Work Package'!AN16</f>
        <v>0</v>
      </c>
      <c r="AO152" s="185"/>
      <c r="AP152" s="181">
        <f>'MVTX Inst Work Package'!AP16</f>
        <v>0</v>
      </c>
      <c r="AQ152" s="185"/>
      <c r="AR152" s="187">
        <f>'MVTX Inst Work Package'!AR16</f>
        <v>0</v>
      </c>
      <c r="AS152" s="176">
        <f>'MVTX Inst Work Package'!AS16</f>
        <v>0</v>
      </c>
      <c r="AT152" s="176">
        <f>'MVTX Inst Work Package'!AT16</f>
        <v>0</v>
      </c>
      <c r="AU152" s="176">
        <f>'MVTX Inst Work Package'!AU16</f>
        <v>0</v>
      </c>
      <c r="AV152" s="188">
        <f>'MVTX Inst Work Package'!AV16</f>
        <v>0</v>
      </c>
      <c r="AW152" s="185"/>
      <c r="AX152" s="181">
        <f>'MVTX Inst Work Package'!AX16</f>
        <v>0</v>
      </c>
      <c r="AY152" s="185"/>
      <c r="AZ152" s="767">
        <f>'MVTX Inst Work Package'!AZ16</f>
        <v>0</v>
      </c>
      <c r="BA152" s="185"/>
      <c r="BB152" s="756">
        <f>'MVTX Inst Work Package'!BB16</f>
        <v>0.25</v>
      </c>
      <c r="BC152" s="757">
        <f>'MVTX Inst Work Package'!BC16</f>
        <v>0.25</v>
      </c>
      <c r="BD152" s="185"/>
      <c r="BE152" s="181">
        <f>'MVTX Inst Work Package'!BE16</f>
        <v>0</v>
      </c>
      <c r="BF152" s="185"/>
      <c r="BG152" s="187" t="str">
        <f>'MVTX Inst Work Package'!BG16</f>
        <v>The labor required for this task is reasonably similar to well understood tasks from PHENIX and other projects of similar scale/L4</v>
      </c>
      <c r="BH152" s="188" t="str">
        <f>'MVTX Inst Work Package'!BH16</f>
        <v>The costs indicated are for hardware costs associated with this task. This is fairly well understood from projects with similar scope and detail./M4</v>
      </c>
      <c r="BI152" s="177"/>
      <c r="BJ152" s="187">
        <f>'MVTX Inst Work Package'!BJ16</f>
        <v>0</v>
      </c>
      <c r="BK152" s="176">
        <f>'MVTX Inst Work Package'!BK16</f>
        <v>0</v>
      </c>
      <c r="BL152" s="176">
        <f>'MVTX Inst Work Package'!BL16</f>
        <v>8</v>
      </c>
      <c r="BM152" s="176">
        <f>'MVTX Inst Work Package'!BM16</f>
        <v>8</v>
      </c>
      <c r="BN152" s="176">
        <f>'MVTX Inst Work Package'!BN16</f>
        <v>80</v>
      </c>
      <c r="BO152" s="176">
        <f>'MVTX Inst Work Package'!BO16</f>
        <v>0</v>
      </c>
      <c r="BP152" s="188">
        <f>'MVTX Inst Work Package'!BP16</f>
        <v>0</v>
      </c>
      <c r="BQ152" s="8"/>
      <c r="BR152" s="775">
        <f>'MVTX Inst Work Package'!BR16</f>
        <v>0</v>
      </c>
      <c r="BS152" s="776">
        <f>'MVTX Inst Work Package'!BS16</f>
        <v>0</v>
      </c>
      <c r="BT152" s="776">
        <f>'MVTX Inst Work Package'!BT16</f>
        <v>834.4</v>
      </c>
      <c r="BU152" s="776">
        <f>'MVTX Inst Work Package'!BU16</f>
        <v>648.79999999999995</v>
      </c>
      <c r="BV152" s="776">
        <f>'MVTX Inst Work Package'!BV16</f>
        <v>6488</v>
      </c>
      <c r="BW152" s="776">
        <f>'MVTX Inst Work Package'!BW16</f>
        <v>0</v>
      </c>
      <c r="BX152" s="777">
        <f>'MVTX Inst Work Package'!BX16</f>
        <v>0</v>
      </c>
      <c r="BY152" s="676"/>
      <c r="BZ152" s="797">
        <f>'MVTX Inst Work Package'!BZ16</f>
        <v>7971.2</v>
      </c>
      <c r="CA152" s="798">
        <f>'MVTX Inst Work Package'!CA16</f>
        <v>9964</v>
      </c>
      <c r="CB152" s="799">
        <f>'MVTX Inst Work Package'!CB16</f>
        <v>0</v>
      </c>
      <c r="CC152" s="677"/>
      <c r="CD152" s="677"/>
      <c r="CE152" s="677"/>
      <c r="CF152" s="677"/>
    </row>
    <row r="153" spans="1:84" ht="124.8">
      <c r="B153" s="588" t="str">
        <f>'MVTX Inst Work Package'!B17</f>
        <v>S366700 / S366710 / S366800</v>
      </c>
      <c r="C153" s="177" t="str">
        <f>'MVTX Inst Work Package'!C17</f>
        <v>Align/Survey MVTX to SC Magnet Centerline</v>
      </c>
      <c r="D153" s="181" t="str">
        <f>'MVTX Inst Work Package'!D17</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c r="E153" s="181">
        <f>'MVTX Inst Work Package'!E17</f>
        <v>5</v>
      </c>
      <c r="F153" s="181">
        <f>'MVTX Inst Work Package'!F17</f>
        <v>0</v>
      </c>
      <c r="G153" s="185"/>
      <c r="H153" s="181">
        <f>'MVTX Inst Work Package'!H17</f>
        <v>0</v>
      </c>
      <c r="I153" s="185"/>
      <c r="J153" s="187">
        <f>'MVTX Inst Work Package'!J17</f>
        <v>0</v>
      </c>
      <c r="K153" s="176">
        <f>'MVTX Inst Work Package'!K17</f>
        <v>0</v>
      </c>
      <c r="L153" s="188">
        <f>'MVTX Inst Work Package'!L17</f>
        <v>0</v>
      </c>
      <c r="M153" s="185"/>
      <c r="N153" s="181">
        <f>'MVTX Inst Work Package'!N17</f>
        <v>0</v>
      </c>
      <c r="O153" s="185"/>
      <c r="P153" s="187">
        <f>'MVTX Inst Work Package'!P17</f>
        <v>0</v>
      </c>
      <c r="Q153" s="176">
        <f>'MVTX Inst Work Package'!Q17</f>
        <v>0</v>
      </c>
      <c r="R153" s="176">
        <f>'MVTX Inst Work Package'!R17</f>
        <v>0</v>
      </c>
      <c r="S153" s="188">
        <f>'MVTX Inst Work Package'!S17</f>
        <v>0</v>
      </c>
      <c r="T153" s="185"/>
      <c r="U153" s="181">
        <f>'MVTX Inst Work Package'!U17</f>
        <v>0</v>
      </c>
      <c r="V153" s="185"/>
      <c r="W153" s="187">
        <f>'MVTX Inst Work Package'!W17</f>
        <v>0</v>
      </c>
      <c r="X153" s="176">
        <f>'MVTX Inst Work Package'!X17</f>
        <v>0</v>
      </c>
      <c r="Y153" s="176">
        <f>'MVTX Inst Work Package'!Y17</f>
        <v>0</v>
      </c>
      <c r="Z153" s="176">
        <f>'MVTX Inst Work Package'!Z17</f>
        <v>0</v>
      </c>
      <c r="AA153" s="176">
        <f>'MVTX Inst Work Package'!AA17</f>
        <v>0</v>
      </c>
      <c r="AB153" s="188">
        <f>'MVTX Inst Work Package'!AB17</f>
        <v>0</v>
      </c>
      <c r="AC153" s="185"/>
      <c r="AD153" s="181">
        <f>'MVTX Inst Work Package'!AD17</f>
        <v>80</v>
      </c>
      <c r="AE153" s="185"/>
      <c r="AF153" s="187">
        <f>'MVTX Inst Work Package'!AF17</f>
        <v>20</v>
      </c>
      <c r="AG153" s="176">
        <f>'MVTX Inst Work Package'!AG17</f>
        <v>0</v>
      </c>
      <c r="AH153" s="176">
        <f>'MVTX Inst Work Package'!AH17</f>
        <v>0</v>
      </c>
      <c r="AI153" s="176">
        <f>'MVTX Inst Work Package'!AI17</f>
        <v>60</v>
      </c>
      <c r="AJ153" s="176">
        <f>'MVTX Inst Work Package'!AJ17</f>
        <v>0</v>
      </c>
      <c r="AK153" s="176">
        <f>'MVTX Inst Work Package'!AK17</f>
        <v>0</v>
      </c>
      <c r="AL153" s="176">
        <f>'MVTX Inst Work Package'!AL17</f>
        <v>0</v>
      </c>
      <c r="AM153" s="176">
        <f>'MVTX Inst Work Package'!AM17</f>
        <v>0</v>
      </c>
      <c r="AN153" s="188">
        <f>'MVTX Inst Work Package'!AN17</f>
        <v>0</v>
      </c>
      <c r="AO153" s="185"/>
      <c r="AP153" s="181">
        <f>'MVTX Inst Work Package'!AP17</f>
        <v>80</v>
      </c>
      <c r="AQ153" s="185"/>
      <c r="AR153" s="187">
        <f>'MVTX Inst Work Package'!AR17</f>
        <v>0</v>
      </c>
      <c r="AS153" s="176">
        <f>'MVTX Inst Work Package'!AS17</f>
        <v>0</v>
      </c>
      <c r="AT153" s="176">
        <f>'MVTX Inst Work Package'!AT17</f>
        <v>80</v>
      </c>
      <c r="AU153" s="176">
        <f>'MVTX Inst Work Package'!AU17</f>
        <v>0</v>
      </c>
      <c r="AV153" s="188">
        <f>'MVTX Inst Work Package'!AV17</f>
        <v>0</v>
      </c>
      <c r="AW153" s="185"/>
      <c r="AX153" s="181">
        <f>'MVTX Inst Work Package'!AX17</f>
        <v>0</v>
      </c>
      <c r="AY153" s="185"/>
      <c r="AZ153" s="767">
        <f>'MVTX Inst Work Package'!AZ17</f>
        <v>500</v>
      </c>
      <c r="BA153" s="185"/>
      <c r="BB153" s="756">
        <f>'MVTX Inst Work Package'!BB17</f>
        <v>0.25</v>
      </c>
      <c r="BC153" s="757">
        <f>'MVTX Inst Work Package'!BC17</f>
        <v>0.25</v>
      </c>
      <c r="BD153" s="185"/>
      <c r="BE153" s="181" t="str">
        <f>'MVTX Inst Work Package'!BE17</f>
        <v>Craft is surveyors not riggers</v>
      </c>
      <c r="BF153" s="185"/>
      <c r="BG153" s="187" t="str">
        <f>'MVTX Inst Work Package'!BG17</f>
        <v>The labor required for this task is reasonably similar to well understood tasks from PHENIX and other projects of similar scale/L4</v>
      </c>
      <c r="BH153" s="188" t="str">
        <f>'MVTX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53" s="177"/>
      <c r="BJ153" s="187">
        <f>'MVTX Inst Work Package'!BJ17</f>
        <v>0</v>
      </c>
      <c r="BK153" s="176">
        <f>'MVTX Inst Work Package'!BK17</f>
        <v>0</v>
      </c>
      <c r="BL153" s="176">
        <f>'MVTX Inst Work Package'!BL17</f>
        <v>0</v>
      </c>
      <c r="BM153" s="176">
        <f>'MVTX Inst Work Package'!BM17</f>
        <v>0</v>
      </c>
      <c r="BN153" s="176">
        <f>'MVTX Inst Work Package'!BN17</f>
        <v>80</v>
      </c>
      <c r="BO153" s="176">
        <f>'MVTX Inst Work Package'!BO17</f>
        <v>80</v>
      </c>
      <c r="BP153" s="188">
        <f>'MVTX Inst Work Package'!BP17</f>
        <v>0</v>
      </c>
      <c r="BQ153" s="8"/>
      <c r="BR153" s="775">
        <f>'MVTX Inst Work Package'!BR17</f>
        <v>0</v>
      </c>
      <c r="BS153" s="776">
        <f>'MVTX Inst Work Package'!BS17</f>
        <v>0</v>
      </c>
      <c r="BT153" s="776">
        <f>'MVTX Inst Work Package'!BT17</f>
        <v>0</v>
      </c>
      <c r="BU153" s="776">
        <f>'MVTX Inst Work Package'!BU17</f>
        <v>0</v>
      </c>
      <c r="BV153" s="776">
        <f>'MVTX Inst Work Package'!BV17</f>
        <v>6488</v>
      </c>
      <c r="BW153" s="776">
        <f>'MVTX Inst Work Package'!BW17</f>
        <v>9079.1999999999989</v>
      </c>
      <c r="BX153" s="777">
        <f>'MVTX Inst Work Package'!BX17</f>
        <v>0</v>
      </c>
      <c r="BY153" s="676"/>
      <c r="BZ153" s="797">
        <f>'MVTX Inst Work Package'!BZ17</f>
        <v>15567.199999999999</v>
      </c>
      <c r="CA153" s="798">
        <f>'MVTX Inst Work Package'!CA17</f>
        <v>19459</v>
      </c>
      <c r="CB153" s="799">
        <f>'MVTX Inst Work Package'!CB17</f>
        <v>625</v>
      </c>
      <c r="CC153" s="677"/>
      <c r="CD153" s="677"/>
      <c r="CE153" s="677"/>
      <c r="CF153" s="677"/>
    </row>
    <row r="154" spans="1:84" ht="109.2">
      <c r="B154" s="588" t="str">
        <f>'MVTX Inst Work Package'!B18</f>
        <v>S366900 / S367000</v>
      </c>
      <c r="C154" s="177" t="str">
        <f>'MVTX Inst Work Package'!C18</f>
        <v>Install MVTX Remaining Cables and Services</v>
      </c>
      <c r="D154" s="181" t="str">
        <f>'MVTX Inst Work Package'!D18</f>
        <v>Technical scope: Install all MVTX services (power, control and signal cables; cooling and gas supplies) onto cradle carriage. 
Work Statement: sPHENIX technicans using appropriate custom and standard  tools install all MVTX services onto the  sPHENIX cradle carriage.</v>
      </c>
      <c r="E154" s="181">
        <f>'MVTX Inst Work Package'!E18</f>
        <v>30</v>
      </c>
      <c r="F154" s="181">
        <f>'MVTX Inst Work Package'!F18</f>
        <v>0</v>
      </c>
      <c r="G154" s="185"/>
      <c r="H154" s="181">
        <f>'MVTX Inst Work Package'!H18</f>
        <v>72</v>
      </c>
      <c r="I154" s="185"/>
      <c r="J154" s="187">
        <f>'MVTX Inst Work Package'!J18</f>
        <v>0</v>
      </c>
      <c r="K154" s="176">
        <f>'MVTX Inst Work Package'!K18</f>
        <v>0</v>
      </c>
      <c r="L154" s="188">
        <f>'MVTX Inst Work Package'!L18</f>
        <v>72</v>
      </c>
      <c r="M154" s="185"/>
      <c r="N154" s="181">
        <f>'MVTX Inst Work Package'!N18</f>
        <v>0</v>
      </c>
      <c r="O154" s="185"/>
      <c r="P154" s="187">
        <f>'MVTX Inst Work Package'!P18</f>
        <v>0</v>
      </c>
      <c r="Q154" s="176">
        <f>'MVTX Inst Work Package'!Q18</f>
        <v>0</v>
      </c>
      <c r="R154" s="176">
        <f>'MVTX Inst Work Package'!R18</f>
        <v>0</v>
      </c>
      <c r="S154" s="188">
        <f>'MVTX Inst Work Package'!S18</f>
        <v>0</v>
      </c>
      <c r="T154" s="185"/>
      <c r="U154" s="181">
        <f>'MVTX Inst Work Package'!U18</f>
        <v>0</v>
      </c>
      <c r="V154" s="185"/>
      <c r="W154" s="187">
        <f>'MVTX Inst Work Package'!W18</f>
        <v>0</v>
      </c>
      <c r="X154" s="176">
        <f>'MVTX Inst Work Package'!X18</f>
        <v>0</v>
      </c>
      <c r="Y154" s="176">
        <f>'MVTX Inst Work Package'!Y18</f>
        <v>0</v>
      </c>
      <c r="Z154" s="176">
        <f>'MVTX Inst Work Package'!Z18</f>
        <v>0</v>
      </c>
      <c r="AA154" s="176">
        <f>'MVTX Inst Work Package'!AA18</f>
        <v>0</v>
      </c>
      <c r="AB154" s="188">
        <f>'MVTX Inst Work Package'!AB18</f>
        <v>0</v>
      </c>
      <c r="AC154" s="185"/>
      <c r="AD154" s="181">
        <f>'MVTX Inst Work Package'!AD18</f>
        <v>320</v>
      </c>
      <c r="AE154" s="185"/>
      <c r="AF154" s="187">
        <f>'MVTX Inst Work Package'!AF18</f>
        <v>0</v>
      </c>
      <c r="AG154" s="176">
        <f>'MVTX Inst Work Package'!AG18</f>
        <v>320</v>
      </c>
      <c r="AH154" s="176">
        <f>'MVTX Inst Work Package'!AH18</f>
        <v>0</v>
      </c>
      <c r="AI154" s="176">
        <f>'MVTX Inst Work Package'!AI18</f>
        <v>0</v>
      </c>
      <c r="AJ154" s="176">
        <f>'MVTX Inst Work Package'!AJ18</f>
        <v>0</v>
      </c>
      <c r="AK154" s="176">
        <f>'MVTX Inst Work Package'!AK18</f>
        <v>0</v>
      </c>
      <c r="AL154" s="176">
        <f>'MVTX Inst Work Package'!AL18</f>
        <v>0</v>
      </c>
      <c r="AM154" s="176">
        <f>'MVTX Inst Work Package'!AM18</f>
        <v>0</v>
      </c>
      <c r="AN154" s="188">
        <f>'MVTX Inst Work Package'!AN18</f>
        <v>0</v>
      </c>
      <c r="AO154" s="185"/>
      <c r="AP154" s="181">
        <f>'MVTX Inst Work Package'!AP18</f>
        <v>0</v>
      </c>
      <c r="AQ154" s="185"/>
      <c r="AR154" s="187">
        <f>'MVTX Inst Work Package'!AR18</f>
        <v>0</v>
      </c>
      <c r="AS154" s="176">
        <f>'MVTX Inst Work Package'!AS18</f>
        <v>0</v>
      </c>
      <c r="AT154" s="176">
        <f>'MVTX Inst Work Package'!AT18</f>
        <v>0</v>
      </c>
      <c r="AU154" s="176">
        <f>'MVTX Inst Work Package'!AU18</f>
        <v>0</v>
      </c>
      <c r="AV154" s="188">
        <f>'MVTX Inst Work Package'!AV18</f>
        <v>0</v>
      </c>
      <c r="AW154" s="185"/>
      <c r="AX154" s="181">
        <f>'MVTX Inst Work Package'!AX18</f>
        <v>0</v>
      </c>
      <c r="AY154" s="185"/>
      <c r="AZ154" s="767">
        <f>'MVTX Inst Work Package'!AZ18</f>
        <v>500</v>
      </c>
      <c r="BA154" s="185"/>
      <c r="BB154" s="756">
        <f>'MVTX Inst Work Package'!BB18</f>
        <v>0.25</v>
      </c>
      <c r="BC154" s="757">
        <f>'MVTX Inst Work Package'!BC18</f>
        <v>0.25</v>
      </c>
      <c r="BD154" s="185"/>
      <c r="BE154" s="181" t="str">
        <f>'MVTX Inst Work Package'!BE18</f>
        <v>Includes all hours added from LBNL estimates</v>
      </c>
      <c r="BF154" s="185"/>
      <c r="BG154" s="187" t="str">
        <f>'MVTX Inst Work Package'!BG18</f>
        <v>The labor required for this task is reasonably similar to well understood tasks from PHENIX and other projects of similar scale/L4</v>
      </c>
      <c r="BH154" s="188" t="str">
        <f>'MVTX Inst Work Package'!BH18</f>
        <v>The costs indicated are for hardware costs associated with this task. This is fairly well understood from projects with similar scope and detail./M4</v>
      </c>
      <c r="BI154" s="177"/>
      <c r="BJ154" s="187">
        <f>'MVTX Inst Work Package'!BJ18</f>
        <v>0</v>
      </c>
      <c r="BK154" s="176">
        <f>'MVTX Inst Work Package'!BK18</f>
        <v>72</v>
      </c>
      <c r="BL154" s="176">
        <f>'MVTX Inst Work Package'!BL18</f>
        <v>0</v>
      </c>
      <c r="BM154" s="176">
        <f>'MVTX Inst Work Package'!BM18</f>
        <v>0</v>
      </c>
      <c r="BN154" s="176">
        <f>'MVTX Inst Work Package'!BN18</f>
        <v>320</v>
      </c>
      <c r="BO154" s="176">
        <f>'MVTX Inst Work Package'!BO18</f>
        <v>0</v>
      </c>
      <c r="BP154" s="188">
        <f>'MVTX Inst Work Package'!BP18</f>
        <v>0</v>
      </c>
      <c r="BQ154" s="8"/>
      <c r="BR154" s="775">
        <f>'MVTX Inst Work Package'!BR18</f>
        <v>0</v>
      </c>
      <c r="BS154" s="776">
        <f>'MVTX Inst Work Package'!BS18</f>
        <v>8748</v>
      </c>
      <c r="BT154" s="776">
        <f>'MVTX Inst Work Package'!BT18</f>
        <v>0</v>
      </c>
      <c r="BU154" s="776">
        <f>'MVTX Inst Work Package'!BU18</f>
        <v>0</v>
      </c>
      <c r="BV154" s="776">
        <f>'MVTX Inst Work Package'!BV18</f>
        <v>25952</v>
      </c>
      <c r="BW154" s="776">
        <f>'MVTX Inst Work Package'!BW18</f>
        <v>0</v>
      </c>
      <c r="BX154" s="777">
        <f>'MVTX Inst Work Package'!BX18</f>
        <v>0</v>
      </c>
      <c r="BY154" s="676"/>
      <c r="BZ154" s="797">
        <f>'MVTX Inst Work Package'!BZ18</f>
        <v>34700</v>
      </c>
      <c r="CA154" s="798">
        <f>'MVTX Inst Work Package'!CA18</f>
        <v>43375</v>
      </c>
      <c r="CB154" s="799">
        <f>'MVTX Inst Work Package'!CB18</f>
        <v>625</v>
      </c>
      <c r="CC154" s="677"/>
      <c r="CD154" s="677"/>
      <c r="CE154" s="677"/>
      <c r="CF154" s="677"/>
    </row>
    <row r="155" spans="1:84" ht="171.6">
      <c r="B155" s="588" t="str">
        <f>'MVTX Inst Work Package'!B19</f>
        <v>S367100 / S367200</v>
      </c>
      <c r="C155" s="177" t="str">
        <f>'MVTX Inst Work Package'!C19</f>
        <v>Review MVTX for Operational Readiness (ORR)</v>
      </c>
      <c r="D155" s="181" t="str">
        <f>'MVTX Inst Work Package'!D19</f>
        <v xml:space="preserve">Technical scope: preparation for and execution of review for Engineering and safety review of sPHENIX MVTX assembly/Installation in the sPHENIX AH. 
Work Statement: Gather all documentation describing the installation of the MVTX and all of its sevrices including any acceptance/performance  testing performed and survey data. Prepare a presentation to demonstrate the adequacy of the installation demonstarting confidence that the MVTX will perform successfully and safely. Present it to a committee designated by sPHENIX management. </v>
      </c>
      <c r="E155" s="181">
        <f>'MVTX Inst Work Package'!E19</f>
        <v>5</v>
      </c>
      <c r="F155" s="181">
        <f>'MVTX Inst Work Package'!F19</f>
        <v>0</v>
      </c>
      <c r="G155" s="185"/>
      <c r="H155" s="181">
        <f>'MVTX Inst Work Package'!H19</f>
        <v>32</v>
      </c>
      <c r="I155" s="185"/>
      <c r="J155" s="187">
        <f>'MVTX Inst Work Package'!J19</f>
        <v>0</v>
      </c>
      <c r="K155" s="176">
        <f>'MVTX Inst Work Package'!K19</f>
        <v>0</v>
      </c>
      <c r="L155" s="188">
        <f>'MVTX Inst Work Package'!L19</f>
        <v>32</v>
      </c>
      <c r="M155" s="185"/>
      <c r="N155" s="181">
        <f>'MVTX Inst Work Package'!N19</f>
        <v>8</v>
      </c>
      <c r="O155" s="185"/>
      <c r="P155" s="187">
        <f>'MVTX Inst Work Package'!P19</f>
        <v>0</v>
      </c>
      <c r="Q155" s="176">
        <f>'MVTX Inst Work Package'!Q19</f>
        <v>0</v>
      </c>
      <c r="R155" s="176">
        <f>'MVTX Inst Work Package'!R19</f>
        <v>0</v>
      </c>
      <c r="S155" s="188">
        <f>'MVTX Inst Work Package'!S19</f>
        <v>8</v>
      </c>
      <c r="T155" s="185"/>
      <c r="U155" s="181">
        <f>'MVTX Inst Work Package'!U19</f>
        <v>8</v>
      </c>
      <c r="V155" s="185"/>
      <c r="W155" s="187">
        <f>'MVTX Inst Work Package'!W19</f>
        <v>8</v>
      </c>
      <c r="X155" s="176">
        <f>'MVTX Inst Work Package'!X19</f>
        <v>0</v>
      </c>
      <c r="Y155" s="176">
        <f>'MVTX Inst Work Package'!Y19</f>
        <v>0</v>
      </c>
      <c r="Z155" s="176">
        <f>'MVTX Inst Work Package'!Z19</f>
        <v>0</v>
      </c>
      <c r="AA155" s="176">
        <f>'MVTX Inst Work Package'!AA19</f>
        <v>0</v>
      </c>
      <c r="AB155" s="188">
        <f>'MVTX Inst Work Package'!AB19</f>
        <v>0</v>
      </c>
      <c r="AC155" s="185"/>
      <c r="AD155" s="181">
        <f>'MVTX Inst Work Package'!AD19</f>
        <v>16</v>
      </c>
      <c r="AE155" s="185"/>
      <c r="AF155" s="187">
        <f>'MVTX Inst Work Package'!AF19</f>
        <v>8</v>
      </c>
      <c r="AG155" s="176">
        <f>'MVTX Inst Work Package'!AG19</f>
        <v>8</v>
      </c>
      <c r="AH155" s="176">
        <f>'MVTX Inst Work Package'!AH19</f>
        <v>0</v>
      </c>
      <c r="AI155" s="176">
        <f>'MVTX Inst Work Package'!AI19</f>
        <v>0</v>
      </c>
      <c r="AJ155" s="176">
        <f>'MVTX Inst Work Package'!AJ19</f>
        <v>0</v>
      </c>
      <c r="AK155" s="176">
        <f>'MVTX Inst Work Package'!AK19</f>
        <v>0</v>
      </c>
      <c r="AL155" s="176">
        <f>'MVTX Inst Work Package'!AL19</f>
        <v>0</v>
      </c>
      <c r="AM155" s="176">
        <f>'MVTX Inst Work Package'!AM19</f>
        <v>0</v>
      </c>
      <c r="AN155" s="188">
        <f>'MVTX Inst Work Package'!AN19</f>
        <v>0</v>
      </c>
      <c r="AO155" s="185"/>
      <c r="AP155" s="181">
        <f>'MVTX Inst Work Package'!AP19</f>
        <v>0</v>
      </c>
      <c r="AQ155" s="185"/>
      <c r="AR155" s="187">
        <f>'MVTX Inst Work Package'!AR19</f>
        <v>0</v>
      </c>
      <c r="AS155" s="176">
        <f>'MVTX Inst Work Package'!AS19</f>
        <v>0</v>
      </c>
      <c r="AT155" s="176">
        <f>'MVTX Inst Work Package'!AT19</f>
        <v>0</v>
      </c>
      <c r="AU155" s="176">
        <f>'MVTX Inst Work Package'!AU19</f>
        <v>0</v>
      </c>
      <c r="AV155" s="188">
        <f>'MVTX Inst Work Package'!AV19</f>
        <v>0</v>
      </c>
      <c r="AW155" s="185"/>
      <c r="AX155" s="181">
        <f>'MVTX Inst Work Package'!AX19</f>
        <v>0</v>
      </c>
      <c r="AY155" s="185"/>
      <c r="AZ155" s="767">
        <f>'MVTX Inst Work Package'!AZ19</f>
        <v>0</v>
      </c>
      <c r="BA155" s="185"/>
      <c r="BB155" s="756">
        <f>'MVTX Inst Work Package'!BB19</f>
        <v>0.25</v>
      </c>
      <c r="BC155" s="757">
        <f>'MVTX Inst Work Package'!BC19</f>
        <v>0</v>
      </c>
      <c r="BD155" s="185"/>
      <c r="BE155" s="181">
        <f>'MVTX Inst Work Package'!BE19</f>
        <v>0</v>
      </c>
      <c r="BF155" s="185"/>
      <c r="BG155" s="187" t="str">
        <f>'MVTX Inst Work Package'!BG19</f>
        <v>The labor required for this task is reasonably similar to well understood tasks from PHENIX and other projects of similar scale/L4</v>
      </c>
      <c r="BH155" s="188" t="str">
        <f>'MVTX Inst Work Package'!BH19</f>
        <v>No Materials required for this task/M1</v>
      </c>
      <c r="BI155" s="177"/>
      <c r="BJ155" s="187">
        <f>'MVTX Inst Work Package'!BJ19</f>
        <v>0</v>
      </c>
      <c r="BK155" s="176">
        <f>'MVTX Inst Work Package'!BK19</f>
        <v>32</v>
      </c>
      <c r="BL155" s="176">
        <f>'MVTX Inst Work Package'!BL19</f>
        <v>8</v>
      </c>
      <c r="BM155" s="176">
        <f>'MVTX Inst Work Package'!BM19</f>
        <v>8</v>
      </c>
      <c r="BN155" s="176">
        <f>'MVTX Inst Work Package'!BN19</f>
        <v>16</v>
      </c>
      <c r="BO155" s="176">
        <f>'MVTX Inst Work Package'!BO19</f>
        <v>0</v>
      </c>
      <c r="BP155" s="188">
        <f>'MVTX Inst Work Package'!BP19</f>
        <v>0</v>
      </c>
      <c r="BQ155" s="8"/>
      <c r="BR155" s="775">
        <f>'MVTX Inst Work Package'!BR19</f>
        <v>0</v>
      </c>
      <c r="BS155" s="776">
        <f>'MVTX Inst Work Package'!BS19</f>
        <v>3888</v>
      </c>
      <c r="BT155" s="776">
        <f>'MVTX Inst Work Package'!BT19</f>
        <v>834.4</v>
      </c>
      <c r="BU155" s="776">
        <f>'MVTX Inst Work Package'!BU19</f>
        <v>648.79999999999995</v>
      </c>
      <c r="BV155" s="776">
        <f>'MVTX Inst Work Package'!BV19</f>
        <v>1297.5999999999999</v>
      </c>
      <c r="BW155" s="776">
        <f>'MVTX Inst Work Package'!BW19</f>
        <v>0</v>
      </c>
      <c r="BX155" s="777">
        <f>'MVTX Inst Work Package'!BX19</f>
        <v>0</v>
      </c>
      <c r="BY155" s="676"/>
      <c r="BZ155" s="797">
        <f>'MVTX Inst Work Package'!BZ19</f>
        <v>6668.7999999999993</v>
      </c>
      <c r="CA155" s="798">
        <f>'MVTX Inst Work Package'!CA19</f>
        <v>8336</v>
      </c>
      <c r="CB155" s="799">
        <f>'MVTX Inst Work Package'!CB19</f>
        <v>0</v>
      </c>
      <c r="CC155" s="677"/>
      <c r="CD155" s="677"/>
      <c r="CE155" s="677"/>
      <c r="CF155" s="677"/>
    </row>
    <row r="156" spans="1:84" ht="109.2">
      <c r="B156" s="588" t="str">
        <f>'MVTX Inst Work Package'!B20</f>
        <v>S367300 / S367400</v>
      </c>
      <c r="C156" s="177" t="str">
        <f>'MVTX Inst Work Package'!C20</f>
        <v>Address Action Items from MVTX ORR</v>
      </c>
      <c r="D156" s="181" t="str">
        <f>'MVTX Inst Work Package'!D20</f>
        <v>Technical scope: evaluation and implementation of recommendations from MVTX ORR. 
Work Statement: receive action items from reviewers, evaluate action items, implement changes, modifications to plans and equipment to appropriately satisfy each action item.</v>
      </c>
      <c r="E156" s="181">
        <f>'MVTX Inst Work Package'!E20</f>
        <v>10</v>
      </c>
      <c r="F156" s="181">
        <f>'MVTX Inst Work Package'!F20</f>
        <v>0</v>
      </c>
      <c r="G156" s="185"/>
      <c r="H156" s="181">
        <f>'MVTX Inst Work Package'!H20</f>
        <v>32</v>
      </c>
      <c r="I156" s="185"/>
      <c r="J156" s="187">
        <f>'MVTX Inst Work Package'!J20</f>
        <v>0</v>
      </c>
      <c r="K156" s="176">
        <f>'MVTX Inst Work Package'!K20</f>
        <v>0</v>
      </c>
      <c r="L156" s="188">
        <f>'MVTX Inst Work Package'!L20</f>
        <v>32</v>
      </c>
      <c r="M156" s="185"/>
      <c r="N156" s="181">
        <f>'MVTX Inst Work Package'!N20</f>
        <v>8</v>
      </c>
      <c r="O156" s="185"/>
      <c r="P156" s="187">
        <f>'MVTX Inst Work Package'!P20</f>
        <v>0</v>
      </c>
      <c r="Q156" s="176">
        <f>'MVTX Inst Work Package'!Q20</f>
        <v>0</v>
      </c>
      <c r="R156" s="176">
        <f>'MVTX Inst Work Package'!R20</f>
        <v>0</v>
      </c>
      <c r="S156" s="188">
        <f>'MVTX Inst Work Package'!S20</f>
        <v>8</v>
      </c>
      <c r="T156" s="185"/>
      <c r="U156" s="181">
        <f>'MVTX Inst Work Package'!U20</f>
        <v>8</v>
      </c>
      <c r="V156" s="185"/>
      <c r="W156" s="187">
        <f>'MVTX Inst Work Package'!W20</f>
        <v>8</v>
      </c>
      <c r="X156" s="176">
        <f>'MVTX Inst Work Package'!X20</f>
        <v>0</v>
      </c>
      <c r="Y156" s="176">
        <f>'MVTX Inst Work Package'!Y20</f>
        <v>0</v>
      </c>
      <c r="Z156" s="176">
        <f>'MVTX Inst Work Package'!Z20</f>
        <v>0</v>
      </c>
      <c r="AA156" s="176">
        <f>'MVTX Inst Work Package'!AA20</f>
        <v>0</v>
      </c>
      <c r="AB156" s="188">
        <f>'MVTX Inst Work Package'!AB20</f>
        <v>0</v>
      </c>
      <c r="AC156" s="185"/>
      <c r="AD156" s="181">
        <f>'MVTX Inst Work Package'!AD20</f>
        <v>16</v>
      </c>
      <c r="AE156" s="185"/>
      <c r="AF156" s="187">
        <f>'MVTX Inst Work Package'!AF20</f>
        <v>8</v>
      </c>
      <c r="AG156" s="176">
        <f>'MVTX Inst Work Package'!AG20</f>
        <v>8</v>
      </c>
      <c r="AH156" s="176">
        <f>'MVTX Inst Work Package'!AH20</f>
        <v>0</v>
      </c>
      <c r="AI156" s="176">
        <f>'MVTX Inst Work Package'!AI20</f>
        <v>0</v>
      </c>
      <c r="AJ156" s="176">
        <f>'MVTX Inst Work Package'!AJ20</f>
        <v>0</v>
      </c>
      <c r="AK156" s="176">
        <f>'MVTX Inst Work Package'!AK20</f>
        <v>0</v>
      </c>
      <c r="AL156" s="176">
        <f>'MVTX Inst Work Package'!AL20</f>
        <v>0</v>
      </c>
      <c r="AM156" s="176">
        <f>'MVTX Inst Work Package'!AM20</f>
        <v>0</v>
      </c>
      <c r="AN156" s="188">
        <f>'MVTX Inst Work Package'!AN20</f>
        <v>0</v>
      </c>
      <c r="AO156" s="185"/>
      <c r="AP156" s="181">
        <f>'MVTX Inst Work Package'!AP20</f>
        <v>0</v>
      </c>
      <c r="AQ156" s="185"/>
      <c r="AR156" s="187">
        <f>'MVTX Inst Work Package'!AR20</f>
        <v>0</v>
      </c>
      <c r="AS156" s="176">
        <f>'MVTX Inst Work Package'!AS20</f>
        <v>0</v>
      </c>
      <c r="AT156" s="176">
        <f>'MVTX Inst Work Package'!AT20</f>
        <v>0</v>
      </c>
      <c r="AU156" s="176">
        <f>'MVTX Inst Work Package'!AU20</f>
        <v>0</v>
      </c>
      <c r="AV156" s="188">
        <f>'MVTX Inst Work Package'!AV20</f>
        <v>0</v>
      </c>
      <c r="AW156" s="185"/>
      <c r="AX156" s="181">
        <f>'MVTX Inst Work Package'!AX20</f>
        <v>0</v>
      </c>
      <c r="AY156" s="185"/>
      <c r="AZ156" s="767">
        <f>'MVTX Inst Work Package'!AZ20</f>
        <v>0</v>
      </c>
      <c r="BA156" s="185"/>
      <c r="BB156" s="756">
        <f>'MVTX Inst Work Package'!BB20</f>
        <v>0.25</v>
      </c>
      <c r="BC156" s="757">
        <f>'MVTX Inst Work Package'!BC20</f>
        <v>0</v>
      </c>
      <c r="BD156" s="185"/>
      <c r="BE156" s="181">
        <f>'MVTX Inst Work Package'!BE20</f>
        <v>0</v>
      </c>
      <c r="BF156" s="185"/>
      <c r="BG156" s="187" t="str">
        <f>'MVTX Inst Work Package'!BG20</f>
        <v>The labor required for this task is reasonably similar to well understood tasks from PHENIX and other projects of similar scale/L4</v>
      </c>
      <c r="BH156" s="188" t="str">
        <f>'MVTX Inst Work Package'!BH20</f>
        <v>No Materials required for this task/M1</v>
      </c>
      <c r="BI156" s="177"/>
      <c r="BJ156" s="187">
        <f>'MVTX Inst Work Package'!BJ20</f>
        <v>0</v>
      </c>
      <c r="BK156" s="176">
        <f>'MVTX Inst Work Package'!BK20</f>
        <v>32</v>
      </c>
      <c r="BL156" s="176">
        <f>'MVTX Inst Work Package'!BL20</f>
        <v>8</v>
      </c>
      <c r="BM156" s="176">
        <f>'MVTX Inst Work Package'!BM20</f>
        <v>8</v>
      </c>
      <c r="BN156" s="176">
        <f>'MVTX Inst Work Package'!BN20</f>
        <v>16</v>
      </c>
      <c r="BO156" s="176">
        <f>'MVTX Inst Work Package'!BO20</f>
        <v>0</v>
      </c>
      <c r="BP156" s="188">
        <f>'MVTX Inst Work Package'!BP20</f>
        <v>0</v>
      </c>
      <c r="BQ156" s="8"/>
      <c r="BR156" s="775">
        <f>'MVTX Inst Work Package'!BR20</f>
        <v>0</v>
      </c>
      <c r="BS156" s="776">
        <f>'MVTX Inst Work Package'!BS20</f>
        <v>3888</v>
      </c>
      <c r="BT156" s="776">
        <f>'MVTX Inst Work Package'!BT20</f>
        <v>834.4</v>
      </c>
      <c r="BU156" s="776">
        <f>'MVTX Inst Work Package'!BU20</f>
        <v>648.79999999999995</v>
      </c>
      <c r="BV156" s="776">
        <f>'MVTX Inst Work Package'!BV20</f>
        <v>1297.5999999999999</v>
      </c>
      <c r="BW156" s="776">
        <f>'MVTX Inst Work Package'!BW20</f>
        <v>0</v>
      </c>
      <c r="BX156" s="777">
        <f>'MVTX Inst Work Package'!BX20</f>
        <v>0</v>
      </c>
      <c r="BY156" s="676"/>
      <c r="BZ156" s="797">
        <f>'MVTX Inst Work Package'!BZ20</f>
        <v>6668.7999999999993</v>
      </c>
      <c r="CA156" s="798">
        <f>'MVTX Inst Work Package'!CA20</f>
        <v>8336</v>
      </c>
      <c r="CB156" s="799">
        <f>'MVTX Inst Work Package'!CB20</f>
        <v>0</v>
      </c>
      <c r="CC156" s="677"/>
      <c r="CD156" s="677"/>
      <c r="CE156" s="677"/>
      <c r="CF156" s="677"/>
    </row>
    <row r="157" spans="1:84" ht="141" thickBot="1">
      <c r="B157" s="589" t="str">
        <f>'MVTX Inst Work Package'!B21</f>
        <v>S367500 / S367600</v>
      </c>
      <c r="C157" s="178" t="str">
        <f>'MVTX Inst Work Package'!C21</f>
        <v xml:space="preserve">Commission MVTX </v>
      </c>
      <c r="D157" s="182" t="str">
        <f>'MVTX Inst Work Package'!D21</f>
        <v>Technical scope: Perform operational tests to adjust, calibrate, debug and optimize the operation and performance of the MVTX. 
Work Statement: Perform operational checks on HCal operational and control equipment. Make adjustments and calibrations as necessary to optimize detector performance. Make adjustments to operating procedures as necessary to assure smooth and reliable operation.</v>
      </c>
      <c r="E157" s="182">
        <f>'MVTX Inst Work Package'!E21</f>
        <v>50</v>
      </c>
      <c r="F157" s="182">
        <f>'MVTX Inst Work Package'!F21</f>
        <v>0</v>
      </c>
      <c r="G157" s="193"/>
      <c r="H157" s="182">
        <f>'MVTX Inst Work Package'!H21</f>
        <v>400</v>
      </c>
      <c r="I157" s="193"/>
      <c r="J157" s="189">
        <f>'MVTX Inst Work Package'!J21</f>
        <v>0</v>
      </c>
      <c r="K157" s="190">
        <f>'MVTX Inst Work Package'!K21</f>
        <v>400</v>
      </c>
      <c r="L157" s="191">
        <f>'MVTX Inst Work Package'!L21</f>
        <v>0</v>
      </c>
      <c r="M157" s="193"/>
      <c r="N157" s="182">
        <f>'MVTX Inst Work Package'!N21</f>
        <v>80</v>
      </c>
      <c r="O157" s="193"/>
      <c r="P157" s="189">
        <f>'MVTX Inst Work Package'!P21</f>
        <v>0</v>
      </c>
      <c r="Q157" s="190">
        <f>'MVTX Inst Work Package'!Q21</f>
        <v>0</v>
      </c>
      <c r="R157" s="190">
        <f>'MVTX Inst Work Package'!R21</f>
        <v>40</v>
      </c>
      <c r="S157" s="191">
        <f>'MVTX Inst Work Package'!S21</f>
        <v>40</v>
      </c>
      <c r="T157" s="193"/>
      <c r="U157" s="182">
        <f>'MVTX Inst Work Package'!U21</f>
        <v>40</v>
      </c>
      <c r="V157" s="193"/>
      <c r="W157" s="189">
        <f>'MVTX Inst Work Package'!W21</f>
        <v>40</v>
      </c>
      <c r="X157" s="190">
        <f>'MVTX Inst Work Package'!X21</f>
        <v>0</v>
      </c>
      <c r="Y157" s="190">
        <f>'MVTX Inst Work Package'!Y21</f>
        <v>0</v>
      </c>
      <c r="Z157" s="190">
        <f>'MVTX Inst Work Package'!Z21</f>
        <v>0</v>
      </c>
      <c r="AA157" s="190">
        <f>'MVTX Inst Work Package'!AA21</f>
        <v>0</v>
      </c>
      <c r="AB157" s="191">
        <f>'MVTX Inst Work Package'!AB21</f>
        <v>0</v>
      </c>
      <c r="AC157" s="193"/>
      <c r="AD157" s="182">
        <f>'MVTX Inst Work Package'!AD21</f>
        <v>80</v>
      </c>
      <c r="AE157" s="193"/>
      <c r="AF157" s="189">
        <f>'MVTX Inst Work Package'!AF21</f>
        <v>40</v>
      </c>
      <c r="AG157" s="190">
        <f>'MVTX Inst Work Package'!AG21</f>
        <v>40</v>
      </c>
      <c r="AH157" s="190">
        <f>'MVTX Inst Work Package'!AH21</f>
        <v>0</v>
      </c>
      <c r="AI157" s="190">
        <f>'MVTX Inst Work Package'!AI21</f>
        <v>0</v>
      </c>
      <c r="AJ157" s="190">
        <f>'MVTX Inst Work Package'!AJ21</f>
        <v>0</v>
      </c>
      <c r="AK157" s="190">
        <f>'MVTX Inst Work Package'!AK21</f>
        <v>0</v>
      </c>
      <c r="AL157" s="190">
        <f>'MVTX Inst Work Package'!AL21</f>
        <v>0</v>
      </c>
      <c r="AM157" s="190">
        <f>'MVTX Inst Work Package'!AM21</f>
        <v>0</v>
      </c>
      <c r="AN157" s="191">
        <f>'MVTX Inst Work Package'!AN21</f>
        <v>0</v>
      </c>
      <c r="AO157" s="193"/>
      <c r="AP157" s="182">
        <f>'MVTX Inst Work Package'!AP21</f>
        <v>0</v>
      </c>
      <c r="AQ157" s="193"/>
      <c r="AR157" s="189">
        <f>'MVTX Inst Work Package'!AR21</f>
        <v>0</v>
      </c>
      <c r="AS157" s="190">
        <f>'MVTX Inst Work Package'!AS21</f>
        <v>0</v>
      </c>
      <c r="AT157" s="190">
        <f>'MVTX Inst Work Package'!AT21</f>
        <v>0</v>
      </c>
      <c r="AU157" s="190">
        <f>'MVTX Inst Work Package'!AU21</f>
        <v>0</v>
      </c>
      <c r="AV157" s="191">
        <f>'MVTX Inst Work Package'!AV21</f>
        <v>0</v>
      </c>
      <c r="AW157" s="193"/>
      <c r="AX157" s="182">
        <f>'MVTX Inst Work Package'!AX21</f>
        <v>840</v>
      </c>
      <c r="AY157" s="193"/>
      <c r="AZ157" s="768">
        <f>'MVTX Inst Work Package'!AZ21</f>
        <v>500</v>
      </c>
      <c r="BA157" s="193"/>
      <c r="BB157" s="758">
        <f>'MVTX Inst Work Package'!BB21</f>
        <v>0.25</v>
      </c>
      <c r="BC157" s="759">
        <f>'MVTX Inst Work Package'!BC21</f>
        <v>0</v>
      </c>
      <c r="BD157" s="193"/>
      <c r="BE157" s="182">
        <f>'MVTX Inst Work Package'!BE21</f>
        <v>0</v>
      </c>
      <c r="BF157" s="193"/>
      <c r="BG157" s="189" t="str">
        <f>'MVTX Inst Work Package'!BG21</f>
        <v>The labor required for this task is reasonably similar to well understood tasks from PHENIX and other projects of similar scale/L4</v>
      </c>
      <c r="BH157" s="191" t="str">
        <f>'MVTX Inst Work Package'!BH21</f>
        <v>The costs indicated are for hardware costs associated with this task. This is fairly well understood from projects with similar scope and detail./M4</v>
      </c>
      <c r="BI157" s="178"/>
      <c r="BJ157" s="189">
        <f>'MVTX Inst Work Package'!BJ21</f>
        <v>0</v>
      </c>
      <c r="BK157" s="190">
        <f>'MVTX Inst Work Package'!BK21</f>
        <v>400</v>
      </c>
      <c r="BL157" s="190">
        <f>'MVTX Inst Work Package'!BL21</f>
        <v>80</v>
      </c>
      <c r="BM157" s="190">
        <f>'MVTX Inst Work Package'!BM21</f>
        <v>40</v>
      </c>
      <c r="BN157" s="190">
        <f>'MVTX Inst Work Package'!BN21</f>
        <v>80</v>
      </c>
      <c r="BO157" s="190">
        <f>'MVTX Inst Work Package'!BO21</f>
        <v>0</v>
      </c>
      <c r="BP157" s="191">
        <f>'MVTX Inst Work Package'!BP21</f>
        <v>840</v>
      </c>
      <c r="BQ157" s="8"/>
      <c r="BR157" s="775">
        <f>'MVTX Inst Work Package'!BR21</f>
        <v>0</v>
      </c>
      <c r="BS157" s="776">
        <f>'MVTX Inst Work Package'!BS21</f>
        <v>48600</v>
      </c>
      <c r="BT157" s="776">
        <f>'MVTX Inst Work Package'!BT21</f>
        <v>8344</v>
      </c>
      <c r="BU157" s="776">
        <f>'MVTX Inst Work Package'!BU21</f>
        <v>3244</v>
      </c>
      <c r="BV157" s="776">
        <f>'MVTX Inst Work Package'!BV21</f>
        <v>6488</v>
      </c>
      <c r="BW157" s="776">
        <f>'MVTX Inst Work Package'!BW21</f>
        <v>0</v>
      </c>
      <c r="BX157" s="777">
        <f>'MVTX Inst Work Package'!BX21</f>
        <v>0</v>
      </c>
      <c r="BY157" s="676"/>
      <c r="BZ157" s="797">
        <f>'MVTX Inst Work Package'!BZ21</f>
        <v>66676</v>
      </c>
      <c r="CA157" s="798">
        <f>'MVTX Inst Work Package'!CA21</f>
        <v>83345</v>
      </c>
      <c r="CB157" s="799">
        <f>'MVTX Inst Work Package'!CB21</f>
        <v>500</v>
      </c>
      <c r="CC157" s="677"/>
      <c r="CD157" s="677"/>
      <c r="CE157" s="677"/>
      <c r="CF157" s="677"/>
    </row>
    <row r="158" spans="1:84" ht="409.6" thickBot="1">
      <c r="A158" s="8" t="str">
        <f>'MBD Inst Work Package'!C4</f>
        <v>2.05.11</v>
      </c>
      <c r="B158" s="868" t="str">
        <f>'MBD Inst Work Package'!C4</f>
        <v>2.05.11</v>
      </c>
      <c r="C158" s="175" t="str">
        <f>'MBD Inst Work Package'!C5</f>
        <v>Min Bias Integration/Installation</v>
      </c>
      <c r="D158" s="194" t="str">
        <f>'BoE for MBD Inst'!B12</f>
        <v>Technical Scope:
This work package includes all scientific, engineering and technical staff efforts to install the sPHENIX Minimum Bias Tracker (Min Bias) components in the sPHENIX Assembly Hall (AH) at Building 1008.  The analyses required to determine the design of Min Bias detector structural components and equipment needed, the design, procurement and acceptance of such equipment, reviews of these analyses and the assembly and testing of Min Bias performance are not in the scope of this work package and control account but rather are part of sPHENIX WBS 1.07: sPHENIX Minimum Bias tracker.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(procurement, fabrication, assembly, testing and delivery to BNL of Min Bias components and services covered in WBS 1.07 work packages)
6.   Install Min Bias Support
7.   Install Min Bias (mechanical) 
8.   Align/Survey Min Bias to SC Magnet Centerline
9.   Install Min Bias Cables and Services
10. Review Min Bias for Operational Readiness (ORR); address action items from Min Bias ORR
11. Commission Min Bias</v>
      </c>
      <c r="E158" s="53"/>
      <c r="F158" s="53"/>
      <c r="G158" s="207"/>
      <c r="H158" s="53"/>
      <c r="I158" s="207"/>
      <c r="J158" s="195"/>
      <c r="K158" s="196"/>
      <c r="L158" s="197"/>
      <c r="M158" s="207"/>
      <c r="N158" s="53"/>
      <c r="O158" s="207"/>
      <c r="P158" s="195"/>
      <c r="Q158" s="196"/>
      <c r="R158" s="196"/>
      <c r="S158" s="197"/>
      <c r="T158" s="207"/>
      <c r="U158" s="53"/>
      <c r="V158" s="207"/>
      <c r="W158" s="195"/>
      <c r="X158" s="196"/>
      <c r="Y158" s="196"/>
      <c r="Z158" s="196"/>
      <c r="AA158" s="196"/>
      <c r="AB158" s="197"/>
      <c r="AC158" s="207"/>
      <c r="AD158" s="53"/>
      <c r="AE158" s="207"/>
      <c r="AF158" s="195"/>
      <c r="AG158" s="196"/>
      <c r="AH158" s="196"/>
      <c r="AI158" s="196"/>
      <c r="AJ158" s="196"/>
      <c r="AK158" s="196"/>
      <c r="AL158" s="196"/>
      <c r="AM158" s="196"/>
      <c r="AN158" s="197"/>
      <c r="AO158" s="207"/>
      <c r="AP158" s="53"/>
      <c r="AQ158" s="207"/>
      <c r="AR158" s="195"/>
      <c r="AS158" s="196"/>
      <c r="AT158" s="196"/>
      <c r="AU158" s="196"/>
      <c r="AV158" s="197"/>
      <c r="AW158" s="54"/>
      <c r="AX158" s="53"/>
      <c r="AY158" s="54"/>
      <c r="AZ158" s="198">
        <f>SUM(AZ159:AZ173)</f>
        <v>13000</v>
      </c>
      <c r="BA158" s="199"/>
      <c r="BB158" s="744"/>
      <c r="BC158" s="745"/>
      <c r="BD158" s="54"/>
      <c r="BE158" s="53"/>
      <c r="BF158" s="54"/>
      <c r="BG158" s="195"/>
      <c r="BH158" s="197"/>
      <c r="BI158" s="457"/>
      <c r="BJ158" s="1251"/>
      <c r="BK158" s="1252"/>
      <c r="BL158" s="1252"/>
      <c r="BM158" s="1252"/>
      <c r="BN158" s="1252"/>
      <c r="BO158" s="1252"/>
      <c r="BP158" s="1253"/>
      <c r="BQ158" s="8"/>
      <c r="BR158" s="775">
        <f>SUM(BR159:BR173)</f>
        <v>0</v>
      </c>
      <c r="BS158" s="776">
        <f t="shared" ref="BS158:BX158" si="23">SUM(BS159:BS173)</f>
        <v>48600</v>
      </c>
      <c r="BT158" s="776">
        <f t="shared" si="23"/>
        <v>28161</v>
      </c>
      <c r="BU158" s="776">
        <f t="shared" si="23"/>
        <v>14598</v>
      </c>
      <c r="BV158" s="776">
        <f t="shared" si="23"/>
        <v>35846.199999999997</v>
      </c>
      <c r="BW158" s="776">
        <f t="shared" si="23"/>
        <v>29507.399999999998</v>
      </c>
      <c r="BX158" s="777">
        <f t="shared" si="23"/>
        <v>0</v>
      </c>
      <c r="BY158" s="676"/>
      <c r="BZ158" s="797">
        <f t="shared" ref="BZ158:CB158" si="24">SUM(BZ159:BZ173)</f>
        <v>156712.6</v>
      </c>
      <c r="CA158" s="798">
        <f t="shared" si="24"/>
        <v>195890.75</v>
      </c>
      <c r="CB158" s="799">
        <f t="shared" si="24"/>
        <v>17625</v>
      </c>
      <c r="CC158" s="677"/>
      <c r="CD158" s="677"/>
      <c r="CE158" s="677"/>
      <c r="CF158" s="677"/>
    </row>
    <row r="159" spans="1:84" ht="202.8">
      <c r="B159" s="587" t="str">
        <f>'MBD Inst Work Package'!B7</f>
        <v>S367700</v>
      </c>
      <c r="C159" s="450" t="str">
        <f>'MBD Inst Work Package'!C7</f>
        <v>Design Min Bias  Integration/Installation Tooling/Fixtures</v>
      </c>
      <c r="D159" s="464" t="str">
        <f>'MBD Inst Work Package'!D7</f>
        <v>Technical Scope: All tasks related to the design of Min Bias Integeration and Installation tooling components for sPHENIX. (Note: some similar tools may be also used for the handling of Min Bias sectors during assembly. The design of those tools is covered in WBS 1.07. Those tools will be reused and augmented by additional tools described in this work package.)
Work Statement: gather all relevant information and analyze requirements, create drawings and other relevant documentation for Min Bias Lifting and insertion/positioning fixtures for installing this detector inside the SCMagnet and for installing Min Bias services.</v>
      </c>
      <c r="E159" s="464">
        <f>'MBD Inst Work Package'!E7</f>
        <v>60</v>
      </c>
      <c r="F159" s="464">
        <f>'MBD Inst Work Package'!F7</f>
        <v>0</v>
      </c>
      <c r="G159" s="462"/>
      <c r="H159" s="464">
        <f>'MBD Inst Work Package'!H7</f>
        <v>0</v>
      </c>
      <c r="I159" s="462"/>
      <c r="J159" s="456">
        <f>'MBD Inst Work Package'!J7</f>
        <v>0</v>
      </c>
      <c r="K159" s="444">
        <f>'MBD Inst Work Package'!K7</f>
        <v>0</v>
      </c>
      <c r="L159" s="445">
        <f>'MBD Inst Work Package'!L7</f>
        <v>0</v>
      </c>
      <c r="M159" s="462"/>
      <c r="N159" s="464">
        <f>'MBD Inst Work Package'!N7</f>
        <v>16</v>
      </c>
      <c r="O159" s="462"/>
      <c r="P159" s="456">
        <f>'MBD Inst Work Package'!P7</f>
        <v>0</v>
      </c>
      <c r="Q159" s="444">
        <f>'MBD Inst Work Package'!Q7</f>
        <v>0</v>
      </c>
      <c r="R159" s="444">
        <f>'MBD Inst Work Package'!R7</f>
        <v>16</v>
      </c>
      <c r="S159" s="445">
        <f>'MBD Inst Work Package'!S7</f>
        <v>0</v>
      </c>
      <c r="T159" s="462"/>
      <c r="U159" s="464">
        <f>'MBD Inst Work Package'!U7</f>
        <v>30</v>
      </c>
      <c r="V159" s="462"/>
      <c r="W159" s="456">
        <f>'MBD Inst Work Package'!W7</f>
        <v>30</v>
      </c>
      <c r="X159" s="444">
        <f>'MBD Inst Work Package'!X7</f>
        <v>0</v>
      </c>
      <c r="Y159" s="444">
        <f>'MBD Inst Work Package'!Y7</f>
        <v>0</v>
      </c>
      <c r="Z159" s="444">
        <f>'MBD Inst Work Package'!Z7</f>
        <v>0</v>
      </c>
      <c r="AA159" s="444">
        <f>'MBD Inst Work Package'!AA7</f>
        <v>0</v>
      </c>
      <c r="AB159" s="445">
        <f>'MBD Inst Work Package'!AB7</f>
        <v>0</v>
      </c>
      <c r="AC159" s="462"/>
      <c r="AD159" s="464">
        <f>'MBD Inst Work Package'!AD7</f>
        <v>0</v>
      </c>
      <c r="AE159" s="462"/>
      <c r="AF159" s="456">
        <f>'MBD Inst Work Package'!AF7</f>
        <v>0</v>
      </c>
      <c r="AG159" s="444">
        <f>'MBD Inst Work Package'!AG7</f>
        <v>0</v>
      </c>
      <c r="AH159" s="444">
        <f>'MBD Inst Work Package'!AH7</f>
        <v>0</v>
      </c>
      <c r="AI159" s="444">
        <f>'MBD Inst Work Package'!AI7</f>
        <v>0</v>
      </c>
      <c r="AJ159" s="444">
        <f>'MBD Inst Work Package'!AJ7</f>
        <v>0</v>
      </c>
      <c r="AK159" s="444">
        <f>'MBD Inst Work Package'!AK7</f>
        <v>0</v>
      </c>
      <c r="AL159" s="444">
        <f>'MBD Inst Work Package'!AL7</f>
        <v>0</v>
      </c>
      <c r="AM159" s="444">
        <f>'MBD Inst Work Package'!AM7</f>
        <v>0</v>
      </c>
      <c r="AN159" s="445">
        <f>'MBD Inst Work Package'!AN7</f>
        <v>0</v>
      </c>
      <c r="AO159" s="462"/>
      <c r="AP159" s="464">
        <f>'MBD Inst Work Package'!AP7</f>
        <v>0</v>
      </c>
      <c r="AQ159" s="462"/>
      <c r="AR159" s="456">
        <f>'MBD Inst Work Package'!AR7</f>
        <v>0</v>
      </c>
      <c r="AS159" s="444">
        <f>'MBD Inst Work Package'!AS7</f>
        <v>0</v>
      </c>
      <c r="AT159" s="444">
        <f>'MBD Inst Work Package'!AT7</f>
        <v>0</v>
      </c>
      <c r="AU159" s="444">
        <f>'MBD Inst Work Package'!AU7</f>
        <v>0</v>
      </c>
      <c r="AV159" s="445">
        <f>'MBD Inst Work Package'!AV7</f>
        <v>0</v>
      </c>
      <c r="AW159" s="462"/>
      <c r="AX159" s="464">
        <f>'MBD Inst Work Package'!AX7</f>
        <v>0</v>
      </c>
      <c r="AY159" s="462"/>
      <c r="AZ159" s="765">
        <f>'MBD Inst Work Package'!AZ7</f>
        <v>0</v>
      </c>
      <c r="BA159" s="462"/>
      <c r="BB159" s="752">
        <f>'MBD Inst Work Package'!BB7</f>
        <v>0.25</v>
      </c>
      <c r="BC159" s="753">
        <f>'MBD Inst Work Package'!BC7</f>
        <v>0</v>
      </c>
      <c r="BD159" s="462"/>
      <c r="BE159" s="464">
        <f>'MBD Inst Work Package'!BE7</f>
        <v>0</v>
      </c>
      <c r="BF159" s="462"/>
      <c r="BG159" s="456" t="str">
        <f>'MBD Inst Work Package'!BG7</f>
        <v>The labor required for this task is reasonably similar to well understood tasks from PHENIX and other projects of similar scale/L4</v>
      </c>
      <c r="BH159" s="445" t="str">
        <f>'MBD Inst Work Package'!BH7</f>
        <v>No Materials required for this task/M1</v>
      </c>
      <c r="BI159" s="450"/>
      <c r="BJ159" s="456">
        <f>'MBD Inst Work Package'!BJ7</f>
        <v>0</v>
      </c>
      <c r="BK159" s="444">
        <f>'MBD Inst Work Package'!BK7</f>
        <v>0</v>
      </c>
      <c r="BL159" s="444">
        <f>'MBD Inst Work Package'!BL7</f>
        <v>16</v>
      </c>
      <c r="BM159" s="444">
        <f>'MBD Inst Work Package'!BM7</f>
        <v>30</v>
      </c>
      <c r="BN159" s="444">
        <f>'MBD Inst Work Package'!BN7</f>
        <v>0</v>
      </c>
      <c r="BO159" s="444">
        <f>'MBD Inst Work Package'!BO7</f>
        <v>0</v>
      </c>
      <c r="BP159" s="445">
        <f>'MBD Inst Work Package'!BP7</f>
        <v>0</v>
      </c>
      <c r="BQ159" s="8"/>
      <c r="BR159" s="775">
        <f>'MBD Inst Work Package'!BR7</f>
        <v>0</v>
      </c>
      <c r="BS159" s="776">
        <f>'MBD Inst Work Package'!BS7</f>
        <v>0</v>
      </c>
      <c r="BT159" s="776">
        <f>'MBD Inst Work Package'!BT7</f>
        <v>1668.8</v>
      </c>
      <c r="BU159" s="776">
        <f>'MBD Inst Work Package'!BU7</f>
        <v>2433</v>
      </c>
      <c r="BV159" s="776">
        <f>'MBD Inst Work Package'!BV7</f>
        <v>0</v>
      </c>
      <c r="BW159" s="776">
        <f>'MBD Inst Work Package'!BW7</f>
        <v>0</v>
      </c>
      <c r="BX159" s="777">
        <f>'MBD Inst Work Package'!BX7</f>
        <v>0</v>
      </c>
      <c r="BY159" s="676"/>
      <c r="BZ159" s="797">
        <f>'MBD Inst Work Package'!BZ7</f>
        <v>4101.8</v>
      </c>
      <c r="CA159" s="798">
        <f>'MBD Inst Work Package'!CA7</f>
        <v>5127.25</v>
      </c>
      <c r="CB159" s="799">
        <f>'MBD Inst Work Package'!CB7</f>
        <v>0</v>
      </c>
      <c r="CC159" s="677"/>
      <c r="CD159" s="677"/>
      <c r="CE159" s="677"/>
      <c r="CF159" s="677"/>
    </row>
    <row r="160" spans="1:84" ht="140.4">
      <c r="B160" s="588" t="str">
        <f>'MBD Inst Work Package'!B8</f>
        <v>S367800 / S367900</v>
      </c>
      <c r="C160" s="177" t="str">
        <f>'MBD Inst Work Package'!C8</f>
        <v>Fabricate/Procure Min Bias  Integration/Installation Tooling/Fixtures</v>
      </c>
      <c r="D160" s="181" t="str">
        <f>'MBD Inst Work Package'!D8</f>
        <v xml:space="preserve">Technical Scope: All tasks related to the fabrication and procurement of Min Bias Integration and Installation tooling components for sPHENIX. 
Work Statement: Prepare fabrication/procurement documentation, initiate procurement with Central shops/Procurement Office, participate in vendor selection, track procurement through delivery, inspect/accept all relevant procurements. </v>
      </c>
      <c r="E160" s="181">
        <f>'MBD Inst Work Package'!E8</f>
        <v>60</v>
      </c>
      <c r="F160" s="181">
        <f>'MBD Inst Work Package'!F8</f>
        <v>0</v>
      </c>
      <c r="G160" s="185"/>
      <c r="H160" s="181">
        <f>'MBD Inst Work Package'!H8</f>
        <v>0</v>
      </c>
      <c r="I160" s="185"/>
      <c r="J160" s="187">
        <f>'MBD Inst Work Package'!J8</f>
        <v>0</v>
      </c>
      <c r="K160" s="176">
        <f>'MBD Inst Work Package'!K8</f>
        <v>0</v>
      </c>
      <c r="L160" s="188">
        <f>'MBD Inst Work Package'!L8</f>
        <v>0</v>
      </c>
      <c r="M160" s="185"/>
      <c r="N160" s="181">
        <f>'MBD Inst Work Package'!N8</f>
        <v>30</v>
      </c>
      <c r="O160" s="185"/>
      <c r="P160" s="187">
        <f>'MBD Inst Work Package'!P8</f>
        <v>0</v>
      </c>
      <c r="Q160" s="176">
        <f>'MBD Inst Work Package'!Q8</f>
        <v>0</v>
      </c>
      <c r="R160" s="176">
        <f>'MBD Inst Work Package'!R8</f>
        <v>30</v>
      </c>
      <c r="S160" s="188">
        <f>'MBD Inst Work Package'!S8</f>
        <v>0</v>
      </c>
      <c r="T160" s="185"/>
      <c r="U160" s="181">
        <f>'MBD Inst Work Package'!U8</f>
        <v>10</v>
      </c>
      <c r="V160" s="185"/>
      <c r="W160" s="187">
        <f>'MBD Inst Work Package'!W8</f>
        <v>10</v>
      </c>
      <c r="X160" s="176">
        <f>'MBD Inst Work Package'!X8</f>
        <v>0</v>
      </c>
      <c r="Y160" s="176">
        <f>'MBD Inst Work Package'!Y8</f>
        <v>0</v>
      </c>
      <c r="Z160" s="176">
        <f>'MBD Inst Work Package'!Z8</f>
        <v>0</v>
      </c>
      <c r="AA160" s="176">
        <f>'MBD Inst Work Package'!AA8</f>
        <v>0</v>
      </c>
      <c r="AB160" s="188">
        <f>'MBD Inst Work Package'!AB8</f>
        <v>0</v>
      </c>
      <c r="AC160" s="185"/>
      <c r="AD160" s="181">
        <f>'MBD Inst Work Package'!AD8</f>
        <v>10</v>
      </c>
      <c r="AE160" s="185"/>
      <c r="AF160" s="187">
        <f>'MBD Inst Work Package'!AF8</f>
        <v>10</v>
      </c>
      <c r="AG160" s="176">
        <f>'MBD Inst Work Package'!AG8</f>
        <v>0</v>
      </c>
      <c r="AH160" s="176">
        <f>'MBD Inst Work Package'!AH8</f>
        <v>0</v>
      </c>
      <c r="AI160" s="176">
        <f>'MBD Inst Work Package'!AI8</f>
        <v>0</v>
      </c>
      <c r="AJ160" s="176">
        <f>'MBD Inst Work Package'!AJ8</f>
        <v>0</v>
      </c>
      <c r="AK160" s="176">
        <f>'MBD Inst Work Package'!AK8</f>
        <v>0</v>
      </c>
      <c r="AL160" s="176">
        <f>'MBD Inst Work Package'!AL8</f>
        <v>0</v>
      </c>
      <c r="AM160" s="176">
        <f>'MBD Inst Work Package'!AM8</f>
        <v>0</v>
      </c>
      <c r="AN160" s="188">
        <f>'MBD Inst Work Package'!AN8</f>
        <v>0</v>
      </c>
      <c r="AO160" s="185"/>
      <c r="AP160" s="181">
        <f>'MBD Inst Work Package'!AP8</f>
        <v>0</v>
      </c>
      <c r="AQ160" s="185"/>
      <c r="AR160" s="187">
        <f>'MBD Inst Work Package'!AR8</f>
        <v>0</v>
      </c>
      <c r="AS160" s="176">
        <f>'MBD Inst Work Package'!AS8</f>
        <v>0</v>
      </c>
      <c r="AT160" s="176">
        <f>'MBD Inst Work Package'!AT8</f>
        <v>0</v>
      </c>
      <c r="AU160" s="176">
        <f>'MBD Inst Work Package'!AU8</f>
        <v>0</v>
      </c>
      <c r="AV160" s="188">
        <f>'MBD Inst Work Package'!AV8</f>
        <v>0</v>
      </c>
      <c r="AW160" s="185"/>
      <c r="AX160" s="181">
        <f>'MBD Inst Work Package'!AX8</f>
        <v>0</v>
      </c>
      <c r="AY160" s="185"/>
      <c r="AZ160" s="767">
        <f>'MBD Inst Work Package'!AZ8</f>
        <v>10000</v>
      </c>
      <c r="BA160" s="185"/>
      <c r="BB160" s="756">
        <f>'MBD Inst Work Package'!BB8</f>
        <v>0.25</v>
      </c>
      <c r="BC160" s="757">
        <f>'MBD Inst Work Package'!BC8</f>
        <v>0.4</v>
      </c>
      <c r="BD160" s="185"/>
      <c r="BE160" s="181">
        <f>'MBD Inst Work Package'!BE8</f>
        <v>0</v>
      </c>
      <c r="BF160" s="185"/>
      <c r="BG160" s="187" t="str">
        <f>'MBD Inst Work Package'!BG8</f>
        <v>The labor required for this task is reasonably similar to well understood tasks from PHENIX and other projects of similar scale/L4</v>
      </c>
      <c r="BH160" s="188" t="str">
        <f>'MBD Inst Work Package'!BH8</f>
        <v>The concept for tooling and fixtures required to assemble the MinBias is fairly well set, but the details need to be established. Included in this cost are lifting fixtures holding fixtures, assembly and alignment fixtures/M5</v>
      </c>
      <c r="BI160" s="177"/>
      <c r="BJ160" s="187">
        <f>'MBD Inst Work Package'!BJ8</f>
        <v>0</v>
      </c>
      <c r="BK160" s="176">
        <f>'MBD Inst Work Package'!BK8</f>
        <v>0</v>
      </c>
      <c r="BL160" s="176">
        <f>'MBD Inst Work Package'!BL8</f>
        <v>30</v>
      </c>
      <c r="BM160" s="176">
        <f>'MBD Inst Work Package'!BM8</f>
        <v>10</v>
      </c>
      <c r="BN160" s="176">
        <f>'MBD Inst Work Package'!BN8</f>
        <v>10</v>
      </c>
      <c r="BO160" s="176">
        <f>'MBD Inst Work Package'!BO8</f>
        <v>0</v>
      </c>
      <c r="BP160" s="188">
        <f>'MBD Inst Work Package'!BP8</f>
        <v>0</v>
      </c>
      <c r="BQ160" s="8"/>
      <c r="BR160" s="775">
        <f>'MBD Inst Work Package'!BR8</f>
        <v>0</v>
      </c>
      <c r="BS160" s="776">
        <f>'MBD Inst Work Package'!BS8</f>
        <v>0</v>
      </c>
      <c r="BT160" s="776">
        <f>'MBD Inst Work Package'!BT8</f>
        <v>3129</v>
      </c>
      <c r="BU160" s="776">
        <f>'MBD Inst Work Package'!BU8</f>
        <v>811</v>
      </c>
      <c r="BV160" s="776">
        <f>'MBD Inst Work Package'!BV8</f>
        <v>811</v>
      </c>
      <c r="BW160" s="776">
        <f>'MBD Inst Work Package'!BW8</f>
        <v>0</v>
      </c>
      <c r="BX160" s="777">
        <f>'MBD Inst Work Package'!BX8</f>
        <v>0</v>
      </c>
      <c r="BY160" s="676"/>
      <c r="BZ160" s="797">
        <f>'MBD Inst Work Package'!BZ8</f>
        <v>4751</v>
      </c>
      <c r="CA160" s="798">
        <f>'MBD Inst Work Package'!CA8</f>
        <v>5938.75</v>
      </c>
      <c r="CB160" s="799">
        <f>'MBD Inst Work Package'!CB8</f>
        <v>14000</v>
      </c>
      <c r="CC160" s="677"/>
      <c r="CD160" s="677"/>
      <c r="CE160" s="677"/>
      <c r="CF160" s="677"/>
    </row>
    <row r="161" spans="2:84" ht="140.4">
      <c r="B161" s="588" t="str">
        <f>'MBD Inst Work Package'!B9</f>
        <v>S368000</v>
      </c>
      <c r="C161" s="177" t="str">
        <f>'MBD Inst Work Package'!C9</f>
        <v>Prepare Min Bias  Integration/Installation Tooling/Fixtures Procedures</v>
      </c>
      <c r="D161" s="181" t="str">
        <f>'MBD Inst Work Package'!D9</f>
        <v>Technical Scope: Prepare written Installation procedure for all aspects of the Min Bias detector and services installation.
Work Statement: Prepare an installation procedure detailing all steps, tooling and fixture requirements, safety precautions, illustrations as appropriate, work permit(s) and any other relevant documentation required for the installation of the Min Bias and its services .</v>
      </c>
      <c r="E161" s="181">
        <f>'MBD Inst Work Package'!E9</f>
        <v>10</v>
      </c>
      <c r="F161" s="181">
        <f>'MBD Inst Work Package'!F9</f>
        <v>0</v>
      </c>
      <c r="G161" s="185"/>
      <c r="H161" s="181">
        <f>'MBD Inst Work Package'!H9</f>
        <v>0</v>
      </c>
      <c r="I161" s="185"/>
      <c r="J161" s="187">
        <f>'MBD Inst Work Package'!J9</f>
        <v>0</v>
      </c>
      <c r="K161" s="176">
        <f>'MBD Inst Work Package'!K9</f>
        <v>0</v>
      </c>
      <c r="L161" s="188">
        <f>'MBD Inst Work Package'!L9</f>
        <v>0</v>
      </c>
      <c r="M161" s="185"/>
      <c r="N161" s="181">
        <f>'MBD Inst Work Package'!N9</f>
        <v>40</v>
      </c>
      <c r="O161" s="185"/>
      <c r="P161" s="187">
        <f>'MBD Inst Work Package'!P9</f>
        <v>0</v>
      </c>
      <c r="Q161" s="176">
        <f>'MBD Inst Work Package'!Q9</f>
        <v>0</v>
      </c>
      <c r="R161" s="176">
        <f>'MBD Inst Work Package'!R9</f>
        <v>40</v>
      </c>
      <c r="S161" s="188">
        <f>'MBD Inst Work Package'!S9</f>
        <v>0</v>
      </c>
      <c r="T161" s="185"/>
      <c r="U161" s="181">
        <f>'MBD Inst Work Package'!U9</f>
        <v>20</v>
      </c>
      <c r="V161" s="185"/>
      <c r="W161" s="187">
        <f>'MBD Inst Work Package'!W9</f>
        <v>20</v>
      </c>
      <c r="X161" s="176">
        <f>'MBD Inst Work Package'!X9</f>
        <v>0</v>
      </c>
      <c r="Y161" s="176">
        <f>'MBD Inst Work Package'!Y9</f>
        <v>0</v>
      </c>
      <c r="Z161" s="176">
        <f>'MBD Inst Work Package'!Z9</f>
        <v>0</v>
      </c>
      <c r="AA161" s="176">
        <f>'MBD Inst Work Package'!AA9</f>
        <v>0</v>
      </c>
      <c r="AB161" s="188">
        <f>'MBD Inst Work Package'!AB9</f>
        <v>0</v>
      </c>
      <c r="AC161" s="185"/>
      <c r="AD161" s="181">
        <f>'MBD Inst Work Package'!AD9</f>
        <v>0</v>
      </c>
      <c r="AE161" s="185"/>
      <c r="AF161" s="187">
        <f>'MBD Inst Work Package'!AF9</f>
        <v>0</v>
      </c>
      <c r="AG161" s="176">
        <f>'MBD Inst Work Package'!AG9</f>
        <v>0</v>
      </c>
      <c r="AH161" s="176">
        <f>'MBD Inst Work Package'!AH9</f>
        <v>0</v>
      </c>
      <c r="AI161" s="176">
        <f>'MBD Inst Work Package'!AI9</f>
        <v>0</v>
      </c>
      <c r="AJ161" s="176">
        <f>'MBD Inst Work Package'!AJ9</f>
        <v>0</v>
      </c>
      <c r="AK161" s="176">
        <f>'MBD Inst Work Package'!AK9</f>
        <v>0</v>
      </c>
      <c r="AL161" s="176">
        <f>'MBD Inst Work Package'!AL9</f>
        <v>0</v>
      </c>
      <c r="AM161" s="176">
        <f>'MBD Inst Work Package'!AM9</f>
        <v>0</v>
      </c>
      <c r="AN161" s="188">
        <f>'MBD Inst Work Package'!AN9</f>
        <v>0</v>
      </c>
      <c r="AO161" s="185"/>
      <c r="AP161" s="181">
        <f>'MBD Inst Work Package'!AP9</f>
        <v>0</v>
      </c>
      <c r="AQ161" s="185"/>
      <c r="AR161" s="187">
        <f>'MBD Inst Work Package'!AR9</f>
        <v>0</v>
      </c>
      <c r="AS161" s="176">
        <f>'MBD Inst Work Package'!AS9</f>
        <v>0</v>
      </c>
      <c r="AT161" s="176">
        <f>'MBD Inst Work Package'!AT9</f>
        <v>0</v>
      </c>
      <c r="AU161" s="176">
        <f>'MBD Inst Work Package'!AU9</f>
        <v>0</v>
      </c>
      <c r="AV161" s="188">
        <f>'MBD Inst Work Package'!AV9</f>
        <v>0</v>
      </c>
      <c r="AW161" s="185"/>
      <c r="AX161" s="181">
        <f>'MBD Inst Work Package'!AX9</f>
        <v>0</v>
      </c>
      <c r="AY161" s="185"/>
      <c r="AZ161" s="767">
        <f>'MBD Inst Work Package'!AZ9</f>
        <v>0</v>
      </c>
      <c r="BA161" s="185"/>
      <c r="BB161" s="756">
        <f>'MBD Inst Work Package'!BB9</f>
        <v>0.25</v>
      </c>
      <c r="BC161" s="757">
        <f>'MBD Inst Work Package'!BC9</f>
        <v>0</v>
      </c>
      <c r="BD161" s="185"/>
      <c r="BE161" s="181">
        <f>'MBD Inst Work Package'!BE9</f>
        <v>0</v>
      </c>
      <c r="BF161" s="185"/>
      <c r="BG161" s="187" t="str">
        <f>'MBD Inst Work Package'!BG9</f>
        <v>The labor required for this task is reasonably similar to well understood tasks from PHENIX and other projects of similar scale/L4</v>
      </c>
      <c r="BH161" s="188" t="str">
        <f>'MBD Inst Work Package'!BH9</f>
        <v>No Materials required for this task/M1</v>
      </c>
      <c r="BI161" s="177"/>
      <c r="BJ161" s="187">
        <f>'MBD Inst Work Package'!BJ9</f>
        <v>0</v>
      </c>
      <c r="BK161" s="176">
        <f>'MBD Inst Work Package'!BK9</f>
        <v>0</v>
      </c>
      <c r="BL161" s="176">
        <f>'MBD Inst Work Package'!BL9</f>
        <v>40</v>
      </c>
      <c r="BM161" s="176">
        <f>'MBD Inst Work Package'!BM9</f>
        <v>20</v>
      </c>
      <c r="BN161" s="176">
        <f>'MBD Inst Work Package'!BN9</f>
        <v>0</v>
      </c>
      <c r="BO161" s="176">
        <f>'MBD Inst Work Package'!BO9</f>
        <v>0</v>
      </c>
      <c r="BP161" s="188">
        <f>'MBD Inst Work Package'!BP9</f>
        <v>0</v>
      </c>
      <c r="BQ161" s="8"/>
      <c r="BR161" s="775">
        <f>'MBD Inst Work Package'!BR9</f>
        <v>0</v>
      </c>
      <c r="BS161" s="776">
        <f>'MBD Inst Work Package'!BS9</f>
        <v>0</v>
      </c>
      <c r="BT161" s="776">
        <f>'MBD Inst Work Package'!BT9</f>
        <v>4172</v>
      </c>
      <c r="BU161" s="776">
        <f>'MBD Inst Work Package'!BU9</f>
        <v>1622</v>
      </c>
      <c r="BV161" s="776">
        <f>'MBD Inst Work Package'!BV9</f>
        <v>0</v>
      </c>
      <c r="BW161" s="776">
        <f>'MBD Inst Work Package'!BW9</f>
        <v>0</v>
      </c>
      <c r="BX161" s="777">
        <f>'MBD Inst Work Package'!BX9</f>
        <v>0</v>
      </c>
      <c r="BY161" s="676"/>
      <c r="BZ161" s="797">
        <f>'MBD Inst Work Package'!BZ9</f>
        <v>5794</v>
      </c>
      <c r="CA161" s="798">
        <f>'MBD Inst Work Package'!CA9</f>
        <v>7242.5</v>
      </c>
      <c r="CB161" s="799">
        <f>'MBD Inst Work Package'!CB9</f>
        <v>0</v>
      </c>
      <c r="CC161" s="677"/>
      <c r="CD161" s="677"/>
      <c r="CE161" s="677"/>
      <c r="CF161" s="677"/>
    </row>
    <row r="162" spans="2:84" ht="171.6">
      <c r="B162" s="588" t="str">
        <f>'MBD Inst Work Package'!B10</f>
        <v>S368100</v>
      </c>
      <c r="C162" s="177" t="str">
        <f>'MBD Inst Work Package'!C10</f>
        <v>Review Min Bias  Integration/Installation Tooling/Fixtures/Procedures Safety/Certification</v>
      </c>
      <c r="D162" s="181" t="str">
        <f>'MBD Inst Work Package'!D10</f>
        <v>Technical scope: preparation for and  execution of review for Engineering and safety review of sPHENIX Min Bias assembly/Installation in the sPHENIX AH. 
Work Statement: gather documentation describing the design, assembly and installation of the sPHENIX Min Bias and all tooling and fixtures required for this plan. Prepare a presentation describing these plans. Present to a panel determined by sPHENIX engineering and management. submit tooling/fixtures to certification tests as required. Perform tooling and fixture certification tests as necessary.</v>
      </c>
      <c r="E162" s="181">
        <f>'MBD Inst Work Package'!E10</f>
        <v>10</v>
      </c>
      <c r="F162" s="181">
        <f>'MBD Inst Work Package'!F10</f>
        <v>0</v>
      </c>
      <c r="G162" s="185"/>
      <c r="H162" s="181">
        <f>'MBD Inst Work Package'!H10</f>
        <v>0</v>
      </c>
      <c r="I162" s="185"/>
      <c r="J162" s="187">
        <f>'MBD Inst Work Package'!J10</f>
        <v>0</v>
      </c>
      <c r="K162" s="176">
        <f>'MBD Inst Work Package'!K10</f>
        <v>0</v>
      </c>
      <c r="L162" s="188">
        <f>'MBD Inst Work Package'!L10</f>
        <v>0</v>
      </c>
      <c r="M162" s="185"/>
      <c r="N162" s="181">
        <f>'MBD Inst Work Package'!N10</f>
        <v>8</v>
      </c>
      <c r="O162" s="185"/>
      <c r="P162" s="187">
        <f>'MBD Inst Work Package'!P10</f>
        <v>0</v>
      </c>
      <c r="Q162" s="176">
        <f>'MBD Inst Work Package'!Q10</f>
        <v>0</v>
      </c>
      <c r="R162" s="176">
        <f>'MBD Inst Work Package'!R10</f>
        <v>8</v>
      </c>
      <c r="S162" s="188">
        <f>'MBD Inst Work Package'!S10</f>
        <v>0</v>
      </c>
      <c r="T162" s="185"/>
      <c r="U162" s="181">
        <f>'MBD Inst Work Package'!U10</f>
        <v>8</v>
      </c>
      <c r="V162" s="185"/>
      <c r="W162" s="187">
        <f>'MBD Inst Work Package'!W10</f>
        <v>8</v>
      </c>
      <c r="X162" s="176">
        <f>'MBD Inst Work Package'!X10</f>
        <v>0</v>
      </c>
      <c r="Y162" s="176">
        <f>'MBD Inst Work Package'!Y10</f>
        <v>0</v>
      </c>
      <c r="Z162" s="176">
        <f>'MBD Inst Work Package'!Z10</f>
        <v>0</v>
      </c>
      <c r="AA162" s="176">
        <f>'MBD Inst Work Package'!AA10</f>
        <v>0</v>
      </c>
      <c r="AB162" s="188">
        <f>'MBD Inst Work Package'!AB10</f>
        <v>0</v>
      </c>
      <c r="AC162" s="185"/>
      <c r="AD162" s="181">
        <f>'MBD Inst Work Package'!AD10</f>
        <v>8</v>
      </c>
      <c r="AE162" s="185"/>
      <c r="AF162" s="187">
        <f>'MBD Inst Work Package'!AF10</f>
        <v>8</v>
      </c>
      <c r="AG162" s="176">
        <f>'MBD Inst Work Package'!AG10</f>
        <v>0</v>
      </c>
      <c r="AH162" s="176">
        <f>'MBD Inst Work Package'!AH10</f>
        <v>0</v>
      </c>
      <c r="AI162" s="176">
        <f>'MBD Inst Work Package'!AI10</f>
        <v>0</v>
      </c>
      <c r="AJ162" s="176">
        <f>'MBD Inst Work Package'!AJ10</f>
        <v>0</v>
      </c>
      <c r="AK162" s="176">
        <f>'MBD Inst Work Package'!AK10</f>
        <v>0</v>
      </c>
      <c r="AL162" s="176">
        <f>'MBD Inst Work Package'!AL10</f>
        <v>0</v>
      </c>
      <c r="AM162" s="176">
        <f>'MBD Inst Work Package'!AM10</f>
        <v>0</v>
      </c>
      <c r="AN162" s="188">
        <f>'MBD Inst Work Package'!AN10</f>
        <v>0</v>
      </c>
      <c r="AO162" s="185"/>
      <c r="AP162" s="181">
        <f>'MBD Inst Work Package'!AP10</f>
        <v>0</v>
      </c>
      <c r="AQ162" s="185"/>
      <c r="AR162" s="187">
        <f>'MBD Inst Work Package'!AR10</f>
        <v>0</v>
      </c>
      <c r="AS162" s="176">
        <f>'MBD Inst Work Package'!AS10</f>
        <v>0</v>
      </c>
      <c r="AT162" s="176">
        <f>'MBD Inst Work Package'!AT10</f>
        <v>0</v>
      </c>
      <c r="AU162" s="176">
        <f>'MBD Inst Work Package'!AU10</f>
        <v>0</v>
      </c>
      <c r="AV162" s="188">
        <f>'MBD Inst Work Package'!AV10</f>
        <v>0</v>
      </c>
      <c r="AW162" s="185"/>
      <c r="AX162" s="181">
        <f>'MBD Inst Work Package'!AX10</f>
        <v>0</v>
      </c>
      <c r="AY162" s="185"/>
      <c r="AZ162" s="767">
        <f>'MBD Inst Work Package'!AZ10</f>
        <v>0</v>
      </c>
      <c r="BA162" s="185"/>
      <c r="BB162" s="756">
        <f>'MBD Inst Work Package'!BB10</f>
        <v>0.25</v>
      </c>
      <c r="BC162" s="757">
        <f>'MBD Inst Work Package'!BC10</f>
        <v>0</v>
      </c>
      <c r="BD162" s="185"/>
      <c r="BE162" s="181">
        <f>'MBD Inst Work Package'!BE10</f>
        <v>0</v>
      </c>
      <c r="BF162" s="185"/>
      <c r="BG162" s="187" t="str">
        <f>'MBD Inst Work Package'!BG10</f>
        <v>The labor required for this task is reasonably similar to well understood tasks from PHENIX and other projects of similar scale/L4</v>
      </c>
      <c r="BH162" s="188" t="str">
        <f>'MBD Inst Work Package'!BH10</f>
        <v>No Materials required for this task/M1</v>
      </c>
      <c r="BI162" s="177"/>
      <c r="BJ162" s="187">
        <f>'MBD Inst Work Package'!BJ10</f>
        <v>0</v>
      </c>
      <c r="BK162" s="176">
        <f>'MBD Inst Work Package'!BK10</f>
        <v>0</v>
      </c>
      <c r="BL162" s="176">
        <f>'MBD Inst Work Package'!BL10</f>
        <v>8</v>
      </c>
      <c r="BM162" s="176">
        <f>'MBD Inst Work Package'!BM10</f>
        <v>8</v>
      </c>
      <c r="BN162" s="176">
        <f>'MBD Inst Work Package'!BN10</f>
        <v>8</v>
      </c>
      <c r="BO162" s="176">
        <f>'MBD Inst Work Package'!BO10</f>
        <v>0</v>
      </c>
      <c r="BP162" s="188">
        <f>'MBD Inst Work Package'!BP10</f>
        <v>0</v>
      </c>
      <c r="BQ162" s="8"/>
      <c r="BR162" s="775">
        <f>'MBD Inst Work Package'!BR10</f>
        <v>0</v>
      </c>
      <c r="BS162" s="776">
        <f>'MBD Inst Work Package'!BS10</f>
        <v>0</v>
      </c>
      <c r="BT162" s="776">
        <f>'MBD Inst Work Package'!BT10</f>
        <v>834.4</v>
      </c>
      <c r="BU162" s="776">
        <f>'MBD Inst Work Package'!BU10</f>
        <v>648.79999999999995</v>
      </c>
      <c r="BV162" s="776">
        <f>'MBD Inst Work Package'!BV10</f>
        <v>648.79999999999995</v>
      </c>
      <c r="BW162" s="776">
        <f>'MBD Inst Work Package'!BW10</f>
        <v>0</v>
      </c>
      <c r="BX162" s="777">
        <f>'MBD Inst Work Package'!BX10</f>
        <v>0</v>
      </c>
      <c r="BY162" s="676"/>
      <c r="BZ162" s="797">
        <f>'MBD Inst Work Package'!BZ10</f>
        <v>2132</v>
      </c>
      <c r="CA162" s="798">
        <f>'MBD Inst Work Package'!CA10</f>
        <v>2665</v>
      </c>
      <c r="CB162" s="799">
        <f>'MBD Inst Work Package'!CB10</f>
        <v>0</v>
      </c>
      <c r="CC162" s="677"/>
      <c r="CD162" s="677"/>
      <c r="CE162" s="677"/>
      <c r="CF162" s="677"/>
    </row>
    <row r="163" spans="2:84" ht="124.8">
      <c r="B163" s="588" t="str">
        <f>'MBD Inst Work Package'!B11</f>
        <v>S368200</v>
      </c>
      <c r="C163" s="177" t="str">
        <f>'MBD Inst Work Package'!C11</f>
        <v>Address Action Items from Min Bias Integration/Installation Tooling/Fixtures/Procedures Design &amp; Safety Reviews</v>
      </c>
      <c r="D163" s="181" t="str">
        <f>'MBD Inst Work Package'!D11</f>
        <v>Technical scope: evaluation and implementation of recommendations from Min Bias Installation engineering and safety reviews and tooling certification tests. 
Work Statement: receive action items from reviewers, evaluate action items, implement changes, modifications to plans and equipment to appropriately satisfy each action item.</v>
      </c>
      <c r="E163" s="181">
        <f>'MBD Inst Work Package'!E11</f>
        <v>10</v>
      </c>
      <c r="F163" s="181">
        <f>'MBD Inst Work Package'!F11</f>
        <v>0</v>
      </c>
      <c r="G163" s="185"/>
      <c r="H163" s="181">
        <f>'MBD Inst Work Package'!H11</f>
        <v>0</v>
      </c>
      <c r="I163" s="185"/>
      <c r="J163" s="187">
        <f>'MBD Inst Work Package'!J11</f>
        <v>0</v>
      </c>
      <c r="K163" s="176">
        <f>'MBD Inst Work Package'!K11</f>
        <v>0</v>
      </c>
      <c r="L163" s="188">
        <f>'MBD Inst Work Package'!L11</f>
        <v>0</v>
      </c>
      <c r="M163" s="185"/>
      <c r="N163" s="181">
        <f>'MBD Inst Work Package'!N11</f>
        <v>8</v>
      </c>
      <c r="O163" s="185"/>
      <c r="P163" s="187">
        <f>'MBD Inst Work Package'!P11</f>
        <v>0</v>
      </c>
      <c r="Q163" s="176">
        <f>'MBD Inst Work Package'!Q11</f>
        <v>0</v>
      </c>
      <c r="R163" s="176">
        <f>'MBD Inst Work Package'!R11</f>
        <v>8</v>
      </c>
      <c r="S163" s="188">
        <f>'MBD Inst Work Package'!S11</f>
        <v>0</v>
      </c>
      <c r="T163" s="185"/>
      <c r="U163" s="181">
        <f>'MBD Inst Work Package'!U11</f>
        <v>8</v>
      </c>
      <c r="V163" s="185"/>
      <c r="W163" s="187">
        <f>'MBD Inst Work Package'!W11</f>
        <v>8</v>
      </c>
      <c r="X163" s="176">
        <f>'MBD Inst Work Package'!X11</f>
        <v>0</v>
      </c>
      <c r="Y163" s="176">
        <f>'MBD Inst Work Package'!Y11</f>
        <v>0</v>
      </c>
      <c r="Z163" s="176">
        <f>'MBD Inst Work Package'!Z11</f>
        <v>0</v>
      </c>
      <c r="AA163" s="176">
        <f>'MBD Inst Work Package'!AA11</f>
        <v>0</v>
      </c>
      <c r="AB163" s="188">
        <f>'MBD Inst Work Package'!AB11</f>
        <v>0</v>
      </c>
      <c r="AC163" s="185"/>
      <c r="AD163" s="181">
        <f>'MBD Inst Work Package'!AD11</f>
        <v>8</v>
      </c>
      <c r="AE163" s="185"/>
      <c r="AF163" s="187">
        <f>'MBD Inst Work Package'!AF11</f>
        <v>8</v>
      </c>
      <c r="AG163" s="176">
        <f>'MBD Inst Work Package'!AG11</f>
        <v>0</v>
      </c>
      <c r="AH163" s="176">
        <f>'MBD Inst Work Package'!AH11</f>
        <v>0</v>
      </c>
      <c r="AI163" s="176">
        <f>'MBD Inst Work Package'!AI11</f>
        <v>0</v>
      </c>
      <c r="AJ163" s="176">
        <f>'MBD Inst Work Package'!AJ11</f>
        <v>0</v>
      </c>
      <c r="AK163" s="176">
        <f>'MBD Inst Work Package'!AK11</f>
        <v>0</v>
      </c>
      <c r="AL163" s="176">
        <f>'MBD Inst Work Package'!AL11</f>
        <v>0</v>
      </c>
      <c r="AM163" s="176">
        <f>'MBD Inst Work Package'!AM11</f>
        <v>0</v>
      </c>
      <c r="AN163" s="188">
        <f>'MBD Inst Work Package'!AN11</f>
        <v>0</v>
      </c>
      <c r="AO163" s="185"/>
      <c r="AP163" s="181">
        <f>'MBD Inst Work Package'!AP11</f>
        <v>0</v>
      </c>
      <c r="AQ163" s="185"/>
      <c r="AR163" s="187">
        <f>'MBD Inst Work Package'!AR11</f>
        <v>0</v>
      </c>
      <c r="AS163" s="176">
        <f>'MBD Inst Work Package'!AS11</f>
        <v>0</v>
      </c>
      <c r="AT163" s="176">
        <f>'MBD Inst Work Package'!AT11</f>
        <v>0</v>
      </c>
      <c r="AU163" s="176">
        <f>'MBD Inst Work Package'!AU11</f>
        <v>0</v>
      </c>
      <c r="AV163" s="188">
        <f>'MBD Inst Work Package'!AV11</f>
        <v>0</v>
      </c>
      <c r="AW163" s="185"/>
      <c r="AX163" s="181">
        <f>'MBD Inst Work Package'!AX11</f>
        <v>0</v>
      </c>
      <c r="AY163" s="185"/>
      <c r="AZ163" s="767">
        <f>'MBD Inst Work Package'!AZ11</f>
        <v>0</v>
      </c>
      <c r="BA163" s="185"/>
      <c r="BB163" s="756">
        <f>'MBD Inst Work Package'!BB11</f>
        <v>0.25</v>
      </c>
      <c r="BC163" s="757">
        <f>'MBD Inst Work Package'!BC11</f>
        <v>0</v>
      </c>
      <c r="BD163" s="185"/>
      <c r="BE163" s="181">
        <f>'MBD Inst Work Package'!BE11</f>
        <v>0</v>
      </c>
      <c r="BF163" s="185"/>
      <c r="BG163" s="187" t="str">
        <f>'MBD Inst Work Package'!BG11</f>
        <v>The labor required for this task is reasonably similar to well understood tasks from PHENIX and other projects of similar scale/L4</v>
      </c>
      <c r="BH163" s="188" t="str">
        <f>'MBD Inst Work Package'!BH11</f>
        <v>No Materials required for this task/M1</v>
      </c>
      <c r="BI163" s="177"/>
      <c r="BJ163" s="187">
        <f>'MBD Inst Work Package'!BJ11</f>
        <v>0</v>
      </c>
      <c r="BK163" s="176">
        <f>'MBD Inst Work Package'!BK11</f>
        <v>0</v>
      </c>
      <c r="BL163" s="176">
        <f>'MBD Inst Work Package'!BL11</f>
        <v>8</v>
      </c>
      <c r="BM163" s="176">
        <f>'MBD Inst Work Package'!BM11</f>
        <v>8</v>
      </c>
      <c r="BN163" s="176">
        <f>'MBD Inst Work Package'!BN11</f>
        <v>8</v>
      </c>
      <c r="BO163" s="176">
        <f>'MBD Inst Work Package'!BO11</f>
        <v>0</v>
      </c>
      <c r="BP163" s="188">
        <f>'MBD Inst Work Package'!BP11</f>
        <v>0</v>
      </c>
      <c r="BQ163" s="8"/>
      <c r="BR163" s="775">
        <f>'MBD Inst Work Package'!BR11</f>
        <v>0</v>
      </c>
      <c r="BS163" s="776">
        <f>'MBD Inst Work Package'!BS11</f>
        <v>0</v>
      </c>
      <c r="BT163" s="776">
        <f>'MBD Inst Work Package'!BT11</f>
        <v>834.4</v>
      </c>
      <c r="BU163" s="776">
        <f>'MBD Inst Work Package'!BU11</f>
        <v>648.79999999999995</v>
      </c>
      <c r="BV163" s="776">
        <f>'MBD Inst Work Package'!BV11</f>
        <v>648.79999999999995</v>
      </c>
      <c r="BW163" s="776">
        <f>'MBD Inst Work Package'!BW11</f>
        <v>0</v>
      </c>
      <c r="BX163" s="777">
        <f>'MBD Inst Work Package'!BX11</f>
        <v>0</v>
      </c>
      <c r="BY163" s="676"/>
      <c r="BZ163" s="797">
        <f>'MBD Inst Work Package'!BZ11</f>
        <v>2132</v>
      </c>
      <c r="CA163" s="798">
        <f>'MBD Inst Work Package'!CA11</f>
        <v>2665</v>
      </c>
      <c r="CB163" s="799">
        <f>'MBD Inst Work Package'!CB11</f>
        <v>0</v>
      </c>
      <c r="CC163" s="677"/>
      <c r="CD163" s="677"/>
      <c r="CE163" s="677"/>
      <c r="CF163" s="677"/>
    </row>
    <row r="164" spans="2:84" ht="62.4">
      <c r="B164" s="588" t="str">
        <f>'MBD Inst Work Package'!B12</f>
        <v>S368300</v>
      </c>
      <c r="C164" s="177" t="str">
        <f>'MBD Inst Work Package'!C12</f>
        <v>Design/Safety Reviews Complete, Min Bias  Integration/Installation Tooling/Fixtures/Procedures Ready for Service</v>
      </c>
      <c r="D164" s="177" t="str">
        <f>'MBD Inst Work Package'!D12</f>
        <v>milestone</v>
      </c>
      <c r="E164" s="177">
        <f>'MBD Inst Work Package'!E12</f>
        <v>0</v>
      </c>
      <c r="F164" s="177">
        <f>'MBD Inst Work Package'!F12</f>
        <v>0</v>
      </c>
      <c r="G164" s="185"/>
      <c r="H164" s="177">
        <f>'MBD Inst Work Package'!H12</f>
        <v>0</v>
      </c>
      <c r="I164" s="185"/>
      <c r="J164" s="803">
        <f>'MBD Inst Work Package'!J12</f>
        <v>0</v>
      </c>
      <c r="K164" s="804">
        <f>'MBD Inst Work Package'!K12</f>
        <v>0</v>
      </c>
      <c r="L164" s="805">
        <f>'MBD Inst Work Package'!L12</f>
        <v>0</v>
      </c>
      <c r="M164" s="185"/>
      <c r="N164" s="177">
        <f>'MBD Inst Work Package'!N12</f>
        <v>0</v>
      </c>
      <c r="O164" s="185"/>
      <c r="P164" s="803">
        <f>'MBD Inst Work Package'!P12</f>
        <v>0</v>
      </c>
      <c r="Q164" s="804">
        <f>'MBD Inst Work Package'!Q12</f>
        <v>0</v>
      </c>
      <c r="R164" s="804">
        <f>'MBD Inst Work Package'!R12</f>
        <v>0</v>
      </c>
      <c r="S164" s="805">
        <f>'MBD Inst Work Package'!S12</f>
        <v>0</v>
      </c>
      <c r="T164" s="185"/>
      <c r="U164" s="177">
        <f>'MBD Inst Work Package'!U12</f>
        <v>0</v>
      </c>
      <c r="V164" s="185"/>
      <c r="W164" s="803">
        <f>'MBD Inst Work Package'!W12</f>
        <v>0</v>
      </c>
      <c r="X164" s="804">
        <f>'MBD Inst Work Package'!X12</f>
        <v>0</v>
      </c>
      <c r="Y164" s="804">
        <f>'MBD Inst Work Package'!Y12</f>
        <v>0</v>
      </c>
      <c r="Z164" s="804">
        <f>'MBD Inst Work Package'!Z12</f>
        <v>0</v>
      </c>
      <c r="AA164" s="804">
        <f>'MBD Inst Work Package'!AA12</f>
        <v>0</v>
      </c>
      <c r="AB164" s="805">
        <f>'MBD Inst Work Package'!AB12</f>
        <v>0</v>
      </c>
      <c r="AC164" s="185"/>
      <c r="AD164" s="177">
        <f>'MBD Inst Work Package'!AD12</f>
        <v>0</v>
      </c>
      <c r="AE164" s="185"/>
      <c r="AF164" s="803">
        <f>'MBD Inst Work Package'!AF12</f>
        <v>0</v>
      </c>
      <c r="AG164" s="804">
        <f>'MBD Inst Work Package'!AG12</f>
        <v>0</v>
      </c>
      <c r="AH164" s="804">
        <f>'MBD Inst Work Package'!AH12</f>
        <v>0</v>
      </c>
      <c r="AI164" s="804">
        <f>'MBD Inst Work Package'!AI12</f>
        <v>0</v>
      </c>
      <c r="AJ164" s="804">
        <f>'MBD Inst Work Package'!AJ12</f>
        <v>0</v>
      </c>
      <c r="AK164" s="804">
        <f>'MBD Inst Work Package'!AK12</f>
        <v>0</v>
      </c>
      <c r="AL164" s="804">
        <f>'MBD Inst Work Package'!AL12</f>
        <v>0</v>
      </c>
      <c r="AM164" s="804">
        <f>'MBD Inst Work Package'!AM12</f>
        <v>0</v>
      </c>
      <c r="AN164" s="805">
        <f>'MBD Inst Work Package'!AN12</f>
        <v>0</v>
      </c>
      <c r="AO164" s="185"/>
      <c r="AP164" s="177">
        <f>'MBD Inst Work Package'!AP12</f>
        <v>0</v>
      </c>
      <c r="AQ164" s="185"/>
      <c r="AR164" s="803">
        <f>'MBD Inst Work Package'!AR12</f>
        <v>0</v>
      </c>
      <c r="AS164" s="804">
        <f>'MBD Inst Work Package'!AS12</f>
        <v>0</v>
      </c>
      <c r="AT164" s="804">
        <f>'MBD Inst Work Package'!AT12</f>
        <v>0</v>
      </c>
      <c r="AU164" s="804">
        <f>'MBD Inst Work Package'!AU12</f>
        <v>0</v>
      </c>
      <c r="AV164" s="805">
        <f>'MBD Inst Work Package'!AV12</f>
        <v>0</v>
      </c>
      <c r="AW164" s="185"/>
      <c r="AX164" s="177">
        <f>'MBD Inst Work Package'!AX12</f>
        <v>0</v>
      </c>
      <c r="AY164" s="185"/>
      <c r="AZ164" s="806">
        <f>'MBD Inst Work Package'!AZ12</f>
        <v>0</v>
      </c>
      <c r="BA164" s="185"/>
      <c r="BB164" s="807">
        <f>'MBD Inst Work Package'!BB12</f>
        <v>0</v>
      </c>
      <c r="BC164" s="808">
        <f>'MBD Inst Work Package'!BC12</f>
        <v>0</v>
      </c>
      <c r="BD164" s="185"/>
      <c r="BE164" s="177">
        <f>'MBD Inst Work Package'!BE12</f>
        <v>0</v>
      </c>
      <c r="BF164" s="185"/>
      <c r="BG164" s="803" t="str">
        <f>'MBD Inst Work Package'!BG12</f>
        <v>n/a</v>
      </c>
      <c r="BH164" s="805" t="str">
        <f>'MBD Inst Work Package'!BH12</f>
        <v>n/a</v>
      </c>
      <c r="BI164" s="177"/>
      <c r="BJ164" s="803">
        <f>'MBD Inst Work Package'!BJ12</f>
        <v>0</v>
      </c>
      <c r="BK164" s="804">
        <f>'MBD Inst Work Package'!BK12</f>
        <v>0</v>
      </c>
      <c r="BL164" s="804">
        <f>'MBD Inst Work Package'!BL12</f>
        <v>0</v>
      </c>
      <c r="BM164" s="804">
        <f>'MBD Inst Work Package'!BM12</f>
        <v>0</v>
      </c>
      <c r="BN164" s="804">
        <f>'MBD Inst Work Package'!BN12</f>
        <v>0</v>
      </c>
      <c r="BO164" s="804">
        <f>'MBD Inst Work Package'!BO12</f>
        <v>0</v>
      </c>
      <c r="BP164" s="805">
        <f>'MBD Inst Work Package'!BP12</f>
        <v>0</v>
      </c>
      <c r="BQ164" s="8"/>
      <c r="BR164" s="687">
        <f>'MBD Inst Work Package'!BR12</f>
        <v>0</v>
      </c>
      <c r="BS164" s="688">
        <f>'MBD Inst Work Package'!BS12</f>
        <v>0</v>
      </c>
      <c r="BT164" s="688">
        <f>'MBD Inst Work Package'!BT12</f>
        <v>0</v>
      </c>
      <c r="BU164" s="688">
        <f>'MBD Inst Work Package'!BU12</f>
        <v>0</v>
      </c>
      <c r="BV164" s="688">
        <f>'MBD Inst Work Package'!BV12</f>
        <v>0</v>
      </c>
      <c r="BW164" s="688">
        <f>'MBD Inst Work Package'!BW12</f>
        <v>0</v>
      </c>
      <c r="BX164" s="689">
        <f>'MBD Inst Work Package'!BX12</f>
        <v>0</v>
      </c>
      <c r="BY164" s="676"/>
      <c r="BZ164" s="782">
        <f>'MBD Inst Work Package'!BZ12</f>
        <v>0</v>
      </c>
      <c r="CA164" s="783">
        <f>'MBD Inst Work Package'!CA12</f>
        <v>0</v>
      </c>
      <c r="CB164" s="784">
        <f>'MBD Inst Work Package'!CB12</f>
        <v>0</v>
      </c>
      <c r="CC164" s="677"/>
      <c r="CD164" s="677"/>
      <c r="CE164" s="677"/>
      <c r="CF164" s="677"/>
    </row>
    <row r="165" spans="2:84">
      <c r="B165" s="588" t="str">
        <f>'MBD Inst Work Package'!B13</f>
        <v>S368400</v>
      </c>
      <c r="C165" s="177" t="str">
        <f>'MBD Inst Work Package'!C13</f>
        <v>Min Bias Ready for Installation</v>
      </c>
      <c r="D165" s="177" t="str">
        <f>'MBD Inst Work Package'!D13</f>
        <v>milestone</v>
      </c>
      <c r="E165" s="177">
        <f>'MBD Inst Work Package'!E13</f>
        <v>0</v>
      </c>
      <c r="F165" s="177">
        <f>'MBD Inst Work Package'!F13</f>
        <v>0</v>
      </c>
      <c r="G165" s="185"/>
      <c r="H165" s="177">
        <f>'MBD Inst Work Package'!H13</f>
        <v>0</v>
      </c>
      <c r="I165" s="185"/>
      <c r="J165" s="803">
        <f>'MBD Inst Work Package'!J13</f>
        <v>0</v>
      </c>
      <c r="K165" s="804">
        <f>'MBD Inst Work Package'!K13</f>
        <v>0</v>
      </c>
      <c r="L165" s="805">
        <f>'MBD Inst Work Package'!L13</f>
        <v>0</v>
      </c>
      <c r="M165" s="185"/>
      <c r="N165" s="177">
        <f>'MBD Inst Work Package'!N13</f>
        <v>0</v>
      </c>
      <c r="O165" s="185"/>
      <c r="P165" s="803">
        <f>'MBD Inst Work Package'!P13</f>
        <v>0</v>
      </c>
      <c r="Q165" s="804">
        <f>'MBD Inst Work Package'!Q13</f>
        <v>0</v>
      </c>
      <c r="R165" s="804">
        <f>'MBD Inst Work Package'!R13</f>
        <v>0</v>
      </c>
      <c r="S165" s="805">
        <f>'MBD Inst Work Package'!S13</f>
        <v>0</v>
      </c>
      <c r="T165" s="185"/>
      <c r="U165" s="177">
        <f>'MBD Inst Work Package'!U13</f>
        <v>0</v>
      </c>
      <c r="V165" s="185"/>
      <c r="W165" s="803">
        <f>'MBD Inst Work Package'!W13</f>
        <v>0</v>
      </c>
      <c r="X165" s="804">
        <f>'MBD Inst Work Package'!X13</f>
        <v>0</v>
      </c>
      <c r="Y165" s="804">
        <f>'MBD Inst Work Package'!Y13</f>
        <v>0</v>
      </c>
      <c r="Z165" s="804">
        <f>'MBD Inst Work Package'!Z13</f>
        <v>0</v>
      </c>
      <c r="AA165" s="804">
        <f>'MBD Inst Work Package'!AA13</f>
        <v>0</v>
      </c>
      <c r="AB165" s="805">
        <f>'MBD Inst Work Package'!AB13</f>
        <v>0</v>
      </c>
      <c r="AC165" s="185"/>
      <c r="AD165" s="177">
        <f>'MBD Inst Work Package'!AD13</f>
        <v>0</v>
      </c>
      <c r="AE165" s="185"/>
      <c r="AF165" s="803">
        <f>'MBD Inst Work Package'!AF13</f>
        <v>0</v>
      </c>
      <c r="AG165" s="804">
        <f>'MBD Inst Work Package'!AG13</f>
        <v>0</v>
      </c>
      <c r="AH165" s="804">
        <f>'MBD Inst Work Package'!AH13</f>
        <v>0</v>
      </c>
      <c r="AI165" s="804">
        <f>'MBD Inst Work Package'!AI13</f>
        <v>0</v>
      </c>
      <c r="AJ165" s="804">
        <f>'MBD Inst Work Package'!AJ13</f>
        <v>0</v>
      </c>
      <c r="AK165" s="804">
        <f>'MBD Inst Work Package'!AK13</f>
        <v>0</v>
      </c>
      <c r="AL165" s="804">
        <f>'MBD Inst Work Package'!AL13</f>
        <v>0</v>
      </c>
      <c r="AM165" s="804">
        <f>'MBD Inst Work Package'!AM13</f>
        <v>0</v>
      </c>
      <c r="AN165" s="805">
        <f>'MBD Inst Work Package'!AN13</f>
        <v>0</v>
      </c>
      <c r="AO165" s="185"/>
      <c r="AP165" s="177">
        <f>'MBD Inst Work Package'!AP13</f>
        <v>0</v>
      </c>
      <c r="AQ165" s="185"/>
      <c r="AR165" s="803">
        <f>'MBD Inst Work Package'!AR13</f>
        <v>0</v>
      </c>
      <c r="AS165" s="804">
        <f>'MBD Inst Work Package'!AS13</f>
        <v>0</v>
      </c>
      <c r="AT165" s="804">
        <f>'MBD Inst Work Package'!AT13</f>
        <v>0</v>
      </c>
      <c r="AU165" s="804">
        <f>'MBD Inst Work Package'!AU13</f>
        <v>0</v>
      </c>
      <c r="AV165" s="805">
        <f>'MBD Inst Work Package'!AV13</f>
        <v>0</v>
      </c>
      <c r="AW165" s="185"/>
      <c r="AX165" s="177">
        <f>'MBD Inst Work Package'!AX13</f>
        <v>0</v>
      </c>
      <c r="AY165" s="185"/>
      <c r="AZ165" s="806">
        <f>'MBD Inst Work Package'!AZ13</f>
        <v>0</v>
      </c>
      <c r="BA165" s="185"/>
      <c r="BB165" s="807">
        <f>'MBD Inst Work Package'!BB13</f>
        <v>0</v>
      </c>
      <c r="BC165" s="808">
        <f>'MBD Inst Work Package'!BC13</f>
        <v>0</v>
      </c>
      <c r="BD165" s="185"/>
      <c r="BE165" s="177">
        <f>'MBD Inst Work Package'!BE13</f>
        <v>0</v>
      </c>
      <c r="BF165" s="185"/>
      <c r="BG165" s="803" t="str">
        <f>'MBD Inst Work Package'!BG13</f>
        <v>n/a</v>
      </c>
      <c r="BH165" s="805" t="str">
        <f>'MBD Inst Work Package'!BH13</f>
        <v>n/a</v>
      </c>
      <c r="BI165" s="177"/>
      <c r="BJ165" s="803">
        <f>'MBD Inst Work Package'!BJ13</f>
        <v>0</v>
      </c>
      <c r="BK165" s="804">
        <f>'MBD Inst Work Package'!BK13</f>
        <v>0</v>
      </c>
      <c r="BL165" s="804">
        <f>'MBD Inst Work Package'!BL13</f>
        <v>0</v>
      </c>
      <c r="BM165" s="804">
        <f>'MBD Inst Work Package'!BM13</f>
        <v>0</v>
      </c>
      <c r="BN165" s="804">
        <f>'MBD Inst Work Package'!BN13</f>
        <v>0</v>
      </c>
      <c r="BO165" s="804">
        <f>'MBD Inst Work Package'!BO13</f>
        <v>0</v>
      </c>
      <c r="BP165" s="805">
        <f>'MBD Inst Work Package'!BP13</f>
        <v>0</v>
      </c>
      <c r="BQ165" s="8"/>
      <c r="BR165" s="687">
        <f>'MBD Inst Work Package'!BR13</f>
        <v>0</v>
      </c>
      <c r="BS165" s="688">
        <f>'MBD Inst Work Package'!BS13</f>
        <v>0</v>
      </c>
      <c r="BT165" s="688">
        <f>'MBD Inst Work Package'!BT13</f>
        <v>0</v>
      </c>
      <c r="BU165" s="688">
        <f>'MBD Inst Work Package'!BU13</f>
        <v>0</v>
      </c>
      <c r="BV165" s="688">
        <f>'MBD Inst Work Package'!BV13</f>
        <v>0</v>
      </c>
      <c r="BW165" s="688">
        <f>'MBD Inst Work Package'!BW13</f>
        <v>0</v>
      </c>
      <c r="BX165" s="689">
        <f>'MBD Inst Work Package'!BX13</f>
        <v>0</v>
      </c>
      <c r="BY165" s="676"/>
      <c r="BZ165" s="782">
        <f>'MBD Inst Work Package'!BZ13</f>
        <v>0</v>
      </c>
      <c r="CA165" s="783">
        <f>'MBD Inst Work Package'!CA13</f>
        <v>0</v>
      </c>
      <c r="CB165" s="784">
        <f>'MBD Inst Work Package'!CB13</f>
        <v>0</v>
      </c>
      <c r="CC165" s="677"/>
      <c r="CD165" s="677"/>
      <c r="CE165" s="677"/>
      <c r="CF165" s="677"/>
    </row>
    <row r="166" spans="2:84" ht="109.2">
      <c r="B166" s="588" t="str">
        <f>'MBD Inst Work Package'!B14</f>
        <v>S368500 / S368600</v>
      </c>
      <c r="C166" s="177" t="str">
        <f>'MBD Inst Work Package'!C14</f>
        <v>Transport Assembled Min Bias Sections to AH</v>
      </c>
      <c r="D166" s="181" t="str">
        <f>'MBD Inst Work Package'!D14</f>
        <v xml:space="preserve">Technical scope: Transport Min Bias detector and support components from their holding area/test site at BNL to the 1008 Assembly Hall (AH). 
Work Statement: sPHENIX technicans using appropriate custom and standard handling tools move all Min Bias components to 1008 AH. </v>
      </c>
      <c r="E166" s="181">
        <f>'MBD Inst Work Package'!E14</f>
        <v>5</v>
      </c>
      <c r="F166" s="181">
        <f>'MBD Inst Work Package'!F14</f>
        <v>0</v>
      </c>
      <c r="G166" s="185"/>
      <c r="H166" s="181">
        <f>'MBD Inst Work Package'!H14</f>
        <v>0</v>
      </c>
      <c r="I166" s="185"/>
      <c r="J166" s="187">
        <f>'MBD Inst Work Package'!J14</f>
        <v>0</v>
      </c>
      <c r="K166" s="176">
        <f>'MBD Inst Work Package'!K14</f>
        <v>0</v>
      </c>
      <c r="L166" s="188">
        <f>'MBD Inst Work Package'!L14</f>
        <v>0</v>
      </c>
      <c r="M166" s="185"/>
      <c r="N166" s="181">
        <f>'MBD Inst Work Package'!N14</f>
        <v>8</v>
      </c>
      <c r="O166" s="185"/>
      <c r="P166" s="187">
        <f>'MBD Inst Work Package'!P14</f>
        <v>0</v>
      </c>
      <c r="Q166" s="176">
        <f>'MBD Inst Work Package'!Q14</f>
        <v>0</v>
      </c>
      <c r="R166" s="176">
        <f>'MBD Inst Work Package'!R14</f>
        <v>8</v>
      </c>
      <c r="S166" s="188">
        <f>'MBD Inst Work Package'!S14</f>
        <v>0</v>
      </c>
      <c r="T166" s="185"/>
      <c r="U166" s="181">
        <f>'MBD Inst Work Package'!U14</f>
        <v>8</v>
      </c>
      <c r="V166" s="185"/>
      <c r="W166" s="187">
        <f>'MBD Inst Work Package'!W14</f>
        <v>8</v>
      </c>
      <c r="X166" s="176">
        <f>'MBD Inst Work Package'!X14</f>
        <v>0</v>
      </c>
      <c r="Y166" s="176">
        <f>'MBD Inst Work Package'!Y14</f>
        <v>0</v>
      </c>
      <c r="Z166" s="176">
        <f>'MBD Inst Work Package'!Z14</f>
        <v>0</v>
      </c>
      <c r="AA166" s="176">
        <f>'MBD Inst Work Package'!AA14</f>
        <v>0</v>
      </c>
      <c r="AB166" s="188">
        <f>'MBD Inst Work Package'!AB14</f>
        <v>0</v>
      </c>
      <c r="AC166" s="185"/>
      <c r="AD166" s="181">
        <f>'MBD Inst Work Package'!AD14</f>
        <v>0</v>
      </c>
      <c r="AE166" s="185"/>
      <c r="AF166" s="187">
        <f>'MBD Inst Work Package'!AF14</f>
        <v>0</v>
      </c>
      <c r="AG166" s="176">
        <f>'MBD Inst Work Package'!AG14</f>
        <v>0</v>
      </c>
      <c r="AH166" s="176">
        <f>'MBD Inst Work Package'!AH14</f>
        <v>0</v>
      </c>
      <c r="AI166" s="176">
        <f>'MBD Inst Work Package'!AI14</f>
        <v>0</v>
      </c>
      <c r="AJ166" s="176">
        <f>'MBD Inst Work Package'!AJ14</f>
        <v>0</v>
      </c>
      <c r="AK166" s="176">
        <f>'MBD Inst Work Package'!AK14</f>
        <v>0</v>
      </c>
      <c r="AL166" s="176">
        <f>'MBD Inst Work Package'!AL14</f>
        <v>0</v>
      </c>
      <c r="AM166" s="176">
        <f>'MBD Inst Work Package'!AM14</f>
        <v>0</v>
      </c>
      <c r="AN166" s="188">
        <f>'MBD Inst Work Package'!AN14</f>
        <v>0</v>
      </c>
      <c r="AO166" s="185"/>
      <c r="AP166" s="181">
        <f>'MBD Inst Work Package'!AP14</f>
        <v>0</v>
      </c>
      <c r="AQ166" s="185"/>
      <c r="AR166" s="187">
        <f>'MBD Inst Work Package'!AR14</f>
        <v>0</v>
      </c>
      <c r="AS166" s="176">
        <f>'MBD Inst Work Package'!AS14</f>
        <v>0</v>
      </c>
      <c r="AT166" s="176">
        <f>'MBD Inst Work Package'!AT14</f>
        <v>0</v>
      </c>
      <c r="AU166" s="176">
        <f>'MBD Inst Work Package'!AU14</f>
        <v>0</v>
      </c>
      <c r="AV166" s="188">
        <f>'MBD Inst Work Package'!AV14</f>
        <v>0</v>
      </c>
      <c r="AW166" s="185"/>
      <c r="AX166" s="181">
        <f>'MBD Inst Work Package'!AX14</f>
        <v>0</v>
      </c>
      <c r="AY166" s="185"/>
      <c r="AZ166" s="767">
        <f>'MBD Inst Work Package'!AZ14</f>
        <v>500</v>
      </c>
      <c r="BA166" s="185"/>
      <c r="BB166" s="756">
        <f>'MBD Inst Work Package'!BB14</f>
        <v>0.25</v>
      </c>
      <c r="BC166" s="757">
        <f>'MBD Inst Work Package'!BC14</f>
        <v>0.25</v>
      </c>
      <c r="BD166" s="185"/>
      <c r="BE166" s="181">
        <f>'MBD Inst Work Package'!BE14</f>
        <v>0</v>
      </c>
      <c r="BF166" s="185"/>
      <c r="BG166" s="187" t="str">
        <f>'MBD Inst Work Package'!BG14</f>
        <v>The labor required for this task is reasonably similar to well understood tasks from PHENIX and other projects of similar scale/L4</v>
      </c>
      <c r="BH166" s="188" t="str">
        <f>'MBD Inst Work Package'!BH14</f>
        <v>The costs indicated are for hardware costs associated with this task. This is fairly well understood from projects with similar scope and detail./M4</v>
      </c>
      <c r="BI166" s="177"/>
      <c r="BJ166" s="187">
        <f>'MBD Inst Work Package'!BJ14</f>
        <v>0</v>
      </c>
      <c r="BK166" s="176">
        <f>'MBD Inst Work Package'!BK14</f>
        <v>0</v>
      </c>
      <c r="BL166" s="176">
        <f>'MBD Inst Work Package'!BL14</f>
        <v>8</v>
      </c>
      <c r="BM166" s="176">
        <f>'MBD Inst Work Package'!BM14</f>
        <v>8</v>
      </c>
      <c r="BN166" s="176">
        <f>'MBD Inst Work Package'!BN14</f>
        <v>0</v>
      </c>
      <c r="BO166" s="176">
        <f>'MBD Inst Work Package'!BO14</f>
        <v>0</v>
      </c>
      <c r="BP166" s="188">
        <f>'MBD Inst Work Package'!BP14</f>
        <v>0</v>
      </c>
      <c r="BQ166" s="8"/>
      <c r="BR166" s="775">
        <f>'MBD Inst Work Package'!BR14</f>
        <v>0</v>
      </c>
      <c r="BS166" s="776">
        <f>'MBD Inst Work Package'!BS14</f>
        <v>0</v>
      </c>
      <c r="BT166" s="776">
        <f>'MBD Inst Work Package'!BT14</f>
        <v>834.4</v>
      </c>
      <c r="BU166" s="776">
        <f>'MBD Inst Work Package'!BU14</f>
        <v>648.79999999999995</v>
      </c>
      <c r="BV166" s="776">
        <f>'MBD Inst Work Package'!BV14</f>
        <v>0</v>
      </c>
      <c r="BW166" s="776">
        <f>'MBD Inst Work Package'!BW14</f>
        <v>0</v>
      </c>
      <c r="BX166" s="777">
        <f>'MBD Inst Work Package'!BX14</f>
        <v>0</v>
      </c>
      <c r="BY166" s="676"/>
      <c r="BZ166" s="797">
        <f>'MBD Inst Work Package'!BZ14</f>
        <v>1483.1999999999998</v>
      </c>
      <c r="CA166" s="798">
        <f>'MBD Inst Work Package'!CA14</f>
        <v>1853.9999999999998</v>
      </c>
      <c r="CB166" s="799">
        <f>'MBD Inst Work Package'!CB14</f>
        <v>625</v>
      </c>
      <c r="CC166" s="677"/>
      <c r="CD166" s="677"/>
      <c r="CE166" s="677"/>
      <c r="CF166" s="677"/>
    </row>
    <row r="167" spans="2:84" ht="93.6">
      <c r="B167" s="588" t="str">
        <f>'MBD Inst Work Package'!B15</f>
        <v>S368700 / S368800</v>
      </c>
      <c r="C167" s="177" t="str">
        <f>'MBD Inst Work Package'!C15</f>
        <v>Install Min Bias Support</v>
      </c>
      <c r="D167" s="181" t="str">
        <f>'MBD Inst Work Package'!D15</f>
        <v xml:space="preserve">Technical scope: Install the  Min Bias detector assembly structural support into the SC Magnet. 
Work Statement: sPHENIX technicans install the Min Bias detector structural supports, in accordance with the Min Bias installation procedure and work permit. </v>
      </c>
      <c r="E167" s="181">
        <f>'MBD Inst Work Package'!E15</f>
        <v>10</v>
      </c>
      <c r="F167" s="181">
        <f>'MBD Inst Work Package'!F15</f>
        <v>0</v>
      </c>
      <c r="G167" s="185"/>
      <c r="H167" s="181">
        <f>'MBD Inst Work Package'!H15</f>
        <v>0</v>
      </c>
      <c r="I167" s="185"/>
      <c r="J167" s="187">
        <f>'MBD Inst Work Package'!J15</f>
        <v>0</v>
      </c>
      <c r="K167" s="176">
        <f>'MBD Inst Work Package'!K15</f>
        <v>0</v>
      </c>
      <c r="L167" s="188">
        <f>'MBD Inst Work Package'!L15</f>
        <v>0</v>
      </c>
      <c r="M167" s="185"/>
      <c r="N167" s="181">
        <f>'MBD Inst Work Package'!N15</f>
        <v>8</v>
      </c>
      <c r="O167" s="185"/>
      <c r="P167" s="187">
        <f>'MBD Inst Work Package'!P15</f>
        <v>0</v>
      </c>
      <c r="Q167" s="176">
        <f>'MBD Inst Work Package'!Q15</f>
        <v>0</v>
      </c>
      <c r="R167" s="176">
        <f>'MBD Inst Work Package'!R15</f>
        <v>8</v>
      </c>
      <c r="S167" s="188">
        <f>'MBD Inst Work Package'!S15</f>
        <v>0</v>
      </c>
      <c r="T167" s="185"/>
      <c r="U167" s="181">
        <f>'MBD Inst Work Package'!U15</f>
        <v>8</v>
      </c>
      <c r="V167" s="185"/>
      <c r="W167" s="187">
        <f>'MBD Inst Work Package'!W15</f>
        <v>8</v>
      </c>
      <c r="X167" s="176">
        <f>'MBD Inst Work Package'!X15</f>
        <v>0</v>
      </c>
      <c r="Y167" s="176">
        <f>'MBD Inst Work Package'!Y15</f>
        <v>0</v>
      </c>
      <c r="Z167" s="176">
        <f>'MBD Inst Work Package'!Z15</f>
        <v>0</v>
      </c>
      <c r="AA167" s="176">
        <f>'MBD Inst Work Package'!AA15</f>
        <v>0</v>
      </c>
      <c r="AB167" s="188">
        <f>'MBD Inst Work Package'!AB15</f>
        <v>0</v>
      </c>
      <c r="AC167" s="185"/>
      <c r="AD167" s="181">
        <f>'MBD Inst Work Package'!AD15</f>
        <v>16</v>
      </c>
      <c r="AE167" s="185"/>
      <c r="AF167" s="187">
        <f>'MBD Inst Work Package'!AF15</f>
        <v>16</v>
      </c>
      <c r="AG167" s="176">
        <f>'MBD Inst Work Package'!AG15</f>
        <v>0</v>
      </c>
      <c r="AH167" s="176">
        <f>'MBD Inst Work Package'!AH15</f>
        <v>0</v>
      </c>
      <c r="AI167" s="176">
        <f>'MBD Inst Work Package'!AI15</f>
        <v>0</v>
      </c>
      <c r="AJ167" s="176">
        <f>'MBD Inst Work Package'!AJ15</f>
        <v>0</v>
      </c>
      <c r="AK167" s="176">
        <f>'MBD Inst Work Package'!AK15</f>
        <v>0</v>
      </c>
      <c r="AL167" s="176">
        <f>'MBD Inst Work Package'!AL15</f>
        <v>0</v>
      </c>
      <c r="AM167" s="176">
        <f>'MBD Inst Work Package'!AM15</f>
        <v>0</v>
      </c>
      <c r="AN167" s="188">
        <f>'MBD Inst Work Package'!AN15</f>
        <v>0</v>
      </c>
      <c r="AO167" s="185"/>
      <c r="AP167" s="181">
        <f>'MBD Inst Work Package'!AP15</f>
        <v>0</v>
      </c>
      <c r="AQ167" s="185"/>
      <c r="AR167" s="187">
        <f>'MBD Inst Work Package'!AR15</f>
        <v>0</v>
      </c>
      <c r="AS167" s="176">
        <f>'MBD Inst Work Package'!AS15</f>
        <v>0</v>
      </c>
      <c r="AT167" s="176">
        <f>'MBD Inst Work Package'!AT15</f>
        <v>0</v>
      </c>
      <c r="AU167" s="176">
        <f>'MBD Inst Work Package'!AU15</f>
        <v>0</v>
      </c>
      <c r="AV167" s="188">
        <f>'MBD Inst Work Package'!AV15</f>
        <v>0</v>
      </c>
      <c r="AW167" s="185"/>
      <c r="AX167" s="181">
        <f>'MBD Inst Work Package'!AX15</f>
        <v>0</v>
      </c>
      <c r="AY167" s="185"/>
      <c r="AZ167" s="767">
        <f>'MBD Inst Work Package'!AZ15</f>
        <v>500</v>
      </c>
      <c r="BA167" s="185"/>
      <c r="BB167" s="756">
        <f>'MBD Inst Work Package'!BB15</f>
        <v>0.25</v>
      </c>
      <c r="BC167" s="757">
        <f>'MBD Inst Work Package'!BC15</f>
        <v>0.25</v>
      </c>
      <c r="BD167" s="185"/>
      <c r="BE167" s="181">
        <f>'MBD Inst Work Package'!BE15</f>
        <v>0</v>
      </c>
      <c r="BF167" s="185"/>
      <c r="BG167" s="187" t="str">
        <f>'MBD Inst Work Package'!BG15</f>
        <v>The labor required for this task is reasonably similar to well understood tasks from PHENIX and other projects of similar scale/L4</v>
      </c>
      <c r="BH167" s="188" t="str">
        <f>'MBD Inst Work Package'!BH15</f>
        <v>The costs indicated are for hardware costs associated with this task. This is fairly well understood from projects with similar scope and detail./M4</v>
      </c>
      <c r="BI167" s="177"/>
      <c r="BJ167" s="187">
        <f>'MBD Inst Work Package'!BJ15</f>
        <v>0</v>
      </c>
      <c r="BK167" s="176">
        <f>'MBD Inst Work Package'!BK15</f>
        <v>0</v>
      </c>
      <c r="BL167" s="176">
        <f>'MBD Inst Work Package'!BL15</f>
        <v>8</v>
      </c>
      <c r="BM167" s="176">
        <f>'MBD Inst Work Package'!BM15</f>
        <v>8</v>
      </c>
      <c r="BN167" s="176">
        <f>'MBD Inst Work Package'!BN15</f>
        <v>16</v>
      </c>
      <c r="BO167" s="176">
        <f>'MBD Inst Work Package'!BO15</f>
        <v>0</v>
      </c>
      <c r="BP167" s="188">
        <f>'MBD Inst Work Package'!BP15</f>
        <v>0</v>
      </c>
      <c r="BQ167" s="8"/>
      <c r="BR167" s="775">
        <f>'MBD Inst Work Package'!BR15</f>
        <v>0</v>
      </c>
      <c r="BS167" s="776">
        <f>'MBD Inst Work Package'!BS15</f>
        <v>0</v>
      </c>
      <c r="BT167" s="776">
        <f>'MBD Inst Work Package'!BT15</f>
        <v>834.4</v>
      </c>
      <c r="BU167" s="776">
        <f>'MBD Inst Work Package'!BU15</f>
        <v>648.79999999999995</v>
      </c>
      <c r="BV167" s="776">
        <f>'MBD Inst Work Package'!BV15</f>
        <v>1297.5999999999999</v>
      </c>
      <c r="BW167" s="776">
        <f>'MBD Inst Work Package'!BW15</f>
        <v>0</v>
      </c>
      <c r="BX167" s="777">
        <f>'MBD Inst Work Package'!BX15</f>
        <v>0</v>
      </c>
      <c r="BY167" s="676"/>
      <c r="BZ167" s="797">
        <f>'MBD Inst Work Package'!BZ15</f>
        <v>2780.7999999999997</v>
      </c>
      <c r="CA167" s="798">
        <f>'MBD Inst Work Package'!CA15</f>
        <v>3475.9999999999995</v>
      </c>
      <c r="CB167" s="799">
        <f>'MBD Inst Work Package'!CB15</f>
        <v>625</v>
      </c>
      <c r="CC167" s="677"/>
      <c r="CD167" s="677"/>
      <c r="CE167" s="677"/>
      <c r="CF167" s="677"/>
    </row>
    <row r="168" spans="2:84" ht="93.6">
      <c r="B168" s="588" t="str">
        <f>'MBD Inst Work Package'!B16</f>
        <v>S368900 / S369000</v>
      </c>
      <c r="C168" s="177" t="str">
        <f>'MBD Inst Work Package'!C16</f>
        <v xml:space="preserve">Install Min Bias (mechanical) </v>
      </c>
      <c r="D168" s="181" t="str">
        <f>'MBD Inst Work Package'!D16</f>
        <v>Technical scope: Install the  Min Bias detector assembly into the SC Magnet. 
Work Statement: sPHENIX technicans install the Min Bias detector, in accordance with the Min Bias installation procedure and work permit.</v>
      </c>
      <c r="E168" s="181">
        <f>'MBD Inst Work Package'!E16</f>
        <v>10</v>
      </c>
      <c r="F168" s="181">
        <f>'MBD Inst Work Package'!F16</f>
        <v>0</v>
      </c>
      <c r="G168" s="185"/>
      <c r="H168" s="181">
        <f>'MBD Inst Work Package'!H16</f>
        <v>0</v>
      </c>
      <c r="I168" s="185"/>
      <c r="J168" s="187">
        <f>'MBD Inst Work Package'!J16</f>
        <v>0</v>
      </c>
      <c r="K168" s="176">
        <f>'MBD Inst Work Package'!K16</f>
        <v>0</v>
      </c>
      <c r="L168" s="188">
        <f>'MBD Inst Work Package'!L16</f>
        <v>0</v>
      </c>
      <c r="M168" s="185"/>
      <c r="N168" s="181">
        <f>'MBD Inst Work Package'!N16</f>
        <v>8</v>
      </c>
      <c r="O168" s="185"/>
      <c r="P168" s="187">
        <f>'MBD Inst Work Package'!P16</f>
        <v>0</v>
      </c>
      <c r="Q168" s="176">
        <f>'MBD Inst Work Package'!Q16</f>
        <v>0</v>
      </c>
      <c r="R168" s="176">
        <f>'MBD Inst Work Package'!R16</f>
        <v>8</v>
      </c>
      <c r="S168" s="188">
        <f>'MBD Inst Work Package'!S16</f>
        <v>0</v>
      </c>
      <c r="T168" s="185"/>
      <c r="U168" s="181">
        <f>'MBD Inst Work Package'!U16</f>
        <v>8</v>
      </c>
      <c r="V168" s="185"/>
      <c r="W168" s="187">
        <f>'MBD Inst Work Package'!W16</f>
        <v>8</v>
      </c>
      <c r="X168" s="176">
        <f>'MBD Inst Work Package'!X16</f>
        <v>0</v>
      </c>
      <c r="Y168" s="176">
        <f>'MBD Inst Work Package'!Y16</f>
        <v>0</v>
      </c>
      <c r="Z168" s="176">
        <f>'MBD Inst Work Package'!Z16</f>
        <v>0</v>
      </c>
      <c r="AA168" s="176">
        <f>'MBD Inst Work Package'!AA16</f>
        <v>0</v>
      </c>
      <c r="AB168" s="188">
        <f>'MBD Inst Work Package'!AB16</f>
        <v>0</v>
      </c>
      <c r="AC168" s="185"/>
      <c r="AD168" s="181">
        <f>'MBD Inst Work Package'!AD16</f>
        <v>16</v>
      </c>
      <c r="AE168" s="185"/>
      <c r="AF168" s="187">
        <f>'MBD Inst Work Package'!AF16</f>
        <v>16</v>
      </c>
      <c r="AG168" s="176">
        <f>'MBD Inst Work Package'!AG16</f>
        <v>0</v>
      </c>
      <c r="AH168" s="176">
        <f>'MBD Inst Work Package'!AH16</f>
        <v>0</v>
      </c>
      <c r="AI168" s="176">
        <f>'MBD Inst Work Package'!AI16</f>
        <v>0</v>
      </c>
      <c r="AJ168" s="176">
        <f>'MBD Inst Work Package'!AJ16</f>
        <v>0</v>
      </c>
      <c r="AK168" s="176">
        <f>'MBD Inst Work Package'!AK16</f>
        <v>0</v>
      </c>
      <c r="AL168" s="176">
        <f>'MBD Inst Work Package'!AL16</f>
        <v>0</v>
      </c>
      <c r="AM168" s="176">
        <f>'MBD Inst Work Package'!AM16</f>
        <v>0</v>
      </c>
      <c r="AN168" s="188">
        <f>'MBD Inst Work Package'!AN16</f>
        <v>0</v>
      </c>
      <c r="AO168" s="185"/>
      <c r="AP168" s="181">
        <f>'MBD Inst Work Package'!AP16</f>
        <v>0</v>
      </c>
      <c r="AQ168" s="185"/>
      <c r="AR168" s="187">
        <f>'MBD Inst Work Package'!AR16</f>
        <v>0</v>
      </c>
      <c r="AS168" s="176">
        <f>'MBD Inst Work Package'!AS16</f>
        <v>0</v>
      </c>
      <c r="AT168" s="176">
        <f>'MBD Inst Work Package'!AT16</f>
        <v>0</v>
      </c>
      <c r="AU168" s="176">
        <f>'MBD Inst Work Package'!AU16</f>
        <v>0</v>
      </c>
      <c r="AV168" s="188">
        <f>'MBD Inst Work Package'!AV16</f>
        <v>0</v>
      </c>
      <c r="AW168" s="185"/>
      <c r="AX168" s="181">
        <f>'MBD Inst Work Package'!AX16</f>
        <v>0</v>
      </c>
      <c r="AY168" s="185"/>
      <c r="AZ168" s="767">
        <f>'MBD Inst Work Package'!AZ16</f>
        <v>500</v>
      </c>
      <c r="BA168" s="185"/>
      <c r="BB168" s="756">
        <f>'MBD Inst Work Package'!BB16</f>
        <v>0.25</v>
      </c>
      <c r="BC168" s="757">
        <f>'MBD Inst Work Package'!BC16</f>
        <v>0.25</v>
      </c>
      <c r="BD168" s="185"/>
      <c r="BE168" s="181">
        <f>'MBD Inst Work Package'!BE16</f>
        <v>0</v>
      </c>
      <c r="BF168" s="185"/>
      <c r="BG168" s="187" t="str">
        <f>'MBD Inst Work Package'!BG16</f>
        <v>The labor required for this task is reasonably similar to well understood tasks from PHENIX and other projects of similar scale/L4</v>
      </c>
      <c r="BH168" s="188" t="str">
        <f>'MBD Inst Work Package'!BH16</f>
        <v>The costs indicated are for hardware costs associated with this task. This is fairly well understood from projects with similar scope and detail./M4</v>
      </c>
      <c r="BI168" s="177"/>
      <c r="BJ168" s="187">
        <f>'MBD Inst Work Package'!BJ16</f>
        <v>0</v>
      </c>
      <c r="BK168" s="176">
        <f>'MBD Inst Work Package'!BK16</f>
        <v>0</v>
      </c>
      <c r="BL168" s="176">
        <f>'MBD Inst Work Package'!BL16</f>
        <v>8</v>
      </c>
      <c r="BM168" s="176">
        <f>'MBD Inst Work Package'!BM16</f>
        <v>8</v>
      </c>
      <c r="BN168" s="176">
        <f>'MBD Inst Work Package'!BN16</f>
        <v>16</v>
      </c>
      <c r="BO168" s="176">
        <f>'MBD Inst Work Package'!BO16</f>
        <v>0</v>
      </c>
      <c r="BP168" s="188">
        <f>'MBD Inst Work Package'!BP16</f>
        <v>0</v>
      </c>
      <c r="BQ168" s="8"/>
      <c r="BR168" s="775">
        <f>'MBD Inst Work Package'!BR16</f>
        <v>0</v>
      </c>
      <c r="BS168" s="776">
        <f>'MBD Inst Work Package'!BS16</f>
        <v>0</v>
      </c>
      <c r="BT168" s="776">
        <f>'MBD Inst Work Package'!BT16</f>
        <v>834.4</v>
      </c>
      <c r="BU168" s="776">
        <f>'MBD Inst Work Package'!BU16</f>
        <v>648.79999999999995</v>
      </c>
      <c r="BV168" s="776">
        <f>'MBD Inst Work Package'!BV16</f>
        <v>1297.5999999999999</v>
      </c>
      <c r="BW168" s="776">
        <f>'MBD Inst Work Package'!BW16</f>
        <v>0</v>
      </c>
      <c r="BX168" s="777">
        <f>'MBD Inst Work Package'!BX16</f>
        <v>0</v>
      </c>
      <c r="BY168" s="676"/>
      <c r="BZ168" s="797">
        <f>'MBD Inst Work Package'!BZ16</f>
        <v>2780.7999999999997</v>
      </c>
      <c r="CA168" s="798">
        <f>'MBD Inst Work Package'!CA16</f>
        <v>3475.9999999999995</v>
      </c>
      <c r="CB168" s="799">
        <f>'MBD Inst Work Package'!CB16</f>
        <v>625</v>
      </c>
      <c r="CC168" s="677"/>
      <c r="CD168" s="677"/>
      <c r="CE168" s="677"/>
      <c r="CF168" s="677"/>
    </row>
    <row r="169" spans="2:84" ht="124.8">
      <c r="B169" s="588" t="str">
        <f>'MBD Inst Work Package'!B17</f>
        <v>S369100 / S369110 / S369200</v>
      </c>
      <c r="C169" s="177" t="str">
        <f>'MBD Inst Work Package'!C17</f>
        <v>Align/Survey Min Bias to SC Magnet Centerline</v>
      </c>
      <c r="D169" s="181" t="str">
        <f>'MBD Inst Work Package'!D17</f>
        <v>Technical scope: Align all MVTX sectors to the SC Magnet.
Work Statement: sPHENIX technicans working with BNL surveyors using appropriate alignment tools and adjustment/alignment features built into the MVTX permanent support structure, align the MVTX to the SC Magnet in accordance with the MVTX installation procedure and work permit.</v>
      </c>
      <c r="E169" s="181">
        <f>'MBD Inst Work Package'!E17</f>
        <v>5</v>
      </c>
      <c r="F169" s="181">
        <f>'MBD Inst Work Package'!F17</f>
        <v>0</v>
      </c>
      <c r="G169" s="185"/>
      <c r="H169" s="181">
        <f>'MBD Inst Work Package'!H17</f>
        <v>0</v>
      </c>
      <c r="I169" s="185"/>
      <c r="J169" s="187">
        <f>'MBD Inst Work Package'!J17</f>
        <v>0</v>
      </c>
      <c r="K169" s="176">
        <f>'MBD Inst Work Package'!K17</f>
        <v>0</v>
      </c>
      <c r="L169" s="188">
        <f>'MBD Inst Work Package'!L17</f>
        <v>0</v>
      </c>
      <c r="M169" s="185"/>
      <c r="N169" s="181">
        <f>'MBD Inst Work Package'!N17</f>
        <v>0</v>
      </c>
      <c r="O169" s="185"/>
      <c r="P169" s="187">
        <f>'MBD Inst Work Package'!P17</f>
        <v>0</v>
      </c>
      <c r="Q169" s="176">
        <f>'MBD Inst Work Package'!Q17</f>
        <v>0</v>
      </c>
      <c r="R169" s="176">
        <f>'MBD Inst Work Package'!R17</f>
        <v>0</v>
      </c>
      <c r="S169" s="188">
        <f>'MBD Inst Work Package'!S17</f>
        <v>0</v>
      </c>
      <c r="T169" s="185"/>
      <c r="U169" s="181">
        <f>'MBD Inst Work Package'!U17</f>
        <v>0</v>
      </c>
      <c r="V169" s="185"/>
      <c r="W169" s="187">
        <f>'MBD Inst Work Package'!W17</f>
        <v>0</v>
      </c>
      <c r="X169" s="176">
        <f>'MBD Inst Work Package'!X17</f>
        <v>0</v>
      </c>
      <c r="Y169" s="176">
        <f>'MBD Inst Work Package'!Y17</f>
        <v>0</v>
      </c>
      <c r="Z169" s="176">
        <f>'MBD Inst Work Package'!Z17</f>
        <v>0</v>
      </c>
      <c r="AA169" s="176">
        <f>'MBD Inst Work Package'!AA17</f>
        <v>0</v>
      </c>
      <c r="AB169" s="188">
        <f>'MBD Inst Work Package'!AB17</f>
        <v>0</v>
      </c>
      <c r="AC169" s="185"/>
      <c r="AD169" s="181">
        <f>'MBD Inst Work Package'!AD17</f>
        <v>32</v>
      </c>
      <c r="AE169" s="185"/>
      <c r="AF169" s="187">
        <f>'MBD Inst Work Package'!AF17</f>
        <v>8</v>
      </c>
      <c r="AG169" s="176">
        <f>'MBD Inst Work Package'!AG17</f>
        <v>0</v>
      </c>
      <c r="AH169" s="176">
        <f>'MBD Inst Work Package'!AH17</f>
        <v>0</v>
      </c>
      <c r="AI169" s="176">
        <f>'MBD Inst Work Package'!AI17</f>
        <v>24</v>
      </c>
      <c r="AJ169" s="176">
        <f>'MBD Inst Work Package'!AJ17</f>
        <v>0</v>
      </c>
      <c r="AK169" s="176">
        <f>'MBD Inst Work Package'!AK17</f>
        <v>0</v>
      </c>
      <c r="AL169" s="176">
        <f>'MBD Inst Work Package'!AL17</f>
        <v>0</v>
      </c>
      <c r="AM169" s="176">
        <f>'MBD Inst Work Package'!AM17</f>
        <v>0</v>
      </c>
      <c r="AN169" s="188">
        <f>'MBD Inst Work Package'!AN17</f>
        <v>0</v>
      </c>
      <c r="AO169" s="185"/>
      <c r="AP169" s="181">
        <f>'MBD Inst Work Package'!AP17</f>
        <v>20</v>
      </c>
      <c r="AQ169" s="185"/>
      <c r="AR169" s="187">
        <f>'MBD Inst Work Package'!AR17</f>
        <v>0</v>
      </c>
      <c r="AS169" s="176">
        <f>'MBD Inst Work Package'!AS17</f>
        <v>0</v>
      </c>
      <c r="AT169" s="176">
        <f>'MBD Inst Work Package'!AT17</f>
        <v>20</v>
      </c>
      <c r="AU169" s="176">
        <f>'MBD Inst Work Package'!AU17</f>
        <v>0</v>
      </c>
      <c r="AV169" s="188">
        <f>'MBD Inst Work Package'!AV17</f>
        <v>0</v>
      </c>
      <c r="AW169" s="185"/>
      <c r="AX169" s="181">
        <f>'MBD Inst Work Package'!AX17</f>
        <v>0</v>
      </c>
      <c r="AY169" s="185"/>
      <c r="AZ169" s="767">
        <f>'MBD Inst Work Package'!AZ17</f>
        <v>500</v>
      </c>
      <c r="BA169" s="185"/>
      <c r="BB169" s="756">
        <f>'MBD Inst Work Package'!BB17</f>
        <v>0.25</v>
      </c>
      <c r="BC169" s="757">
        <f>'MBD Inst Work Package'!BC17</f>
        <v>0.25</v>
      </c>
      <c r="BD169" s="185"/>
      <c r="BE169" s="181" t="str">
        <f>'MBD Inst Work Package'!BE17</f>
        <v>craft is surveyors not riggers</v>
      </c>
      <c r="BF169" s="185"/>
      <c r="BG169" s="187" t="str">
        <f>'MBD Inst Work Package'!BG17</f>
        <v>The labor required for this task is reasonably similar to well understood tasks from PHENIX and other projects of similar scale/L4</v>
      </c>
      <c r="BH169" s="188" t="str">
        <f>'MBD Inst Work Package'!BH17</f>
        <v>The costs indicated are for hardware costs associated with this task. Note, the cable trays cables, strain relief etc. costs are covered under the infrastructure effort. These costs are for any aditional hardware needed during final installation that is otherwise unaccounted for. This is fairly well understood from projects with similar scope and detail./M4</v>
      </c>
      <c r="BI169" s="177"/>
      <c r="BJ169" s="187">
        <f>'MBD Inst Work Package'!BJ17</f>
        <v>0</v>
      </c>
      <c r="BK169" s="176">
        <f>'MBD Inst Work Package'!BK17</f>
        <v>0</v>
      </c>
      <c r="BL169" s="176">
        <f>'MBD Inst Work Package'!BL17</f>
        <v>0</v>
      </c>
      <c r="BM169" s="176">
        <f>'MBD Inst Work Package'!BM17</f>
        <v>0</v>
      </c>
      <c r="BN169" s="176">
        <f>'MBD Inst Work Package'!BN17</f>
        <v>32</v>
      </c>
      <c r="BO169" s="176">
        <f>'MBD Inst Work Package'!BO17</f>
        <v>20</v>
      </c>
      <c r="BP169" s="188">
        <f>'MBD Inst Work Package'!BP17</f>
        <v>0</v>
      </c>
      <c r="BQ169" s="8"/>
      <c r="BR169" s="775">
        <f>'MBD Inst Work Package'!BR17</f>
        <v>0</v>
      </c>
      <c r="BS169" s="776">
        <f>'MBD Inst Work Package'!BS17</f>
        <v>0</v>
      </c>
      <c r="BT169" s="776">
        <f>'MBD Inst Work Package'!BT17</f>
        <v>0</v>
      </c>
      <c r="BU169" s="776">
        <f>'MBD Inst Work Package'!BU17</f>
        <v>0</v>
      </c>
      <c r="BV169" s="776">
        <f>'MBD Inst Work Package'!BV17</f>
        <v>2595.1999999999998</v>
      </c>
      <c r="BW169" s="776">
        <f>'MBD Inst Work Package'!BW17</f>
        <v>2269.7999999999997</v>
      </c>
      <c r="BX169" s="777">
        <f>'MBD Inst Work Package'!BX17</f>
        <v>0</v>
      </c>
      <c r="BY169" s="676"/>
      <c r="BZ169" s="797">
        <f>'MBD Inst Work Package'!BZ17</f>
        <v>4865</v>
      </c>
      <c r="CA169" s="798">
        <f>'MBD Inst Work Package'!CA17</f>
        <v>6081.25</v>
      </c>
      <c r="CB169" s="799">
        <f>'MBD Inst Work Package'!CB17</f>
        <v>625</v>
      </c>
      <c r="CC169" s="677"/>
      <c r="CD169" s="677"/>
      <c r="CE169" s="677"/>
      <c r="CF169" s="677"/>
    </row>
    <row r="170" spans="2:84" ht="109.2">
      <c r="B170" s="588" t="str">
        <f>'MBD Inst Work Package'!B18</f>
        <v>S369300 / S369400</v>
      </c>
      <c r="C170" s="177" t="str">
        <f>'MBD Inst Work Package'!C18</f>
        <v>Install Min Bias Cables and Services</v>
      </c>
      <c r="D170" s="181" t="str">
        <f>'MBD Inst Work Package'!D18</f>
        <v>Technical scope: Install all Min Bias services (power, control and signal cables; cooling and gas supplies) onto cradle carriage. 
Work Statement: sPHENIX technicans using appropriate custom and standard  tools install all Min Bias services onto the  sPHENIX cradle carriage.</v>
      </c>
      <c r="E170" s="181">
        <f>'MBD Inst Work Package'!E18</f>
        <v>30</v>
      </c>
      <c r="F170" s="181">
        <f>'MBD Inst Work Package'!F18</f>
        <v>0</v>
      </c>
      <c r="G170" s="185"/>
      <c r="H170" s="181">
        <f>'MBD Inst Work Package'!H18</f>
        <v>0</v>
      </c>
      <c r="I170" s="185"/>
      <c r="J170" s="187">
        <f>'MBD Inst Work Package'!J18</f>
        <v>0</v>
      </c>
      <c r="K170" s="176">
        <f>'MBD Inst Work Package'!K18</f>
        <v>0</v>
      </c>
      <c r="L170" s="188">
        <f>'MBD Inst Work Package'!L18</f>
        <v>0</v>
      </c>
      <c r="M170" s="185"/>
      <c r="N170" s="181">
        <f>'MBD Inst Work Package'!N18</f>
        <v>48</v>
      </c>
      <c r="O170" s="185"/>
      <c r="P170" s="187">
        <f>'MBD Inst Work Package'!P18</f>
        <v>0</v>
      </c>
      <c r="Q170" s="176">
        <f>'MBD Inst Work Package'!Q18</f>
        <v>0</v>
      </c>
      <c r="R170" s="176">
        <f>'MBD Inst Work Package'!R18</f>
        <v>24</v>
      </c>
      <c r="S170" s="188">
        <f>'MBD Inst Work Package'!S18</f>
        <v>24</v>
      </c>
      <c r="T170" s="185"/>
      <c r="U170" s="181">
        <f>'MBD Inst Work Package'!U18</f>
        <v>24</v>
      </c>
      <c r="V170" s="185"/>
      <c r="W170" s="187">
        <f>'MBD Inst Work Package'!W18</f>
        <v>24</v>
      </c>
      <c r="X170" s="176">
        <f>'MBD Inst Work Package'!X18</f>
        <v>0</v>
      </c>
      <c r="Y170" s="176">
        <f>'MBD Inst Work Package'!Y18</f>
        <v>0</v>
      </c>
      <c r="Z170" s="176">
        <f>'MBD Inst Work Package'!Z18</f>
        <v>0</v>
      </c>
      <c r="AA170" s="176">
        <f>'MBD Inst Work Package'!AA18</f>
        <v>0</v>
      </c>
      <c r="AB170" s="188">
        <f>'MBD Inst Work Package'!AB18</f>
        <v>0</v>
      </c>
      <c r="AC170" s="185"/>
      <c r="AD170" s="181">
        <f>'MBD Inst Work Package'!AD18</f>
        <v>240</v>
      </c>
      <c r="AE170" s="185"/>
      <c r="AF170" s="187">
        <f>'MBD Inst Work Package'!AF18</f>
        <v>120</v>
      </c>
      <c r="AG170" s="176">
        <f>'MBD Inst Work Package'!AG18</f>
        <v>120</v>
      </c>
      <c r="AH170" s="176">
        <f>'MBD Inst Work Package'!AH18</f>
        <v>0</v>
      </c>
      <c r="AI170" s="176">
        <f>'MBD Inst Work Package'!AI18</f>
        <v>0</v>
      </c>
      <c r="AJ170" s="176">
        <f>'MBD Inst Work Package'!AJ18</f>
        <v>0</v>
      </c>
      <c r="AK170" s="176">
        <f>'MBD Inst Work Package'!AK18</f>
        <v>0</v>
      </c>
      <c r="AL170" s="176">
        <f>'MBD Inst Work Package'!AL18</f>
        <v>0</v>
      </c>
      <c r="AM170" s="176">
        <f>'MBD Inst Work Package'!AM18</f>
        <v>0</v>
      </c>
      <c r="AN170" s="188">
        <f>'MBD Inst Work Package'!AN18</f>
        <v>0</v>
      </c>
      <c r="AO170" s="185"/>
      <c r="AP170" s="181">
        <f>'MBD Inst Work Package'!AP18</f>
        <v>240</v>
      </c>
      <c r="AQ170" s="185"/>
      <c r="AR170" s="187">
        <f>'MBD Inst Work Package'!AR18</f>
        <v>0</v>
      </c>
      <c r="AS170" s="176">
        <f>'MBD Inst Work Package'!AS18</f>
        <v>240</v>
      </c>
      <c r="AT170" s="176">
        <f>'MBD Inst Work Package'!AT18</f>
        <v>0</v>
      </c>
      <c r="AU170" s="176">
        <f>'MBD Inst Work Package'!AU18</f>
        <v>0</v>
      </c>
      <c r="AV170" s="188">
        <f>'MBD Inst Work Package'!AV18</f>
        <v>0</v>
      </c>
      <c r="AW170" s="185"/>
      <c r="AX170" s="181">
        <f>'MBD Inst Work Package'!AX18</f>
        <v>0</v>
      </c>
      <c r="AY170" s="185"/>
      <c r="AZ170" s="767">
        <f>'MBD Inst Work Package'!AZ18</f>
        <v>500</v>
      </c>
      <c r="BA170" s="185"/>
      <c r="BB170" s="756">
        <f>'MBD Inst Work Package'!BB18</f>
        <v>0.25</v>
      </c>
      <c r="BC170" s="757">
        <f>'MBD Inst Work Package'!BC18</f>
        <v>0.25</v>
      </c>
      <c r="BD170" s="185"/>
      <c r="BE170" s="181">
        <f>'MBD Inst Work Package'!BE18</f>
        <v>0</v>
      </c>
      <c r="BF170" s="185"/>
      <c r="BG170" s="187" t="str">
        <f>'MBD Inst Work Package'!BG18</f>
        <v>The labor required for this task is reasonably similar to well understood tasks from PHENIX and other projects of similar scale/L4</v>
      </c>
      <c r="BH170" s="188" t="str">
        <f>'MBD Inst Work Package'!BH18</f>
        <v>The costs indicated are for hardware costs associated with this task. This is fairly well understood from projects with similar scope and detail./M4</v>
      </c>
      <c r="BI170" s="177"/>
      <c r="BJ170" s="187">
        <f>'MBD Inst Work Package'!BJ18</f>
        <v>0</v>
      </c>
      <c r="BK170" s="176">
        <f>'MBD Inst Work Package'!BK18</f>
        <v>0</v>
      </c>
      <c r="BL170" s="176">
        <f>'MBD Inst Work Package'!BL18</f>
        <v>48</v>
      </c>
      <c r="BM170" s="176">
        <f>'MBD Inst Work Package'!BM18</f>
        <v>24</v>
      </c>
      <c r="BN170" s="176">
        <f>'MBD Inst Work Package'!BN18</f>
        <v>240</v>
      </c>
      <c r="BO170" s="176">
        <f>'MBD Inst Work Package'!BO18</f>
        <v>240</v>
      </c>
      <c r="BP170" s="188">
        <f>'MBD Inst Work Package'!BP18</f>
        <v>0</v>
      </c>
      <c r="BQ170" s="8"/>
      <c r="BR170" s="775">
        <f>'MBD Inst Work Package'!BR18</f>
        <v>0</v>
      </c>
      <c r="BS170" s="776">
        <f>'MBD Inst Work Package'!BS18</f>
        <v>0</v>
      </c>
      <c r="BT170" s="776">
        <f>'MBD Inst Work Package'!BT18</f>
        <v>5006.3999999999996</v>
      </c>
      <c r="BU170" s="776">
        <f>'MBD Inst Work Package'!BU18</f>
        <v>1946.3999999999999</v>
      </c>
      <c r="BV170" s="776">
        <f>'MBD Inst Work Package'!BV18</f>
        <v>19464</v>
      </c>
      <c r="BW170" s="776">
        <f>'MBD Inst Work Package'!BW18</f>
        <v>27237.599999999999</v>
      </c>
      <c r="BX170" s="777">
        <f>'MBD Inst Work Package'!BX18</f>
        <v>0</v>
      </c>
      <c r="BY170" s="676"/>
      <c r="BZ170" s="797">
        <f>'MBD Inst Work Package'!BZ18</f>
        <v>53654.399999999994</v>
      </c>
      <c r="CA170" s="798">
        <f>'MBD Inst Work Package'!CA18</f>
        <v>67068</v>
      </c>
      <c r="CB170" s="799">
        <f>'MBD Inst Work Package'!CB18</f>
        <v>625</v>
      </c>
      <c r="CC170" s="677"/>
      <c r="CD170" s="677"/>
      <c r="CE170" s="677"/>
      <c r="CF170" s="677"/>
    </row>
    <row r="171" spans="2:84" ht="187.2">
      <c r="B171" s="588" t="str">
        <f>'MBD Inst Work Package'!B19</f>
        <v>S269500</v>
      </c>
      <c r="C171" s="177" t="str">
        <f>'MBD Inst Work Package'!C19</f>
        <v>Review Min Bias for Operational Readiness (ORR)</v>
      </c>
      <c r="D171" s="181" t="str">
        <f>'MBD Inst Work Package'!D19</f>
        <v xml:space="preserve">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 </v>
      </c>
      <c r="E171" s="181">
        <f>'MBD Inst Work Package'!E19</f>
        <v>5</v>
      </c>
      <c r="F171" s="181">
        <f>'MBD Inst Work Package'!F19</f>
        <v>0</v>
      </c>
      <c r="G171" s="185"/>
      <c r="H171" s="181">
        <f>'MBD Inst Work Package'!H19</f>
        <v>0</v>
      </c>
      <c r="I171" s="185"/>
      <c r="J171" s="187">
        <f>'MBD Inst Work Package'!J19</f>
        <v>0</v>
      </c>
      <c r="K171" s="176">
        <f>'MBD Inst Work Package'!K19</f>
        <v>0</v>
      </c>
      <c r="L171" s="188">
        <f>'MBD Inst Work Package'!L19</f>
        <v>0</v>
      </c>
      <c r="M171" s="185"/>
      <c r="N171" s="181">
        <f>'MBD Inst Work Package'!N19</f>
        <v>8</v>
      </c>
      <c r="O171" s="185"/>
      <c r="P171" s="187">
        <f>'MBD Inst Work Package'!P19</f>
        <v>0</v>
      </c>
      <c r="Q171" s="176">
        <f>'MBD Inst Work Package'!Q19</f>
        <v>0</v>
      </c>
      <c r="R171" s="176">
        <f>'MBD Inst Work Package'!R19</f>
        <v>8</v>
      </c>
      <c r="S171" s="188">
        <f>'MBD Inst Work Package'!S19</f>
        <v>0</v>
      </c>
      <c r="T171" s="185"/>
      <c r="U171" s="181">
        <f>'MBD Inst Work Package'!U19</f>
        <v>8</v>
      </c>
      <c r="V171" s="185"/>
      <c r="W171" s="187">
        <f>'MBD Inst Work Package'!W19</f>
        <v>8</v>
      </c>
      <c r="X171" s="176">
        <f>'MBD Inst Work Package'!X19</f>
        <v>0</v>
      </c>
      <c r="Y171" s="176">
        <f>'MBD Inst Work Package'!Y19</f>
        <v>0</v>
      </c>
      <c r="Z171" s="176">
        <f>'MBD Inst Work Package'!Z19</f>
        <v>0</v>
      </c>
      <c r="AA171" s="176">
        <f>'MBD Inst Work Package'!AA19</f>
        <v>0</v>
      </c>
      <c r="AB171" s="188">
        <f>'MBD Inst Work Package'!AB19</f>
        <v>0</v>
      </c>
      <c r="AC171" s="185"/>
      <c r="AD171" s="181">
        <f>'MBD Inst Work Package'!AD19</f>
        <v>16</v>
      </c>
      <c r="AE171" s="185"/>
      <c r="AF171" s="187">
        <f>'MBD Inst Work Package'!AF19</f>
        <v>8</v>
      </c>
      <c r="AG171" s="176">
        <f>'MBD Inst Work Package'!AG19</f>
        <v>8</v>
      </c>
      <c r="AH171" s="176">
        <f>'MBD Inst Work Package'!AH19</f>
        <v>0</v>
      </c>
      <c r="AI171" s="176">
        <f>'MBD Inst Work Package'!AI19</f>
        <v>0</v>
      </c>
      <c r="AJ171" s="176">
        <f>'MBD Inst Work Package'!AJ19</f>
        <v>0</v>
      </c>
      <c r="AK171" s="176">
        <f>'MBD Inst Work Package'!AK19</f>
        <v>0</v>
      </c>
      <c r="AL171" s="176">
        <f>'MBD Inst Work Package'!AL19</f>
        <v>0</v>
      </c>
      <c r="AM171" s="176">
        <f>'MBD Inst Work Package'!AM19</f>
        <v>0</v>
      </c>
      <c r="AN171" s="188">
        <f>'MBD Inst Work Package'!AN19</f>
        <v>0</v>
      </c>
      <c r="AO171" s="185"/>
      <c r="AP171" s="181">
        <f>'MBD Inst Work Package'!AP19</f>
        <v>0</v>
      </c>
      <c r="AQ171" s="185"/>
      <c r="AR171" s="187">
        <f>'MBD Inst Work Package'!AR19</f>
        <v>0</v>
      </c>
      <c r="AS171" s="176">
        <f>'MBD Inst Work Package'!AS19</f>
        <v>0</v>
      </c>
      <c r="AT171" s="176">
        <f>'MBD Inst Work Package'!AT19</f>
        <v>0</v>
      </c>
      <c r="AU171" s="176">
        <f>'MBD Inst Work Package'!AU19</f>
        <v>0</v>
      </c>
      <c r="AV171" s="188">
        <f>'MBD Inst Work Package'!AV19</f>
        <v>0</v>
      </c>
      <c r="AW171" s="185"/>
      <c r="AX171" s="181">
        <f>'MBD Inst Work Package'!AX19</f>
        <v>0</v>
      </c>
      <c r="AY171" s="185"/>
      <c r="AZ171" s="767">
        <f>'MBD Inst Work Package'!AZ19</f>
        <v>0</v>
      </c>
      <c r="BA171" s="185"/>
      <c r="BB171" s="756">
        <f>'MBD Inst Work Package'!BB19</f>
        <v>0.25</v>
      </c>
      <c r="BC171" s="757">
        <f>'MBD Inst Work Package'!BC19</f>
        <v>0</v>
      </c>
      <c r="BD171" s="185"/>
      <c r="BE171" s="181">
        <f>'MBD Inst Work Package'!BE19</f>
        <v>0</v>
      </c>
      <c r="BF171" s="185"/>
      <c r="BG171" s="187" t="str">
        <f>'MBD Inst Work Package'!BG19</f>
        <v>The labor required for this task is reasonably similar to well understood tasks from PHENIX and other projects of similar scale/L4</v>
      </c>
      <c r="BH171" s="188" t="str">
        <f>'MBD Inst Work Package'!BH19</f>
        <v>No Materials required for this task/M1</v>
      </c>
      <c r="BI171" s="177"/>
      <c r="BJ171" s="187">
        <f>'MBD Inst Work Package'!BJ19</f>
        <v>0</v>
      </c>
      <c r="BK171" s="176">
        <f>'MBD Inst Work Package'!BK19</f>
        <v>0</v>
      </c>
      <c r="BL171" s="176">
        <f>'MBD Inst Work Package'!BL19</f>
        <v>8</v>
      </c>
      <c r="BM171" s="176">
        <f>'MBD Inst Work Package'!BM19</f>
        <v>8</v>
      </c>
      <c r="BN171" s="176">
        <f>'MBD Inst Work Package'!BN19</f>
        <v>16</v>
      </c>
      <c r="BO171" s="176">
        <f>'MBD Inst Work Package'!BO19</f>
        <v>0</v>
      </c>
      <c r="BP171" s="188">
        <f>'MBD Inst Work Package'!BP19</f>
        <v>0</v>
      </c>
      <c r="BQ171" s="8"/>
      <c r="BR171" s="775">
        <f>'MBD Inst Work Package'!BR19</f>
        <v>0</v>
      </c>
      <c r="BS171" s="776">
        <f>'MBD Inst Work Package'!BS19</f>
        <v>0</v>
      </c>
      <c r="BT171" s="776">
        <f>'MBD Inst Work Package'!BT19</f>
        <v>834.4</v>
      </c>
      <c r="BU171" s="776">
        <f>'MBD Inst Work Package'!BU19</f>
        <v>648.79999999999995</v>
      </c>
      <c r="BV171" s="776">
        <f>'MBD Inst Work Package'!BV19</f>
        <v>1297.5999999999999</v>
      </c>
      <c r="BW171" s="776">
        <f>'MBD Inst Work Package'!BW19</f>
        <v>0</v>
      </c>
      <c r="BX171" s="777">
        <f>'MBD Inst Work Package'!BX19</f>
        <v>0</v>
      </c>
      <c r="BY171" s="676"/>
      <c r="BZ171" s="797">
        <f>'MBD Inst Work Package'!BZ19</f>
        <v>2780.7999999999997</v>
      </c>
      <c r="CA171" s="798">
        <f>'MBD Inst Work Package'!CA19</f>
        <v>3475.9999999999995</v>
      </c>
      <c r="CB171" s="799">
        <f>'MBD Inst Work Package'!CB19</f>
        <v>0</v>
      </c>
      <c r="CC171" s="677"/>
      <c r="CD171" s="677"/>
      <c r="CE171" s="677"/>
      <c r="CF171" s="677"/>
    </row>
    <row r="172" spans="2:84" ht="109.2">
      <c r="B172" s="588" t="str">
        <f>'MBD Inst Work Package'!B20</f>
        <v>S269600</v>
      </c>
      <c r="C172" s="177" t="str">
        <f>'MBD Inst Work Package'!C20</f>
        <v>Address Action Items from Min Bias ORR</v>
      </c>
      <c r="D172" s="181" t="str">
        <f>'MBD Inst Work Package'!D20</f>
        <v>Technical scope: evaluation and implementation of recommendations from Min Bias ORR. 
Work Statement: receive action items from reviewers, evaluate action items, implement changes, modifications to plans and equipment to appropriately satisfy each action item.</v>
      </c>
      <c r="E172" s="181">
        <f>'MBD Inst Work Package'!E20</f>
        <v>10</v>
      </c>
      <c r="F172" s="181">
        <f>'MBD Inst Work Package'!F20</f>
        <v>0</v>
      </c>
      <c r="G172" s="185"/>
      <c r="H172" s="181">
        <f>'MBD Inst Work Package'!H20</f>
        <v>0</v>
      </c>
      <c r="I172" s="185"/>
      <c r="J172" s="187">
        <f>'MBD Inst Work Package'!J20</f>
        <v>0</v>
      </c>
      <c r="K172" s="176">
        <f>'MBD Inst Work Package'!K20</f>
        <v>0</v>
      </c>
      <c r="L172" s="188">
        <f>'MBD Inst Work Package'!L20</f>
        <v>0</v>
      </c>
      <c r="M172" s="185"/>
      <c r="N172" s="181">
        <f>'MBD Inst Work Package'!N20</f>
        <v>8</v>
      </c>
      <c r="O172" s="185"/>
      <c r="P172" s="187">
        <f>'MBD Inst Work Package'!P20</f>
        <v>0</v>
      </c>
      <c r="Q172" s="176">
        <f>'MBD Inst Work Package'!Q20</f>
        <v>0</v>
      </c>
      <c r="R172" s="176">
        <f>'MBD Inst Work Package'!R20</f>
        <v>8</v>
      </c>
      <c r="S172" s="188">
        <f>'MBD Inst Work Package'!S20</f>
        <v>0</v>
      </c>
      <c r="T172" s="185"/>
      <c r="U172" s="181">
        <f>'MBD Inst Work Package'!U20</f>
        <v>8</v>
      </c>
      <c r="V172" s="185"/>
      <c r="W172" s="187">
        <f>'MBD Inst Work Package'!W20</f>
        <v>8</v>
      </c>
      <c r="X172" s="176">
        <f>'MBD Inst Work Package'!X20</f>
        <v>0</v>
      </c>
      <c r="Y172" s="176">
        <f>'MBD Inst Work Package'!Y20</f>
        <v>0</v>
      </c>
      <c r="Z172" s="176">
        <f>'MBD Inst Work Package'!Z20</f>
        <v>0</v>
      </c>
      <c r="AA172" s="176">
        <f>'MBD Inst Work Package'!AA20</f>
        <v>0</v>
      </c>
      <c r="AB172" s="188">
        <f>'MBD Inst Work Package'!AB20</f>
        <v>0</v>
      </c>
      <c r="AC172" s="185"/>
      <c r="AD172" s="181">
        <f>'MBD Inst Work Package'!AD20</f>
        <v>16</v>
      </c>
      <c r="AE172" s="185"/>
      <c r="AF172" s="187">
        <f>'MBD Inst Work Package'!AF20</f>
        <v>8</v>
      </c>
      <c r="AG172" s="176">
        <f>'MBD Inst Work Package'!AG20</f>
        <v>8</v>
      </c>
      <c r="AH172" s="176">
        <f>'MBD Inst Work Package'!AH20</f>
        <v>0</v>
      </c>
      <c r="AI172" s="176">
        <f>'MBD Inst Work Package'!AI20</f>
        <v>0</v>
      </c>
      <c r="AJ172" s="176">
        <f>'MBD Inst Work Package'!AJ20</f>
        <v>0</v>
      </c>
      <c r="AK172" s="176">
        <f>'MBD Inst Work Package'!AK20</f>
        <v>0</v>
      </c>
      <c r="AL172" s="176">
        <f>'MBD Inst Work Package'!AL20</f>
        <v>0</v>
      </c>
      <c r="AM172" s="176">
        <f>'MBD Inst Work Package'!AM20</f>
        <v>0</v>
      </c>
      <c r="AN172" s="188">
        <f>'MBD Inst Work Package'!AN20</f>
        <v>0</v>
      </c>
      <c r="AO172" s="185"/>
      <c r="AP172" s="181">
        <f>'MBD Inst Work Package'!AP20</f>
        <v>0</v>
      </c>
      <c r="AQ172" s="185"/>
      <c r="AR172" s="187">
        <f>'MBD Inst Work Package'!AR20</f>
        <v>0</v>
      </c>
      <c r="AS172" s="176">
        <f>'MBD Inst Work Package'!AS20</f>
        <v>0</v>
      </c>
      <c r="AT172" s="176">
        <f>'MBD Inst Work Package'!AT20</f>
        <v>0</v>
      </c>
      <c r="AU172" s="176">
        <f>'MBD Inst Work Package'!AU20</f>
        <v>0</v>
      </c>
      <c r="AV172" s="188">
        <f>'MBD Inst Work Package'!AV20</f>
        <v>0</v>
      </c>
      <c r="AW172" s="185"/>
      <c r="AX172" s="181">
        <f>'MBD Inst Work Package'!AX20</f>
        <v>0</v>
      </c>
      <c r="AY172" s="185"/>
      <c r="AZ172" s="767">
        <f>'MBD Inst Work Package'!AZ20</f>
        <v>0</v>
      </c>
      <c r="BA172" s="185"/>
      <c r="BB172" s="756">
        <f>'MBD Inst Work Package'!BB20</f>
        <v>0.25</v>
      </c>
      <c r="BC172" s="757">
        <f>'MBD Inst Work Package'!BC20</f>
        <v>0</v>
      </c>
      <c r="BD172" s="185"/>
      <c r="BE172" s="181">
        <f>'MBD Inst Work Package'!BE20</f>
        <v>0</v>
      </c>
      <c r="BF172" s="185"/>
      <c r="BG172" s="187" t="str">
        <f>'MBD Inst Work Package'!BG20</f>
        <v>The labor required for this task is reasonably similar to well understood tasks from PHENIX and other projects of similar scale/L4</v>
      </c>
      <c r="BH172" s="188" t="str">
        <f>'MBD Inst Work Package'!BH20</f>
        <v>No Materials required for this task/M1</v>
      </c>
      <c r="BI172" s="177"/>
      <c r="BJ172" s="187">
        <f>'MBD Inst Work Package'!BJ20</f>
        <v>0</v>
      </c>
      <c r="BK172" s="176">
        <f>'MBD Inst Work Package'!BK20</f>
        <v>0</v>
      </c>
      <c r="BL172" s="176">
        <f>'MBD Inst Work Package'!BL20</f>
        <v>8</v>
      </c>
      <c r="BM172" s="176">
        <f>'MBD Inst Work Package'!BM20</f>
        <v>8</v>
      </c>
      <c r="BN172" s="176">
        <f>'MBD Inst Work Package'!BN20</f>
        <v>16</v>
      </c>
      <c r="BO172" s="176">
        <f>'MBD Inst Work Package'!BO20</f>
        <v>0</v>
      </c>
      <c r="BP172" s="188">
        <f>'MBD Inst Work Package'!BP20</f>
        <v>0</v>
      </c>
      <c r="BQ172" s="8"/>
      <c r="BR172" s="775">
        <f>'MBD Inst Work Package'!BR20</f>
        <v>0</v>
      </c>
      <c r="BS172" s="776">
        <f>'MBD Inst Work Package'!BS20</f>
        <v>0</v>
      </c>
      <c r="BT172" s="776">
        <f>'MBD Inst Work Package'!BT20</f>
        <v>834.4</v>
      </c>
      <c r="BU172" s="776">
        <f>'MBD Inst Work Package'!BU20</f>
        <v>648.79999999999995</v>
      </c>
      <c r="BV172" s="776">
        <f>'MBD Inst Work Package'!BV20</f>
        <v>1297.5999999999999</v>
      </c>
      <c r="BW172" s="776">
        <f>'MBD Inst Work Package'!BW20</f>
        <v>0</v>
      </c>
      <c r="BX172" s="777">
        <f>'MBD Inst Work Package'!BX20</f>
        <v>0</v>
      </c>
      <c r="BY172" s="676"/>
      <c r="BZ172" s="797">
        <f>'MBD Inst Work Package'!BZ20</f>
        <v>2780.7999999999997</v>
      </c>
      <c r="CA172" s="798">
        <f>'MBD Inst Work Package'!CA20</f>
        <v>3475.9999999999995</v>
      </c>
      <c r="CB172" s="799">
        <f>'MBD Inst Work Package'!CB20</f>
        <v>0</v>
      </c>
      <c r="CC172" s="677"/>
      <c r="CD172" s="677"/>
      <c r="CE172" s="677"/>
      <c r="CF172" s="677"/>
    </row>
    <row r="173" spans="2:84" ht="141" thickBot="1">
      <c r="B173" s="589" t="str">
        <f>'MBD Inst Work Package'!B21</f>
        <v>S369700 / S369800 / S369900</v>
      </c>
      <c r="C173" s="178" t="str">
        <f>'MBD Inst Work Package'!C21</f>
        <v xml:space="preserve">Commission Min Bias </v>
      </c>
      <c r="D173" s="182" t="str">
        <f>'MBD Inst Work Package'!D21</f>
        <v>Technical scope: Perform operational tests to adjust, calibrate, debug and optimize the operation and performance of the Min Bias. 
Work Statement: Perform operational checks on HCal operational and control equipment. Make adjustments and calibrations as necessary to optimize detector performance. Make adjustments to operating procedures as necessary to assure smooth and reliable operation.</v>
      </c>
      <c r="E173" s="182">
        <f>'MBD Inst Work Package'!E21</f>
        <v>50</v>
      </c>
      <c r="F173" s="182">
        <f>'MBD Inst Work Package'!F21</f>
        <v>0</v>
      </c>
      <c r="G173" s="193"/>
      <c r="H173" s="182">
        <f>'MBD Inst Work Package'!H21</f>
        <v>400</v>
      </c>
      <c r="I173" s="193"/>
      <c r="J173" s="189">
        <f>'MBD Inst Work Package'!J21</f>
        <v>0</v>
      </c>
      <c r="K173" s="190">
        <f>'MBD Inst Work Package'!K21</f>
        <v>400</v>
      </c>
      <c r="L173" s="191">
        <f>'MBD Inst Work Package'!L21</f>
        <v>0</v>
      </c>
      <c r="M173" s="193"/>
      <c r="N173" s="182">
        <f>'MBD Inst Work Package'!N21</f>
        <v>80</v>
      </c>
      <c r="O173" s="193"/>
      <c r="P173" s="189">
        <f>'MBD Inst Work Package'!P21</f>
        <v>0</v>
      </c>
      <c r="Q173" s="190">
        <f>'MBD Inst Work Package'!Q21</f>
        <v>0</v>
      </c>
      <c r="R173" s="190">
        <f>'MBD Inst Work Package'!R21</f>
        <v>40</v>
      </c>
      <c r="S173" s="191">
        <f>'MBD Inst Work Package'!S21</f>
        <v>40</v>
      </c>
      <c r="T173" s="193"/>
      <c r="U173" s="182">
        <f>'MBD Inst Work Package'!U21</f>
        <v>40</v>
      </c>
      <c r="V173" s="193"/>
      <c r="W173" s="189">
        <f>'MBD Inst Work Package'!W21</f>
        <v>40</v>
      </c>
      <c r="X173" s="190">
        <f>'MBD Inst Work Package'!X21</f>
        <v>0</v>
      </c>
      <c r="Y173" s="190">
        <f>'MBD Inst Work Package'!Y21</f>
        <v>0</v>
      </c>
      <c r="Z173" s="190">
        <f>'MBD Inst Work Package'!Z21</f>
        <v>0</v>
      </c>
      <c r="AA173" s="190">
        <f>'MBD Inst Work Package'!AA21</f>
        <v>0</v>
      </c>
      <c r="AB173" s="191">
        <f>'MBD Inst Work Package'!AB21</f>
        <v>0</v>
      </c>
      <c r="AC173" s="193"/>
      <c r="AD173" s="182">
        <f>'MBD Inst Work Package'!AD21</f>
        <v>80</v>
      </c>
      <c r="AE173" s="193"/>
      <c r="AF173" s="189">
        <f>'MBD Inst Work Package'!AF21</f>
        <v>40</v>
      </c>
      <c r="AG173" s="190">
        <f>'MBD Inst Work Package'!AG21</f>
        <v>40</v>
      </c>
      <c r="AH173" s="190">
        <f>'MBD Inst Work Package'!AH21</f>
        <v>0</v>
      </c>
      <c r="AI173" s="190">
        <f>'MBD Inst Work Package'!AI21</f>
        <v>0</v>
      </c>
      <c r="AJ173" s="190">
        <f>'MBD Inst Work Package'!AJ21</f>
        <v>0</v>
      </c>
      <c r="AK173" s="190">
        <f>'MBD Inst Work Package'!AK21</f>
        <v>0</v>
      </c>
      <c r="AL173" s="190">
        <f>'MBD Inst Work Package'!AL21</f>
        <v>0</v>
      </c>
      <c r="AM173" s="190">
        <f>'MBD Inst Work Package'!AM21</f>
        <v>0</v>
      </c>
      <c r="AN173" s="191">
        <f>'MBD Inst Work Package'!AN21</f>
        <v>0</v>
      </c>
      <c r="AO173" s="193"/>
      <c r="AP173" s="182">
        <f>'MBD Inst Work Package'!AP21</f>
        <v>0</v>
      </c>
      <c r="AQ173" s="193"/>
      <c r="AR173" s="189">
        <f>'MBD Inst Work Package'!AR21</f>
        <v>0</v>
      </c>
      <c r="AS173" s="190">
        <f>'MBD Inst Work Package'!AS21</f>
        <v>0</v>
      </c>
      <c r="AT173" s="190">
        <f>'MBD Inst Work Package'!AT21</f>
        <v>0</v>
      </c>
      <c r="AU173" s="190">
        <f>'MBD Inst Work Package'!AU21</f>
        <v>0</v>
      </c>
      <c r="AV173" s="191">
        <f>'MBD Inst Work Package'!AV21</f>
        <v>0</v>
      </c>
      <c r="AW173" s="193"/>
      <c r="AX173" s="182">
        <f>'MBD Inst Work Package'!AX21</f>
        <v>1600</v>
      </c>
      <c r="AY173" s="193"/>
      <c r="AZ173" s="768">
        <f>'MBD Inst Work Package'!AZ21</f>
        <v>500</v>
      </c>
      <c r="BA173" s="193"/>
      <c r="BB173" s="758">
        <f>'MBD Inst Work Package'!BB21</f>
        <v>0.25</v>
      </c>
      <c r="BC173" s="759">
        <f>'MBD Inst Work Package'!BC21</f>
        <v>0</v>
      </c>
      <c r="BD173" s="193"/>
      <c r="BE173" s="182">
        <f>'MBD Inst Work Package'!BE21</f>
        <v>0</v>
      </c>
      <c r="BF173" s="193"/>
      <c r="BG173" s="189" t="str">
        <f>'MBD Inst Work Package'!BG21</f>
        <v>The labor required for this task is reasonably similar to well understood tasks from PHENIX and other projects of similar scale/L4</v>
      </c>
      <c r="BH173" s="191" t="str">
        <f>'MBD Inst Work Package'!BH21</f>
        <v>The costs indicated are for hardware costs associated with this task. This is fairly well understood from projects with similar scope and detail./M4</v>
      </c>
      <c r="BI173" s="178"/>
      <c r="BJ173" s="189">
        <f>'MBD Inst Work Package'!BJ21</f>
        <v>0</v>
      </c>
      <c r="BK173" s="190">
        <f>'MBD Inst Work Package'!BK21</f>
        <v>400</v>
      </c>
      <c r="BL173" s="190">
        <f>'MBD Inst Work Package'!BL21</f>
        <v>80</v>
      </c>
      <c r="BM173" s="190">
        <f>'MBD Inst Work Package'!BM21</f>
        <v>40</v>
      </c>
      <c r="BN173" s="190">
        <f>'MBD Inst Work Package'!BN21</f>
        <v>80</v>
      </c>
      <c r="BO173" s="190">
        <f>'MBD Inst Work Package'!BO21</f>
        <v>0</v>
      </c>
      <c r="BP173" s="191">
        <f>'MBD Inst Work Package'!BP21</f>
        <v>1600</v>
      </c>
      <c r="BQ173" s="8"/>
      <c r="BR173" s="775">
        <f>'MBD Inst Work Package'!BR21</f>
        <v>0</v>
      </c>
      <c r="BS173" s="776">
        <f>'MBD Inst Work Package'!BS21</f>
        <v>48600</v>
      </c>
      <c r="BT173" s="776">
        <f>'MBD Inst Work Package'!BT21</f>
        <v>8344</v>
      </c>
      <c r="BU173" s="776">
        <f>'MBD Inst Work Package'!BU21</f>
        <v>3244</v>
      </c>
      <c r="BV173" s="776">
        <f>'MBD Inst Work Package'!BV21</f>
        <v>6488</v>
      </c>
      <c r="BW173" s="776">
        <f>'MBD Inst Work Package'!BW21</f>
        <v>0</v>
      </c>
      <c r="BX173" s="777">
        <f>'MBD Inst Work Package'!BX21</f>
        <v>0</v>
      </c>
      <c r="BY173" s="676"/>
      <c r="BZ173" s="797">
        <f>'MBD Inst Work Package'!BZ21</f>
        <v>66676</v>
      </c>
      <c r="CA173" s="798">
        <f>'MBD Inst Work Package'!CA21</f>
        <v>83345</v>
      </c>
      <c r="CB173" s="799">
        <f>'MBD Inst Work Package'!CB21</f>
        <v>500</v>
      </c>
      <c r="CC173" s="677"/>
      <c r="CD173" s="677"/>
      <c r="CE173" s="677"/>
      <c r="CF173" s="677"/>
    </row>
    <row r="174" spans="2:84" ht="378.6" thickBot="1">
      <c r="B174" s="868" t="str">
        <f>'Full Detector Inst Work Package'!C4</f>
        <v>2.05.12</v>
      </c>
      <c r="C174" s="175" t="str">
        <f>'Full Detector Inst Work Package'!C5</f>
        <v>sPHENIX Full Detector Installation</v>
      </c>
      <c r="D174" s="194" t="str">
        <f>'BoE for Full Detector Inst'!B12</f>
        <v xml:space="preserve">Technical Scope:
This work package includes all scientific, engineering and technical staff efforts tomove the sPHENIX support carriage qwith the larger detector components mostly installed align the carrtiage ctradle to the beam line, then, after all of the inner detecors not previously installed are installed, commission the full detectro and make it ready for sPHENIX run 1.
Work Statement:
The specific assembly and installation tasks detailed in this work package are:
1.   Move Full sPHENIX to IR
2.   Align Full sPHENIX to Nominal Beamline and  IP
3.   Perform Full System Commissioning
4.   Review the Full sPHENIX Detector for Operational Readiness (ORR)/Address action items 
</v>
      </c>
      <c r="E174" s="53"/>
      <c r="F174" s="53"/>
      <c r="G174" s="207"/>
      <c r="H174" s="53"/>
      <c r="I174" s="207"/>
      <c r="J174" s="195"/>
      <c r="K174" s="196"/>
      <c r="L174" s="197"/>
      <c r="M174" s="207"/>
      <c r="N174" s="53"/>
      <c r="O174" s="207"/>
      <c r="P174" s="195"/>
      <c r="Q174" s="196"/>
      <c r="R174" s="196"/>
      <c r="S174" s="197"/>
      <c r="T174" s="207"/>
      <c r="U174" s="53"/>
      <c r="V174" s="207"/>
      <c r="W174" s="195"/>
      <c r="X174" s="196"/>
      <c r="Y174" s="196"/>
      <c r="Z174" s="196"/>
      <c r="AA174" s="196"/>
      <c r="AB174" s="197"/>
      <c r="AC174" s="207"/>
      <c r="AD174" s="53"/>
      <c r="AE174" s="207"/>
      <c r="AF174" s="195"/>
      <c r="AG174" s="196"/>
      <c r="AH174" s="196"/>
      <c r="AI174" s="196"/>
      <c r="AJ174" s="196"/>
      <c r="AK174" s="196"/>
      <c r="AL174" s="196"/>
      <c r="AM174" s="196"/>
      <c r="AN174" s="197"/>
      <c r="AO174" s="207"/>
      <c r="AP174" s="53"/>
      <c r="AQ174" s="207"/>
      <c r="AR174" s="195"/>
      <c r="AS174" s="196"/>
      <c r="AT174" s="196"/>
      <c r="AU174" s="196"/>
      <c r="AV174" s="197"/>
      <c r="AW174" s="54"/>
      <c r="AX174" s="53"/>
      <c r="AY174" s="54"/>
      <c r="AZ174" s="198">
        <f>SUM(AZ175:AZ181)</f>
        <v>2000</v>
      </c>
      <c r="BA174" s="199"/>
      <c r="BB174" s="744"/>
      <c r="BC174" s="745"/>
      <c r="BD174" s="54"/>
      <c r="BE174" s="53"/>
      <c r="BF174" s="54"/>
      <c r="BG174" s="195"/>
      <c r="BH174" s="197"/>
      <c r="BI174" s="457"/>
      <c r="BJ174" s="1251"/>
      <c r="BK174" s="1252"/>
      <c r="BL174" s="1252"/>
      <c r="BM174" s="1252"/>
      <c r="BN174" s="1252"/>
      <c r="BO174" s="1252"/>
      <c r="BP174" s="1253"/>
      <c r="BQ174" s="8"/>
      <c r="BR174" s="687">
        <f>SUM(BR175:BR181)</f>
        <v>0</v>
      </c>
      <c r="BS174" s="688">
        <f t="shared" ref="BS174:BX174" si="25">SUM(BS175:BS181)</f>
        <v>38880</v>
      </c>
      <c r="BT174" s="688">
        <f t="shared" si="25"/>
        <v>83857.2</v>
      </c>
      <c r="BU174" s="688">
        <f t="shared" si="25"/>
        <v>1297.5999999999999</v>
      </c>
      <c r="BV174" s="688">
        <f t="shared" si="25"/>
        <v>40225.599999999999</v>
      </c>
      <c r="BW174" s="688">
        <f t="shared" si="25"/>
        <v>4539.5999999999995</v>
      </c>
      <c r="BX174" s="689">
        <f t="shared" si="25"/>
        <v>0</v>
      </c>
      <c r="BY174" s="676"/>
      <c r="BZ174" s="782">
        <f t="shared" ref="BZ174:CB174" si="26">SUM(BZ175:BZ181)</f>
        <v>168800.00000000003</v>
      </c>
      <c r="CA174" s="783">
        <f t="shared" si="26"/>
        <v>211000</v>
      </c>
      <c r="CB174" s="784">
        <f t="shared" si="26"/>
        <v>2500</v>
      </c>
      <c r="CC174" s="677"/>
      <c r="CD174" s="677"/>
      <c r="CE174" s="677"/>
      <c r="CF174" s="677"/>
    </row>
    <row r="175" spans="2:84" ht="265.2">
      <c r="B175" s="587" t="str">
        <f>'Full Detector Inst Work Package'!B7</f>
        <v>S370000 / S370100</v>
      </c>
      <c r="C175" s="450" t="str">
        <f>'Full Detector Inst Work Package'!C7</f>
        <v>Move Full sPHENIX to IR</v>
      </c>
      <c r="D175" s="464" t="str">
        <f>'Full Detector Inst Work Package'!D7</f>
        <v>Technical Scope: All efforts related to the relocation of the partially assembled sPHENIX experimetal equipment, mounted on the sPHENIX cradle carriage from the assembly hall (AH) to the interaction region (IR). The Calorimeter detectors (Outer and Inner detector, and the TPC tracker), the SC Magnet and all of its on-carriage support services, the end caps/pole tips and all on carriage work platforms and related access components will be fully installed, aligned and partially commissioned at this point. The INTT, MVTX and MBD subsystems (detectors and support ing services/equipment) will be installed, aligned and commissioned after the carriage is moved to the IR.
Work Statement: gather Move the carriage from the AH to the IR. sPHENIX technicians will perform this task using existing hydraulic rams (repurposed from PHENIX hydraulic system used to drive carriages in and out of the IR.</v>
      </c>
      <c r="E175" s="464">
        <f>'Full Detector Inst Work Package'!E7</f>
        <v>5</v>
      </c>
      <c r="F175" s="464">
        <f>'Full Detector Inst Work Package'!F7</f>
        <v>0</v>
      </c>
      <c r="G175" s="462"/>
      <c r="H175" s="464">
        <f>'Full Detector Inst Work Package'!H7</f>
        <v>0</v>
      </c>
      <c r="I175" s="462"/>
      <c r="J175" s="456">
        <f>'Full Detector Inst Work Package'!J7</f>
        <v>0</v>
      </c>
      <c r="K175" s="444">
        <f>'Full Detector Inst Work Package'!K7</f>
        <v>0</v>
      </c>
      <c r="L175" s="445">
        <f>'Full Detector Inst Work Package'!L7</f>
        <v>0</v>
      </c>
      <c r="M175" s="462"/>
      <c r="N175" s="464">
        <f>'Full Detector Inst Work Package'!N7</f>
        <v>8</v>
      </c>
      <c r="O175" s="462"/>
      <c r="P175" s="456">
        <f>'Full Detector Inst Work Package'!P7</f>
        <v>0</v>
      </c>
      <c r="Q175" s="444">
        <f>'Full Detector Inst Work Package'!Q7</f>
        <v>0</v>
      </c>
      <c r="R175" s="444">
        <f>'Full Detector Inst Work Package'!R7</f>
        <v>8</v>
      </c>
      <c r="S175" s="445">
        <f>'Full Detector Inst Work Package'!S7</f>
        <v>0</v>
      </c>
      <c r="T175" s="462"/>
      <c r="U175" s="464">
        <f>'Full Detector Inst Work Package'!U7</f>
        <v>8</v>
      </c>
      <c r="V175" s="462"/>
      <c r="W175" s="456">
        <f>'Full Detector Inst Work Package'!W7</f>
        <v>8</v>
      </c>
      <c r="X175" s="444">
        <f>'Full Detector Inst Work Package'!X7</f>
        <v>0</v>
      </c>
      <c r="Y175" s="444">
        <f>'Full Detector Inst Work Package'!Y7</f>
        <v>0</v>
      </c>
      <c r="Z175" s="444">
        <f>'Full Detector Inst Work Package'!Z7</f>
        <v>0</v>
      </c>
      <c r="AA175" s="444">
        <f>'Full Detector Inst Work Package'!AA7</f>
        <v>0</v>
      </c>
      <c r="AB175" s="445">
        <f>'Full Detector Inst Work Package'!AB7</f>
        <v>0</v>
      </c>
      <c r="AC175" s="462"/>
      <c r="AD175" s="464">
        <f>'Full Detector Inst Work Package'!AD7</f>
        <v>160</v>
      </c>
      <c r="AE175" s="462"/>
      <c r="AF175" s="456">
        <f>'Full Detector Inst Work Package'!AF7</f>
        <v>96</v>
      </c>
      <c r="AG175" s="444">
        <f>'Full Detector Inst Work Package'!AG7</f>
        <v>24</v>
      </c>
      <c r="AH175" s="444">
        <f>'Full Detector Inst Work Package'!AH7</f>
        <v>0</v>
      </c>
      <c r="AI175" s="444">
        <f>'Full Detector Inst Work Package'!AI7</f>
        <v>0</v>
      </c>
      <c r="AJ175" s="444">
        <f>'Full Detector Inst Work Package'!AJ7</f>
        <v>0</v>
      </c>
      <c r="AK175" s="444">
        <f>'Full Detector Inst Work Package'!AK7</f>
        <v>0</v>
      </c>
      <c r="AL175" s="444">
        <f>'Full Detector Inst Work Package'!AL7</f>
        <v>40</v>
      </c>
      <c r="AM175" s="444">
        <f>'Full Detector Inst Work Package'!AM7</f>
        <v>0</v>
      </c>
      <c r="AN175" s="445">
        <f>'Full Detector Inst Work Package'!AN7</f>
        <v>0</v>
      </c>
      <c r="AO175" s="462"/>
      <c r="AP175" s="464">
        <f>'Full Detector Inst Work Package'!AP7</f>
        <v>0</v>
      </c>
      <c r="AQ175" s="462"/>
      <c r="AR175" s="456">
        <f>'Full Detector Inst Work Package'!AR7</f>
        <v>0</v>
      </c>
      <c r="AS175" s="444">
        <f>'Full Detector Inst Work Package'!AS7</f>
        <v>0</v>
      </c>
      <c r="AT175" s="444">
        <f>'Full Detector Inst Work Package'!AT7</f>
        <v>0</v>
      </c>
      <c r="AU175" s="444">
        <f>'Full Detector Inst Work Package'!AU7</f>
        <v>0</v>
      </c>
      <c r="AV175" s="445">
        <f>'Full Detector Inst Work Package'!AV7</f>
        <v>0</v>
      </c>
      <c r="AW175" s="462"/>
      <c r="AX175" s="464">
        <f>'Full Detector Inst Work Package'!AX7</f>
        <v>0</v>
      </c>
      <c r="AY175" s="462"/>
      <c r="AZ175" s="765">
        <f>'Full Detector Inst Work Package'!AZ7</f>
        <v>1000</v>
      </c>
      <c r="BA175" s="462"/>
      <c r="BB175" s="752">
        <f>'Full Detector Inst Work Package'!BB7</f>
        <v>0.25</v>
      </c>
      <c r="BC175" s="753">
        <f>'Full Detector Inst Work Package'!BC7</f>
        <v>0.25</v>
      </c>
      <c r="BD175" s="462"/>
      <c r="BE175" s="464">
        <f>'Full Detector Inst Work Package'!BE7</f>
        <v>0</v>
      </c>
      <c r="BF175" s="462"/>
      <c r="BG175" s="456" t="str">
        <f>'Full Detector Inst Work Package'!BG7</f>
        <v>The labor required for this task is reasonably similar to well understood tasks from PHENIX and other projects of similar scale/L4</v>
      </c>
      <c r="BH175" s="445" t="str">
        <f>'Full Detector Inst Work Package'!BH7</f>
        <v>The costs indicated are for hardware costs associated with this task. This is fairly well understood from projects with similar scope and detail./M4</v>
      </c>
      <c r="BI175" s="450"/>
      <c r="BJ175" s="456">
        <f>'Full Detector Inst Work Package'!BJ7</f>
        <v>0</v>
      </c>
      <c r="BK175" s="444">
        <f>'Full Detector Inst Work Package'!BK7</f>
        <v>0</v>
      </c>
      <c r="BL175" s="444">
        <f>'Full Detector Inst Work Package'!BL7</f>
        <v>8</v>
      </c>
      <c r="BM175" s="444">
        <f>'Full Detector Inst Work Package'!BM7</f>
        <v>8</v>
      </c>
      <c r="BN175" s="444">
        <f>'Full Detector Inst Work Package'!BN7</f>
        <v>160</v>
      </c>
      <c r="BO175" s="444">
        <f>'Full Detector Inst Work Package'!BO7</f>
        <v>0</v>
      </c>
      <c r="BP175" s="445">
        <f>'Full Detector Inst Work Package'!BP7</f>
        <v>0</v>
      </c>
      <c r="BQ175" s="8"/>
      <c r="BR175" s="775">
        <f>'Full Detector Inst Work Package'!BR7</f>
        <v>0</v>
      </c>
      <c r="BS175" s="776">
        <f>'Full Detector Inst Work Package'!BS7</f>
        <v>0</v>
      </c>
      <c r="BT175" s="776">
        <f>'Full Detector Inst Work Package'!BT7</f>
        <v>834.4</v>
      </c>
      <c r="BU175" s="776">
        <f>'Full Detector Inst Work Package'!BU7</f>
        <v>648.79999999999995</v>
      </c>
      <c r="BV175" s="776">
        <f>'Full Detector Inst Work Package'!BV7</f>
        <v>12976</v>
      </c>
      <c r="BW175" s="776">
        <f>'Full Detector Inst Work Package'!BW7</f>
        <v>0</v>
      </c>
      <c r="BX175" s="777">
        <f>'Full Detector Inst Work Package'!BX7</f>
        <v>0</v>
      </c>
      <c r="BY175" s="676"/>
      <c r="BZ175" s="797">
        <f>'Full Detector Inst Work Package'!BZ7</f>
        <v>14459.2</v>
      </c>
      <c r="CA175" s="798">
        <f>'Full Detector Inst Work Package'!CA7</f>
        <v>18074</v>
      </c>
      <c r="CB175" s="799">
        <f>'Full Detector Inst Work Package'!CB7</f>
        <v>1250</v>
      </c>
      <c r="CC175" s="677"/>
      <c r="CD175" s="677"/>
      <c r="CE175" s="677"/>
      <c r="CF175" s="677"/>
    </row>
    <row r="176" spans="2:84" ht="156">
      <c r="B176" s="588" t="str">
        <f>'Full Detector Inst Work Package'!B8</f>
        <v>S370200 / S370210 / S370300</v>
      </c>
      <c r="C176" s="177" t="str">
        <f>'Full Detector Inst Work Package'!C8</f>
        <v>Align Full sPHENIX to Nominal Beamline and  IP</v>
      </c>
      <c r="D176" s="181" t="str">
        <f>'Full Detector Inst Work Package'!D8</f>
        <v>Technical scope: Align the cradle carriage with its partial complement of subsystems to the nominal RHIC beamline and the sPHENIX interaction Point (IP).
Work Statement: sPHENIX technicans working with BNL surveyors using appropriate alignment tools and adjustment/alignment features built into the cradle carriage align cradle carriage with the nominal RHIC beam path and the sPHENIX IP in accordance with the integration/installation plan/procedure and work permit.</v>
      </c>
      <c r="E176" s="181">
        <f>'Full Detector Inst Work Package'!E8</f>
        <v>5</v>
      </c>
      <c r="F176" s="181">
        <f>'Full Detector Inst Work Package'!F8</f>
        <v>0</v>
      </c>
      <c r="G176" s="185"/>
      <c r="H176" s="181">
        <f>'Full Detector Inst Work Package'!H8</f>
        <v>0</v>
      </c>
      <c r="I176" s="185"/>
      <c r="J176" s="187">
        <f>'Full Detector Inst Work Package'!J8</f>
        <v>0</v>
      </c>
      <c r="K176" s="176">
        <f>'Full Detector Inst Work Package'!K8</f>
        <v>0</v>
      </c>
      <c r="L176" s="188">
        <f>'Full Detector Inst Work Package'!L8</f>
        <v>0</v>
      </c>
      <c r="M176" s="185"/>
      <c r="N176" s="181">
        <f>'Full Detector Inst Work Package'!N8</f>
        <v>0</v>
      </c>
      <c r="O176" s="185"/>
      <c r="P176" s="187">
        <f>'Full Detector Inst Work Package'!P8</f>
        <v>0</v>
      </c>
      <c r="Q176" s="176">
        <f>'Full Detector Inst Work Package'!Q8</f>
        <v>0</v>
      </c>
      <c r="R176" s="176">
        <f>'Full Detector Inst Work Package'!R8</f>
        <v>0</v>
      </c>
      <c r="S176" s="188">
        <f>'Full Detector Inst Work Package'!S8</f>
        <v>0</v>
      </c>
      <c r="T176" s="185"/>
      <c r="U176" s="181">
        <f>'Full Detector Inst Work Package'!U8</f>
        <v>0</v>
      </c>
      <c r="V176" s="185"/>
      <c r="W176" s="187">
        <f>'Full Detector Inst Work Package'!W8</f>
        <v>0</v>
      </c>
      <c r="X176" s="176">
        <f>'Full Detector Inst Work Package'!X8</f>
        <v>0</v>
      </c>
      <c r="Y176" s="176">
        <f>'Full Detector Inst Work Package'!Y8</f>
        <v>0</v>
      </c>
      <c r="Z176" s="176">
        <f>'Full Detector Inst Work Package'!Z8</f>
        <v>0</v>
      </c>
      <c r="AA176" s="176">
        <f>'Full Detector Inst Work Package'!AA8</f>
        <v>0</v>
      </c>
      <c r="AB176" s="188">
        <f>'Full Detector Inst Work Package'!AB8</f>
        <v>0</v>
      </c>
      <c r="AC176" s="185"/>
      <c r="AD176" s="181">
        <f>'Full Detector Inst Work Package'!AD8</f>
        <v>64</v>
      </c>
      <c r="AE176" s="185"/>
      <c r="AF176" s="187">
        <f>'Full Detector Inst Work Package'!AF8</f>
        <v>16</v>
      </c>
      <c r="AG176" s="176">
        <f>'Full Detector Inst Work Package'!AG8</f>
        <v>0</v>
      </c>
      <c r="AH176" s="176">
        <f>'Full Detector Inst Work Package'!AH8</f>
        <v>0</v>
      </c>
      <c r="AI176" s="176">
        <f>'Full Detector Inst Work Package'!AI8</f>
        <v>48</v>
      </c>
      <c r="AJ176" s="176">
        <f>'Full Detector Inst Work Package'!AJ8</f>
        <v>0</v>
      </c>
      <c r="AK176" s="176">
        <f>'Full Detector Inst Work Package'!AK8</f>
        <v>0</v>
      </c>
      <c r="AL176" s="176">
        <f>'Full Detector Inst Work Package'!AL8</f>
        <v>0</v>
      </c>
      <c r="AM176" s="176">
        <f>'Full Detector Inst Work Package'!AM8</f>
        <v>0</v>
      </c>
      <c r="AN176" s="188">
        <f>'Full Detector Inst Work Package'!AN8</f>
        <v>0</v>
      </c>
      <c r="AO176" s="185"/>
      <c r="AP176" s="181">
        <f>'Full Detector Inst Work Package'!AP8</f>
        <v>40</v>
      </c>
      <c r="AQ176" s="185"/>
      <c r="AR176" s="187">
        <f>'Full Detector Inst Work Package'!AR8</f>
        <v>0</v>
      </c>
      <c r="AS176" s="176">
        <f>'Full Detector Inst Work Package'!AS8</f>
        <v>0</v>
      </c>
      <c r="AT176" s="176">
        <f>'Full Detector Inst Work Package'!AT8</f>
        <v>40</v>
      </c>
      <c r="AU176" s="176">
        <f>'Full Detector Inst Work Package'!AU8</f>
        <v>0</v>
      </c>
      <c r="AV176" s="188">
        <f>'Full Detector Inst Work Package'!AV8</f>
        <v>0</v>
      </c>
      <c r="AW176" s="185"/>
      <c r="AX176" s="181">
        <f>'Full Detector Inst Work Package'!AX8</f>
        <v>0</v>
      </c>
      <c r="AY176" s="185"/>
      <c r="AZ176" s="767">
        <f>'Full Detector Inst Work Package'!AZ8</f>
        <v>1000</v>
      </c>
      <c r="BA176" s="185"/>
      <c r="BB176" s="756">
        <f>'Full Detector Inst Work Package'!BB8</f>
        <v>0.25</v>
      </c>
      <c r="BC176" s="757">
        <f>'Full Detector Inst Work Package'!BC8</f>
        <v>0.25</v>
      </c>
      <c r="BD176" s="185"/>
      <c r="BE176" s="181">
        <f>'Full Detector Inst Work Package'!BE8</f>
        <v>0</v>
      </c>
      <c r="BF176" s="185"/>
      <c r="BG176" s="187" t="str">
        <f>'Full Detector Inst Work Package'!BG8</f>
        <v>The labor required for this task is reasonably similar to well understood tasks from PHENIX and other projects of similar scale/L4</v>
      </c>
      <c r="BH176" s="188" t="str">
        <f>'Full Detector Inst Work Package'!BH8</f>
        <v>The costs indicated are for hardware costs associated with this task. This is fairly well understood from projects with similar scope and detail./M4</v>
      </c>
      <c r="BI176" s="177"/>
      <c r="BJ176" s="187">
        <f>'Full Detector Inst Work Package'!BJ8</f>
        <v>0</v>
      </c>
      <c r="BK176" s="176">
        <f>'Full Detector Inst Work Package'!BK8</f>
        <v>0</v>
      </c>
      <c r="BL176" s="176">
        <f>'Full Detector Inst Work Package'!BL8</f>
        <v>0</v>
      </c>
      <c r="BM176" s="176">
        <f>'Full Detector Inst Work Package'!BM8</f>
        <v>0</v>
      </c>
      <c r="BN176" s="176">
        <f>'Full Detector Inst Work Package'!BN8</f>
        <v>64</v>
      </c>
      <c r="BO176" s="176">
        <f>'Full Detector Inst Work Package'!BO8</f>
        <v>40</v>
      </c>
      <c r="BP176" s="188">
        <f>'Full Detector Inst Work Package'!BP8</f>
        <v>0</v>
      </c>
      <c r="BQ176" s="8"/>
      <c r="BR176" s="775">
        <f>'Full Detector Inst Work Package'!BR8</f>
        <v>0</v>
      </c>
      <c r="BS176" s="776">
        <f>'Full Detector Inst Work Package'!BS8</f>
        <v>0</v>
      </c>
      <c r="BT176" s="776">
        <f>'Full Detector Inst Work Package'!BT8</f>
        <v>0</v>
      </c>
      <c r="BU176" s="776">
        <f>'Full Detector Inst Work Package'!BU8</f>
        <v>0</v>
      </c>
      <c r="BV176" s="776">
        <f>'Full Detector Inst Work Package'!BV8</f>
        <v>5190.3999999999996</v>
      </c>
      <c r="BW176" s="776">
        <f>'Full Detector Inst Work Package'!BW8</f>
        <v>4539.5999999999995</v>
      </c>
      <c r="BX176" s="777">
        <f>'Full Detector Inst Work Package'!BX8</f>
        <v>0</v>
      </c>
      <c r="BY176" s="676"/>
      <c r="BZ176" s="797">
        <f>'Full Detector Inst Work Package'!BZ8</f>
        <v>9730</v>
      </c>
      <c r="CA176" s="798">
        <f>'Full Detector Inst Work Package'!CA8</f>
        <v>12162.5</v>
      </c>
      <c r="CB176" s="799">
        <f>'Full Detector Inst Work Package'!CB8</f>
        <v>1250</v>
      </c>
      <c r="CC176" s="677"/>
      <c r="CD176" s="677"/>
      <c r="CE176" s="677"/>
      <c r="CF176" s="677"/>
    </row>
    <row r="177" spans="2:84">
      <c r="B177" s="588" t="str">
        <f>'Full Detector Inst Work Package'!B9</f>
        <v>S370400</v>
      </c>
      <c r="C177" s="177" t="str">
        <f>'Full Detector Inst Work Package'!C9</f>
        <v>sPHENIX Installation Complete (MIE)</v>
      </c>
      <c r="D177" s="177" t="str">
        <f>'Full Detector Inst Work Package'!D9</f>
        <v>milestone</v>
      </c>
      <c r="E177" s="177">
        <f>'Full Detector Inst Work Package'!E9</f>
        <v>0</v>
      </c>
      <c r="F177" s="177">
        <f>'Full Detector Inst Work Package'!F9</f>
        <v>0</v>
      </c>
      <c r="G177" s="185"/>
      <c r="H177" s="177">
        <f>'Full Detector Inst Work Package'!H9</f>
        <v>0</v>
      </c>
      <c r="I177" s="185"/>
      <c r="J177" s="803">
        <f>'Full Detector Inst Work Package'!J9</f>
        <v>0</v>
      </c>
      <c r="K177" s="804">
        <f>'Full Detector Inst Work Package'!K9</f>
        <v>0</v>
      </c>
      <c r="L177" s="805">
        <f>'Full Detector Inst Work Package'!L9</f>
        <v>0</v>
      </c>
      <c r="M177" s="185"/>
      <c r="N177" s="177">
        <f>'Full Detector Inst Work Package'!N9</f>
        <v>0</v>
      </c>
      <c r="O177" s="185"/>
      <c r="P177" s="803">
        <f>'Full Detector Inst Work Package'!P9</f>
        <v>0</v>
      </c>
      <c r="Q177" s="804">
        <f>'Full Detector Inst Work Package'!Q9</f>
        <v>0</v>
      </c>
      <c r="R177" s="804">
        <f>'Full Detector Inst Work Package'!R9</f>
        <v>0</v>
      </c>
      <c r="S177" s="805">
        <f>'Full Detector Inst Work Package'!S9</f>
        <v>0</v>
      </c>
      <c r="T177" s="185"/>
      <c r="U177" s="177">
        <f>'Full Detector Inst Work Package'!U9</f>
        <v>0</v>
      </c>
      <c r="V177" s="185"/>
      <c r="W177" s="803">
        <f>'Full Detector Inst Work Package'!W9</f>
        <v>0</v>
      </c>
      <c r="X177" s="804">
        <f>'Full Detector Inst Work Package'!X9</f>
        <v>0</v>
      </c>
      <c r="Y177" s="804">
        <f>'Full Detector Inst Work Package'!Y9</f>
        <v>0</v>
      </c>
      <c r="Z177" s="804">
        <f>'Full Detector Inst Work Package'!Z9</f>
        <v>0</v>
      </c>
      <c r="AA177" s="804">
        <f>'Full Detector Inst Work Package'!AA9</f>
        <v>0</v>
      </c>
      <c r="AB177" s="805">
        <f>'Full Detector Inst Work Package'!AB9</f>
        <v>0</v>
      </c>
      <c r="AC177" s="185"/>
      <c r="AD177" s="177">
        <f>'Full Detector Inst Work Package'!AD9</f>
        <v>0</v>
      </c>
      <c r="AE177" s="185"/>
      <c r="AF177" s="803">
        <f>'Full Detector Inst Work Package'!AF9</f>
        <v>0</v>
      </c>
      <c r="AG177" s="804">
        <f>'Full Detector Inst Work Package'!AG9</f>
        <v>0</v>
      </c>
      <c r="AH177" s="804">
        <f>'Full Detector Inst Work Package'!AH9</f>
        <v>0</v>
      </c>
      <c r="AI177" s="804">
        <f>'Full Detector Inst Work Package'!AI9</f>
        <v>0</v>
      </c>
      <c r="AJ177" s="804">
        <f>'Full Detector Inst Work Package'!AJ9</f>
        <v>0</v>
      </c>
      <c r="AK177" s="804">
        <f>'Full Detector Inst Work Package'!AK9</f>
        <v>0</v>
      </c>
      <c r="AL177" s="804">
        <f>'Full Detector Inst Work Package'!AL9</f>
        <v>0</v>
      </c>
      <c r="AM177" s="804">
        <f>'Full Detector Inst Work Package'!AM9</f>
        <v>0</v>
      </c>
      <c r="AN177" s="805">
        <f>'Full Detector Inst Work Package'!AN9</f>
        <v>0</v>
      </c>
      <c r="AO177" s="185"/>
      <c r="AP177" s="177">
        <f>'Full Detector Inst Work Package'!AP9</f>
        <v>0</v>
      </c>
      <c r="AQ177" s="185"/>
      <c r="AR177" s="803">
        <f>'Full Detector Inst Work Package'!AR9</f>
        <v>0</v>
      </c>
      <c r="AS177" s="804">
        <f>'Full Detector Inst Work Package'!AS9</f>
        <v>0</v>
      </c>
      <c r="AT177" s="804">
        <f>'Full Detector Inst Work Package'!AT9</f>
        <v>0</v>
      </c>
      <c r="AU177" s="804">
        <f>'Full Detector Inst Work Package'!AU9</f>
        <v>0</v>
      </c>
      <c r="AV177" s="805">
        <f>'Full Detector Inst Work Package'!AV9</f>
        <v>0</v>
      </c>
      <c r="AW177" s="185"/>
      <c r="AX177" s="177">
        <f>'Full Detector Inst Work Package'!AX9</f>
        <v>0</v>
      </c>
      <c r="AY177" s="185"/>
      <c r="AZ177" s="806">
        <f>'Full Detector Inst Work Package'!AZ9</f>
        <v>0</v>
      </c>
      <c r="BA177" s="185"/>
      <c r="BB177" s="807">
        <f>'Full Detector Inst Work Package'!BB9</f>
        <v>0</v>
      </c>
      <c r="BC177" s="808">
        <f>'Full Detector Inst Work Package'!BC9</f>
        <v>0</v>
      </c>
      <c r="BD177" s="185"/>
      <c r="BE177" s="177" t="str">
        <f>'Full Detector Inst Work Package'!BE9</f>
        <v/>
      </c>
      <c r="BF177" s="185"/>
      <c r="BG177" s="803" t="str">
        <f>'Full Detector Inst Work Package'!BG9</f>
        <v>n/a</v>
      </c>
      <c r="BH177" s="805" t="str">
        <f>'Full Detector Inst Work Package'!BH9</f>
        <v>n/a</v>
      </c>
      <c r="BI177" s="177"/>
      <c r="BJ177" s="803">
        <f>'Full Detector Inst Work Package'!BJ9</f>
        <v>0</v>
      </c>
      <c r="BK177" s="804">
        <f>'Full Detector Inst Work Package'!BK9</f>
        <v>0</v>
      </c>
      <c r="BL177" s="804">
        <f>'Full Detector Inst Work Package'!BL9</f>
        <v>0</v>
      </c>
      <c r="BM177" s="804">
        <f>'Full Detector Inst Work Package'!BM9</f>
        <v>0</v>
      </c>
      <c r="BN177" s="804">
        <f>'Full Detector Inst Work Package'!BN9</f>
        <v>0</v>
      </c>
      <c r="BO177" s="804">
        <f>'Full Detector Inst Work Package'!BO9</f>
        <v>0</v>
      </c>
      <c r="BP177" s="805">
        <f>'Full Detector Inst Work Package'!BP9</f>
        <v>0</v>
      </c>
      <c r="BQ177" s="8"/>
      <c r="BR177" s="687">
        <f>'Full Detector Inst Work Package'!BR9</f>
        <v>0</v>
      </c>
      <c r="BS177" s="688">
        <f>'Full Detector Inst Work Package'!BS9</f>
        <v>0</v>
      </c>
      <c r="BT177" s="688">
        <f>'Full Detector Inst Work Package'!BT9</f>
        <v>0</v>
      </c>
      <c r="BU177" s="688">
        <f>'Full Detector Inst Work Package'!BU9</f>
        <v>0</v>
      </c>
      <c r="BV177" s="688">
        <f>'Full Detector Inst Work Package'!BV9</f>
        <v>0</v>
      </c>
      <c r="BW177" s="688">
        <f>'Full Detector Inst Work Package'!BW9</f>
        <v>0</v>
      </c>
      <c r="BX177" s="689">
        <f>'Full Detector Inst Work Package'!BX9</f>
        <v>0</v>
      </c>
      <c r="BY177" s="676"/>
      <c r="BZ177" s="782">
        <f>'Full Detector Inst Work Package'!BZ9</f>
        <v>0</v>
      </c>
      <c r="CA177" s="783">
        <f>'Full Detector Inst Work Package'!CA9</f>
        <v>0</v>
      </c>
      <c r="CB177" s="784">
        <f>'Full Detector Inst Work Package'!CB9</f>
        <v>0</v>
      </c>
      <c r="CC177" s="677"/>
      <c r="CD177" s="677"/>
      <c r="CE177" s="677"/>
      <c r="CF177" s="677"/>
    </row>
    <row r="178" spans="2:84" ht="156">
      <c r="B178" s="588" t="e">
        <f>'Full Detector Inst Work Package'!#REF!</f>
        <v>#REF!</v>
      </c>
      <c r="C178" s="177" t="str">
        <f>'Full Detector Inst Work Package'!C11</f>
        <v>Full System Commissioning (MIE + INTT + MVTX)</v>
      </c>
      <c r="D178" s="181" t="str">
        <f>'Full Detector Inst Work Package'!D11</f>
        <v>Technical scope: Perform operational tests to adjust, calibrate, debug and optimize the operation and performance of all sPHENIX MIE subsystems as a fully integrated system. 
Work Statement: Perform operational checks on HCal operational and control equipment. Make adjustments and calibrations as necessary to optimize detector performance. Make adjustments to operating procedures as necessary to assure smooth and reliable operation.</v>
      </c>
      <c r="E178" s="181">
        <f>'Full Detector Inst Work Package'!E11</f>
        <v>40</v>
      </c>
      <c r="F178" s="181">
        <f>'Full Detector Inst Work Package'!F11</f>
        <v>0</v>
      </c>
      <c r="G178" s="185"/>
      <c r="H178" s="181">
        <f>'Full Detector Inst Work Package'!H11</f>
        <v>320</v>
      </c>
      <c r="I178" s="185"/>
      <c r="J178" s="187">
        <f>'Full Detector Inst Work Package'!J11</f>
        <v>0</v>
      </c>
      <c r="K178" s="176">
        <f>'Full Detector Inst Work Package'!K11</f>
        <v>320</v>
      </c>
      <c r="L178" s="188">
        <f>'Full Detector Inst Work Package'!L11</f>
        <v>0</v>
      </c>
      <c r="M178" s="185"/>
      <c r="N178" s="181">
        <f>'Full Detector Inst Work Package'!N11</f>
        <v>780</v>
      </c>
      <c r="O178" s="185"/>
      <c r="P178" s="187">
        <f>'Full Detector Inst Work Package'!P11</f>
        <v>0</v>
      </c>
      <c r="Q178" s="176">
        <f>'Full Detector Inst Work Package'!Q11</f>
        <v>0</v>
      </c>
      <c r="R178" s="176">
        <f>'Full Detector Inst Work Package'!R11</f>
        <v>160</v>
      </c>
      <c r="S178" s="188">
        <f>'Full Detector Inst Work Package'!S11</f>
        <v>620</v>
      </c>
      <c r="T178" s="185"/>
      <c r="U178" s="181">
        <f>'Full Detector Inst Work Package'!U11</f>
        <v>0</v>
      </c>
      <c r="V178" s="185"/>
      <c r="W178" s="187">
        <f>'Full Detector Inst Work Package'!W11</f>
        <v>0</v>
      </c>
      <c r="X178" s="176">
        <f>'Full Detector Inst Work Package'!X11</f>
        <v>0</v>
      </c>
      <c r="Y178" s="176">
        <f>'Full Detector Inst Work Package'!Y11</f>
        <v>0</v>
      </c>
      <c r="Z178" s="176">
        <f>'Full Detector Inst Work Package'!Z11</f>
        <v>0</v>
      </c>
      <c r="AA178" s="176">
        <f>'Full Detector Inst Work Package'!AA11</f>
        <v>0</v>
      </c>
      <c r="AB178" s="188">
        <f>'Full Detector Inst Work Package'!AB11</f>
        <v>0</v>
      </c>
      <c r="AC178" s="185"/>
      <c r="AD178" s="181">
        <f>'Full Detector Inst Work Package'!AD11</f>
        <v>256</v>
      </c>
      <c r="AE178" s="185"/>
      <c r="AF178" s="187">
        <f>'Full Detector Inst Work Package'!AF11</f>
        <v>128</v>
      </c>
      <c r="AG178" s="176">
        <f>'Full Detector Inst Work Package'!AG11</f>
        <v>128</v>
      </c>
      <c r="AH178" s="176">
        <f>'Full Detector Inst Work Package'!AH11</f>
        <v>0</v>
      </c>
      <c r="AI178" s="176">
        <f>'Full Detector Inst Work Package'!AI11</f>
        <v>0</v>
      </c>
      <c r="AJ178" s="176">
        <f>'Full Detector Inst Work Package'!AJ11</f>
        <v>0</v>
      </c>
      <c r="AK178" s="176">
        <f>'Full Detector Inst Work Package'!AK11</f>
        <v>0</v>
      </c>
      <c r="AL178" s="176">
        <f>'Full Detector Inst Work Package'!AL11</f>
        <v>0</v>
      </c>
      <c r="AM178" s="176">
        <f>'Full Detector Inst Work Package'!AM11</f>
        <v>0</v>
      </c>
      <c r="AN178" s="188">
        <f>'Full Detector Inst Work Package'!AN11</f>
        <v>0</v>
      </c>
      <c r="AO178" s="185"/>
      <c r="AP178" s="181">
        <f>'Full Detector Inst Work Package'!AP11</f>
        <v>0</v>
      </c>
      <c r="AQ178" s="185"/>
      <c r="AR178" s="187">
        <f>'Full Detector Inst Work Package'!AR11</f>
        <v>0</v>
      </c>
      <c r="AS178" s="176">
        <f>'Full Detector Inst Work Package'!AS11</f>
        <v>0</v>
      </c>
      <c r="AT178" s="176">
        <f>'Full Detector Inst Work Package'!AT11</f>
        <v>0</v>
      </c>
      <c r="AU178" s="176">
        <f>'Full Detector Inst Work Package'!AU11</f>
        <v>0</v>
      </c>
      <c r="AV178" s="188">
        <f>'Full Detector Inst Work Package'!AV11</f>
        <v>0</v>
      </c>
      <c r="AW178" s="185"/>
      <c r="AX178" s="181">
        <f>'Full Detector Inst Work Package'!AX11</f>
        <v>1280</v>
      </c>
      <c r="AY178" s="185"/>
      <c r="AZ178" s="767">
        <f>'Full Detector Inst Work Package'!AZ11</f>
        <v>0</v>
      </c>
      <c r="BA178" s="185"/>
      <c r="BB178" s="756">
        <f>'Full Detector Inst Work Package'!BB11</f>
        <v>0.25</v>
      </c>
      <c r="BC178" s="757">
        <f>'Full Detector Inst Work Package'!BC11</f>
        <v>0</v>
      </c>
      <c r="BD178" s="185"/>
      <c r="BE178" s="181">
        <f>'Full Detector Inst Work Package'!BE11</f>
        <v>0</v>
      </c>
      <c r="BF178" s="185"/>
      <c r="BG178" s="187" t="str">
        <f>'Full Detector Inst Work Package'!BG11</f>
        <v>The labor required for this task is reasonably similar to well understood tasks from PHENIX and other projects of similar scale/L4</v>
      </c>
      <c r="BH178" s="188" t="str">
        <f>'Full Detector Inst Work Package'!BH11</f>
        <v>No Materials required for this task/M1</v>
      </c>
      <c r="BI178" s="177"/>
      <c r="BJ178" s="187">
        <f>'Full Detector Inst Work Package'!BJ11</f>
        <v>0</v>
      </c>
      <c r="BK178" s="176">
        <f>'Full Detector Inst Work Package'!BK11</f>
        <v>320</v>
      </c>
      <c r="BL178" s="176">
        <f>'Full Detector Inst Work Package'!BL11</f>
        <v>780</v>
      </c>
      <c r="BM178" s="176">
        <f>'Full Detector Inst Work Package'!BM11</f>
        <v>0</v>
      </c>
      <c r="BN178" s="176">
        <f>'Full Detector Inst Work Package'!BN11</f>
        <v>256</v>
      </c>
      <c r="BO178" s="176">
        <f>'Full Detector Inst Work Package'!BO11</f>
        <v>0</v>
      </c>
      <c r="BP178" s="188">
        <f>'Full Detector Inst Work Package'!BP11</f>
        <v>1280</v>
      </c>
      <c r="BQ178" s="8"/>
      <c r="BR178" s="775">
        <f>'Full Detector Inst Work Package'!BR10</f>
        <v>0</v>
      </c>
      <c r="BS178" s="776">
        <f>'Full Detector Inst Work Package'!BS10</f>
        <v>0</v>
      </c>
      <c r="BT178" s="776">
        <f>'Full Detector Inst Work Package'!BT10</f>
        <v>0</v>
      </c>
      <c r="BU178" s="776">
        <f>'Full Detector Inst Work Package'!BU10</f>
        <v>0</v>
      </c>
      <c r="BV178" s="776">
        <f>'Full Detector Inst Work Package'!BV10</f>
        <v>0</v>
      </c>
      <c r="BW178" s="776">
        <f>'Full Detector Inst Work Package'!BW10</f>
        <v>0</v>
      </c>
      <c r="BX178" s="777">
        <f>'Full Detector Inst Work Package'!BX10</f>
        <v>0</v>
      </c>
      <c r="BY178" s="676"/>
      <c r="BZ178" s="797">
        <f>'Full Detector Inst Work Package'!BZ10</f>
        <v>0</v>
      </c>
      <c r="CA178" s="798">
        <f>'Full Detector Inst Work Package'!CA10</f>
        <v>0</v>
      </c>
      <c r="CB178" s="799">
        <f>'Full Detector Inst Work Package'!CB10</f>
        <v>0</v>
      </c>
      <c r="CC178" s="677"/>
      <c r="CD178" s="677"/>
      <c r="CE178" s="677"/>
      <c r="CF178" s="677"/>
    </row>
    <row r="179" spans="2:84" ht="187.2">
      <c r="B179" s="588" t="str">
        <f>'Full Detector Inst Work Package'!B13</f>
        <v>S370600</v>
      </c>
      <c r="C179" s="177" t="str">
        <f>'Full Detector Inst Work Package'!C13</f>
        <v>Full sPHENIX Detector Operational Readiness (ORR)</v>
      </c>
      <c r="D179" s="181" t="str">
        <f>'Full Detector Inst Work Package'!D13</f>
        <v>Technical scope: preparation for and execution of review for Engineering and safety review of sPHENIX Min Bias assembly/Installation in the sPHENIX AH. 
Work Statement: Gather all documentation describing the installation of the Min Bias and all of its sevrices including any acceptance/performance  testing performed and survey data. Prepare a presentation to demonstrate the adequacy of the installation demonstarting confidence that the Min Bias will perform successfully and safely. Present it to a committee designated by sPHENIX management.</v>
      </c>
      <c r="E179" s="181">
        <f>'Full Detector Inst Work Package'!E13</f>
        <v>10</v>
      </c>
      <c r="F179" s="181">
        <f>'Full Detector Inst Work Package'!F13</f>
        <v>0</v>
      </c>
      <c r="G179" s="185"/>
      <c r="H179" s="181">
        <f>'Full Detector Inst Work Package'!H13</f>
        <v>0</v>
      </c>
      <c r="I179" s="185"/>
      <c r="J179" s="187">
        <f>'Full Detector Inst Work Package'!J13</f>
        <v>0</v>
      </c>
      <c r="K179" s="176">
        <f>'Full Detector Inst Work Package'!K13</f>
        <v>0</v>
      </c>
      <c r="L179" s="188">
        <f>'Full Detector Inst Work Package'!L13</f>
        <v>0</v>
      </c>
      <c r="M179" s="185"/>
      <c r="N179" s="181">
        <f>'Full Detector Inst Work Package'!N13</f>
        <v>16</v>
      </c>
      <c r="O179" s="185"/>
      <c r="P179" s="187">
        <f>'Full Detector Inst Work Package'!P13</f>
        <v>0</v>
      </c>
      <c r="Q179" s="176">
        <f>'Full Detector Inst Work Package'!Q13</f>
        <v>0</v>
      </c>
      <c r="R179" s="176">
        <f>'Full Detector Inst Work Package'!R13</f>
        <v>8</v>
      </c>
      <c r="S179" s="188">
        <f>'Full Detector Inst Work Package'!S13</f>
        <v>8</v>
      </c>
      <c r="T179" s="185"/>
      <c r="U179" s="181">
        <f>'Full Detector Inst Work Package'!U13</f>
        <v>8</v>
      </c>
      <c r="V179" s="185"/>
      <c r="W179" s="187">
        <f>'Full Detector Inst Work Package'!W13</f>
        <v>8</v>
      </c>
      <c r="X179" s="176">
        <f>'Full Detector Inst Work Package'!X13</f>
        <v>0</v>
      </c>
      <c r="Y179" s="176">
        <f>'Full Detector Inst Work Package'!Y13</f>
        <v>0</v>
      </c>
      <c r="Z179" s="176">
        <f>'Full Detector Inst Work Package'!Z13</f>
        <v>0</v>
      </c>
      <c r="AA179" s="176">
        <f>'Full Detector Inst Work Package'!AA13</f>
        <v>0</v>
      </c>
      <c r="AB179" s="188">
        <f>'Full Detector Inst Work Package'!AB13</f>
        <v>0</v>
      </c>
      <c r="AC179" s="185"/>
      <c r="AD179" s="181">
        <f>'Full Detector Inst Work Package'!AD13</f>
        <v>16</v>
      </c>
      <c r="AE179" s="185"/>
      <c r="AF179" s="187">
        <f>'Full Detector Inst Work Package'!AF13</f>
        <v>8</v>
      </c>
      <c r="AG179" s="176">
        <f>'Full Detector Inst Work Package'!AG13</f>
        <v>8</v>
      </c>
      <c r="AH179" s="176">
        <f>'Full Detector Inst Work Package'!AH13</f>
        <v>0</v>
      </c>
      <c r="AI179" s="176">
        <f>'Full Detector Inst Work Package'!AI13</f>
        <v>0</v>
      </c>
      <c r="AJ179" s="176">
        <f>'Full Detector Inst Work Package'!AJ13</f>
        <v>0</v>
      </c>
      <c r="AK179" s="176">
        <f>'Full Detector Inst Work Package'!AK13</f>
        <v>0</v>
      </c>
      <c r="AL179" s="176">
        <f>'Full Detector Inst Work Package'!AL13</f>
        <v>0</v>
      </c>
      <c r="AM179" s="176">
        <f>'Full Detector Inst Work Package'!AM13</f>
        <v>0</v>
      </c>
      <c r="AN179" s="188">
        <f>'Full Detector Inst Work Package'!AN13</f>
        <v>0</v>
      </c>
      <c r="AO179" s="185"/>
      <c r="AP179" s="181">
        <f>'Full Detector Inst Work Package'!AP13</f>
        <v>0</v>
      </c>
      <c r="AQ179" s="185"/>
      <c r="AR179" s="187">
        <f>'Full Detector Inst Work Package'!AR13</f>
        <v>0</v>
      </c>
      <c r="AS179" s="176">
        <f>'Full Detector Inst Work Package'!AS13</f>
        <v>0</v>
      </c>
      <c r="AT179" s="176">
        <f>'Full Detector Inst Work Package'!AT13</f>
        <v>0</v>
      </c>
      <c r="AU179" s="176">
        <f>'Full Detector Inst Work Package'!AU13</f>
        <v>0</v>
      </c>
      <c r="AV179" s="188">
        <f>'Full Detector Inst Work Package'!AV13</f>
        <v>0</v>
      </c>
      <c r="AW179" s="185"/>
      <c r="AX179" s="181">
        <f>'Full Detector Inst Work Package'!AX13</f>
        <v>0</v>
      </c>
      <c r="AY179" s="185"/>
      <c r="AZ179" s="767">
        <f>'Full Detector Inst Work Package'!AZ13</f>
        <v>0</v>
      </c>
      <c r="BA179" s="185"/>
      <c r="BB179" s="756">
        <f>'Full Detector Inst Work Package'!BB13</f>
        <v>0.25</v>
      </c>
      <c r="BC179" s="757">
        <f>'Full Detector Inst Work Package'!BC13</f>
        <v>0</v>
      </c>
      <c r="BD179" s="185"/>
      <c r="BE179" s="181">
        <f>'Full Detector Inst Work Package'!BE13</f>
        <v>0</v>
      </c>
      <c r="BF179" s="185"/>
      <c r="BG179" s="187" t="str">
        <f>'Full Detector Inst Work Package'!BG13</f>
        <v>The labor required for this task is reasonably similar to well understood tasks from PHENIX and other projects of similar scale/L4</v>
      </c>
      <c r="BH179" s="188" t="str">
        <f>'Full Detector Inst Work Package'!BH13</f>
        <v>No Materials required for this task/M1</v>
      </c>
      <c r="BI179" s="177"/>
      <c r="BJ179" s="187">
        <f>'Full Detector Inst Work Package'!BJ13</f>
        <v>0</v>
      </c>
      <c r="BK179" s="176">
        <f>'Full Detector Inst Work Package'!BK13</f>
        <v>0</v>
      </c>
      <c r="BL179" s="176">
        <f>'Full Detector Inst Work Package'!BL13</f>
        <v>16</v>
      </c>
      <c r="BM179" s="176">
        <f>'Full Detector Inst Work Package'!BM13</f>
        <v>8</v>
      </c>
      <c r="BN179" s="176">
        <f>'Full Detector Inst Work Package'!BN13</f>
        <v>16</v>
      </c>
      <c r="BO179" s="176">
        <f>'Full Detector Inst Work Package'!BO13</f>
        <v>0</v>
      </c>
      <c r="BP179" s="188">
        <f>'Full Detector Inst Work Package'!BP13</f>
        <v>0</v>
      </c>
      <c r="BQ179" s="8"/>
      <c r="BR179" s="775">
        <f>'Full Detector Inst Work Package'!BR11</f>
        <v>0</v>
      </c>
      <c r="BS179" s="776">
        <f>'Full Detector Inst Work Package'!BS11</f>
        <v>38880</v>
      </c>
      <c r="BT179" s="776">
        <f>'Full Detector Inst Work Package'!BT11</f>
        <v>81354</v>
      </c>
      <c r="BU179" s="776">
        <f>'Full Detector Inst Work Package'!BU11</f>
        <v>0</v>
      </c>
      <c r="BV179" s="776">
        <f>'Full Detector Inst Work Package'!BV11</f>
        <v>20761.599999999999</v>
      </c>
      <c r="BW179" s="776">
        <f>'Full Detector Inst Work Package'!BW11</f>
        <v>0</v>
      </c>
      <c r="BX179" s="777">
        <f>'Full Detector Inst Work Package'!BX11</f>
        <v>0</v>
      </c>
      <c r="BY179" s="676"/>
      <c r="BZ179" s="797">
        <f>'Full Detector Inst Work Package'!BZ11</f>
        <v>140995.6</v>
      </c>
      <c r="CA179" s="798">
        <f>'Full Detector Inst Work Package'!CA11</f>
        <v>176244.5</v>
      </c>
      <c r="CB179" s="799">
        <f>'Full Detector Inst Work Package'!CB11</f>
        <v>0</v>
      </c>
      <c r="CC179" s="677"/>
      <c r="CD179" s="677"/>
      <c r="CE179" s="677"/>
      <c r="CF179" s="677"/>
    </row>
    <row r="180" spans="2:84" ht="109.2">
      <c r="B180" s="588" t="str">
        <f>'Full Detector Inst Work Package'!B14</f>
        <v>S370700</v>
      </c>
      <c r="C180" s="177" t="str">
        <f>'Full Detector Inst Work Package'!C14</f>
        <v>Address Action Items from Full sPHENIX Detector ORR</v>
      </c>
      <c r="D180" s="181" t="str">
        <f>'Full Detector Inst Work Package'!D14</f>
        <v>Technical scope: evaluation and implementation of recommendations from Min Bias ORR. 
Work Statement: receive action items from reviewers, evaluate action items, implement changes, modifications to plans and equipment to appropriately satisfy each action item.</v>
      </c>
      <c r="E180" s="181">
        <f>'Full Detector Inst Work Package'!E14</f>
        <v>10</v>
      </c>
      <c r="F180" s="181">
        <f>'Full Detector Inst Work Package'!F14</f>
        <v>0</v>
      </c>
      <c r="G180" s="185"/>
      <c r="H180" s="181">
        <f>'Full Detector Inst Work Package'!H14</f>
        <v>0</v>
      </c>
      <c r="I180" s="185"/>
      <c r="J180" s="187">
        <f>'Full Detector Inst Work Package'!J14</f>
        <v>0</v>
      </c>
      <c r="K180" s="176">
        <f>'Full Detector Inst Work Package'!K14</f>
        <v>0</v>
      </c>
      <c r="L180" s="188">
        <f>'Full Detector Inst Work Package'!L14</f>
        <v>0</v>
      </c>
      <c r="M180" s="185"/>
      <c r="N180" s="181">
        <f>'Full Detector Inst Work Package'!N14</f>
        <v>32</v>
      </c>
      <c r="O180" s="185"/>
      <c r="P180" s="187">
        <f>'Full Detector Inst Work Package'!P14</f>
        <v>0</v>
      </c>
      <c r="Q180" s="176">
        <f>'Full Detector Inst Work Package'!Q14</f>
        <v>0</v>
      </c>
      <c r="R180" s="176">
        <f>'Full Detector Inst Work Package'!R14</f>
        <v>16</v>
      </c>
      <c r="S180" s="188">
        <f>'Full Detector Inst Work Package'!S14</f>
        <v>16</v>
      </c>
      <c r="T180" s="185"/>
      <c r="U180" s="181">
        <f>'Full Detector Inst Work Package'!U14</f>
        <v>16</v>
      </c>
      <c r="V180" s="185"/>
      <c r="W180" s="187">
        <f>'Full Detector Inst Work Package'!W14</f>
        <v>16</v>
      </c>
      <c r="X180" s="176">
        <f>'Full Detector Inst Work Package'!X14</f>
        <v>0</v>
      </c>
      <c r="Y180" s="176">
        <f>'Full Detector Inst Work Package'!Y14</f>
        <v>0</v>
      </c>
      <c r="Z180" s="176">
        <f>'Full Detector Inst Work Package'!Z14</f>
        <v>0</v>
      </c>
      <c r="AA180" s="176">
        <f>'Full Detector Inst Work Package'!AA14</f>
        <v>0</v>
      </c>
      <c r="AB180" s="188">
        <f>'Full Detector Inst Work Package'!AB14</f>
        <v>0</v>
      </c>
      <c r="AC180" s="185"/>
      <c r="AD180" s="181">
        <f>'Full Detector Inst Work Package'!AD14</f>
        <v>32</v>
      </c>
      <c r="AE180" s="185"/>
      <c r="AF180" s="187">
        <f>'Full Detector Inst Work Package'!AF14</f>
        <v>16</v>
      </c>
      <c r="AG180" s="176">
        <f>'Full Detector Inst Work Package'!AG14</f>
        <v>16</v>
      </c>
      <c r="AH180" s="176">
        <f>'Full Detector Inst Work Package'!AH14</f>
        <v>0</v>
      </c>
      <c r="AI180" s="176">
        <f>'Full Detector Inst Work Package'!AI14</f>
        <v>0</v>
      </c>
      <c r="AJ180" s="176">
        <f>'Full Detector Inst Work Package'!AJ14</f>
        <v>0</v>
      </c>
      <c r="AK180" s="176">
        <f>'Full Detector Inst Work Package'!AK14</f>
        <v>0</v>
      </c>
      <c r="AL180" s="176">
        <f>'Full Detector Inst Work Package'!AL14</f>
        <v>0</v>
      </c>
      <c r="AM180" s="176">
        <f>'Full Detector Inst Work Package'!AM14</f>
        <v>0</v>
      </c>
      <c r="AN180" s="188">
        <f>'Full Detector Inst Work Package'!AN14</f>
        <v>0</v>
      </c>
      <c r="AO180" s="185"/>
      <c r="AP180" s="181">
        <f>'Full Detector Inst Work Package'!AP14</f>
        <v>0</v>
      </c>
      <c r="AQ180" s="185"/>
      <c r="AR180" s="187">
        <f>'Full Detector Inst Work Package'!AR14</f>
        <v>0</v>
      </c>
      <c r="AS180" s="176">
        <f>'Full Detector Inst Work Package'!AS14</f>
        <v>0</v>
      </c>
      <c r="AT180" s="176">
        <f>'Full Detector Inst Work Package'!AT14</f>
        <v>0</v>
      </c>
      <c r="AU180" s="176">
        <f>'Full Detector Inst Work Package'!AU14</f>
        <v>0</v>
      </c>
      <c r="AV180" s="188">
        <f>'Full Detector Inst Work Package'!AV14</f>
        <v>0</v>
      </c>
      <c r="AW180" s="185"/>
      <c r="AX180" s="181">
        <f>'Full Detector Inst Work Package'!AX14</f>
        <v>0</v>
      </c>
      <c r="AY180" s="185"/>
      <c r="AZ180" s="767">
        <f>'Full Detector Inst Work Package'!AZ14</f>
        <v>0</v>
      </c>
      <c r="BA180" s="185"/>
      <c r="BB180" s="756">
        <f>'Full Detector Inst Work Package'!BB14</f>
        <v>0.25</v>
      </c>
      <c r="BC180" s="757">
        <f>'Full Detector Inst Work Package'!BC14</f>
        <v>0</v>
      </c>
      <c r="BD180" s="185"/>
      <c r="BE180" s="181">
        <f>'Full Detector Inst Work Package'!BE14</f>
        <v>0</v>
      </c>
      <c r="BF180" s="185"/>
      <c r="BG180" s="187" t="str">
        <f>'Full Detector Inst Work Package'!BG14</f>
        <v>The labor required for this task is reasonably similar to well understood tasks from PHENIX and other projects of similar scale/L4</v>
      </c>
      <c r="BH180" s="188" t="str">
        <f>'Full Detector Inst Work Package'!BH14</f>
        <v>No Materials required for this task/M1</v>
      </c>
      <c r="BI180" s="177"/>
      <c r="BJ180" s="187">
        <f>'Full Detector Inst Work Package'!BJ14</f>
        <v>0</v>
      </c>
      <c r="BK180" s="176">
        <f>'Full Detector Inst Work Package'!BK14</f>
        <v>0</v>
      </c>
      <c r="BL180" s="176">
        <f>'Full Detector Inst Work Package'!BL14</f>
        <v>32</v>
      </c>
      <c r="BM180" s="176">
        <f>'Full Detector Inst Work Package'!BM14</f>
        <v>16</v>
      </c>
      <c r="BN180" s="176">
        <f>'Full Detector Inst Work Package'!BN14</f>
        <v>32</v>
      </c>
      <c r="BO180" s="176">
        <f>'Full Detector Inst Work Package'!BO14</f>
        <v>0</v>
      </c>
      <c r="BP180" s="188">
        <f>'Full Detector Inst Work Package'!BP14</f>
        <v>0</v>
      </c>
      <c r="BQ180" s="8"/>
      <c r="BR180" s="775">
        <f>'Full Detector Inst Work Package'!BR12</f>
        <v>0</v>
      </c>
      <c r="BS180" s="776">
        <f>'Full Detector Inst Work Package'!BS12</f>
        <v>0</v>
      </c>
      <c r="BT180" s="776">
        <f>'Full Detector Inst Work Package'!BT12</f>
        <v>0</v>
      </c>
      <c r="BU180" s="776">
        <f>'Full Detector Inst Work Package'!BU12</f>
        <v>0</v>
      </c>
      <c r="BV180" s="776">
        <f>'Full Detector Inst Work Package'!BV12</f>
        <v>0</v>
      </c>
      <c r="BW180" s="776">
        <f>'Full Detector Inst Work Package'!BW12</f>
        <v>0</v>
      </c>
      <c r="BX180" s="777">
        <f>'Full Detector Inst Work Package'!BX12</f>
        <v>0</v>
      </c>
      <c r="BY180" s="676"/>
      <c r="BZ180" s="797">
        <f>'Full Detector Inst Work Package'!BZ12</f>
        <v>0</v>
      </c>
      <c r="CA180" s="798">
        <f>'Full Detector Inst Work Package'!CA12</f>
        <v>0</v>
      </c>
      <c r="CB180" s="799">
        <f>'Full Detector Inst Work Package'!CB12</f>
        <v>0</v>
      </c>
      <c r="CC180" s="677"/>
      <c r="CD180" s="677"/>
      <c r="CE180" s="677"/>
      <c r="CF180" s="677"/>
    </row>
    <row r="181" spans="2:84" ht="31.8" thickBot="1">
      <c r="B181" s="589" t="str">
        <f>'Full Detector Inst Work Package'!B15</f>
        <v>S370800</v>
      </c>
      <c r="C181" s="178" t="str">
        <f>'Full Detector Inst Work Package'!C15</f>
        <v>All Design/Safety/Readiness Reviews Complete, sPHENIX Ready for Operations</v>
      </c>
      <c r="D181" s="178" t="str">
        <f>'Full Detector Inst Work Package'!D15</f>
        <v>milestone</v>
      </c>
      <c r="E181" s="178">
        <f>'Full Detector Inst Work Package'!E15</f>
        <v>0</v>
      </c>
      <c r="F181" s="178">
        <f>'Full Detector Inst Work Package'!F15</f>
        <v>0</v>
      </c>
      <c r="G181" s="193"/>
      <c r="H181" s="178">
        <f>'Full Detector Inst Work Package'!H15</f>
        <v>0</v>
      </c>
      <c r="I181" s="193"/>
      <c r="J181" s="809">
        <f>'Full Detector Inst Work Package'!J15</f>
        <v>0</v>
      </c>
      <c r="K181" s="810">
        <f>'Full Detector Inst Work Package'!K15</f>
        <v>0</v>
      </c>
      <c r="L181" s="811">
        <f>'Full Detector Inst Work Package'!L15</f>
        <v>0</v>
      </c>
      <c r="M181" s="193"/>
      <c r="N181" s="178">
        <f>'Full Detector Inst Work Package'!N15</f>
        <v>0</v>
      </c>
      <c r="O181" s="193"/>
      <c r="P181" s="809">
        <f>'Full Detector Inst Work Package'!P15</f>
        <v>0</v>
      </c>
      <c r="Q181" s="810">
        <f>'Full Detector Inst Work Package'!Q15</f>
        <v>0</v>
      </c>
      <c r="R181" s="810">
        <f>'Full Detector Inst Work Package'!R15</f>
        <v>0</v>
      </c>
      <c r="S181" s="811">
        <f>'Full Detector Inst Work Package'!S15</f>
        <v>0</v>
      </c>
      <c r="T181" s="193"/>
      <c r="U181" s="178">
        <f>'Full Detector Inst Work Package'!U15</f>
        <v>0</v>
      </c>
      <c r="V181" s="193"/>
      <c r="W181" s="809">
        <f>'Full Detector Inst Work Package'!W15</f>
        <v>0</v>
      </c>
      <c r="X181" s="810">
        <f>'Full Detector Inst Work Package'!X15</f>
        <v>0</v>
      </c>
      <c r="Y181" s="810">
        <f>'Full Detector Inst Work Package'!Y15</f>
        <v>0</v>
      </c>
      <c r="Z181" s="810">
        <f>'Full Detector Inst Work Package'!Z15</f>
        <v>0</v>
      </c>
      <c r="AA181" s="810">
        <f>'Full Detector Inst Work Package'!AA15</f>
        <v>0</v>
      </c>
      <c r="AB181" s="811">
        <f>'Full Detector Inst Work Package'!AB15</f>
        <v>0</v>
      </c>
      <c r="AC181" s="193"/>
      <c r="AD181" s="178">
        <f>'Full Detector Inst Work Package'!AD15</f>
        <v>0</v>
      </c>
      <c r="AE181" s="193"/>
      <c r="AF181" s="809">
        <f>'Full Detector Inst Work Package'!AF15</f>
        <v>0</v>
      </c>
      <c r="AG181" s="810">
        <f>'Full Detector Inst Work Package'!AG15</f>
        <v>0</v>
      </c>
      <c r="AH181" s="810">
        <f>'Full Detector Inst Work Package'!AH15</f>
        <v>0</v>
      </c>
      <c r="AI181" s="810">
        <f>'Full Detector Inst Work Package'!AI15</f>
        <v>0</v>
      </c>
      <c r="AJ181" s="810">
        <f>'Full Detector Inst Work Package'!AJ15</f>
        <v>0</v>
      </c>
      <c r="AK181" s="810">
        <f>'Full Detector Inst Work Package'!AK15</f>
        <v>0</v>
      </c>
      <c r="AL181" s="810">
        <f>'Full Detector Inst Work Package'!AL15</f>
        <v>0</v>
      </c>
      <c r="AM181" s="810">
        <f>'Full Detector Inst Work Package'!AM15</f>
        <v>0</v>
      </c>
      <c r="AN181" s="811">
        <f>'Full Detector Inst Work Package'!AN15</f>
        <v>0</v>
      </c>
      <c r="AO181" s="193"/>
      <c r="AP181" s="178">
        <f>'Full Detector Inst Work Package'!AP15</f>
        <v>0</v>
      </c>
      <c r="AQ181" s="193"/>
      <c r="AR181" s="809">
        <f>'Full Detector Inst Work Package'!AR15</f>
        <v>0</v>
      </c>
      <c r="AS181" s="810">
        <f>'Full Detector Inst Work Package'!AS15</f>
        <v>0</v>
      </c>
      <c r="AT181" s="810">
        <f>'Full Detector Inst Work Package'!AT15</f>
        <v>0</v>
      </c>
      <c r="AU181" s="810">
        <f>'Full Detector Inst Work Package'!AU15</f>
        <v>0</v>
      </c>
      <c r="AV181" s="811">
        <f>'Full Detector Inst Work Package'!AV15</f>
        <v>0</v>
      </c>
      <c r="AW181" s="193"/>
      <c r="AX181" s="178">
        <f>'Full Detector Inst Work Package'!AX15</f>
        <v>0</v>
      </c>
      <c r="AY181" s="193"/>
      <c r="AZ181" s="812">
        <f>'Full Detector Inst Work Package'!AZ15</f>
        <v>0</v>
      </c>
      <c r="BA181" s="193"/>
      <c r="BB181" s="813">
        <f>'Full Detector Inst Work Package'!BB15</f>
        <v>0</v>
      </c>
      <c r="BC181" s="814">
        <f>'Full Detector Inst Work Package'!BC15</f>
        <v>0</v>
      </c>
      <c r="BD181" s="193"/>
      <c r="BE181" s="178" t="str">
        <f>'Full Detector Inst Work Package'!BE15</f>
        <v/>
      </c>
      <c r="BF181" s="193"/>
      <c r="BG181" s="809" t="str">
        <f>'Full Detector Inst Work Package'!BG15</f>
        <v>n/a</v>
      </c>
      <c r="BH181" s="811" t="str">
        <f>'Full Detector Inst Work Package'!BH15</f>
        <v>n/a</v>
      </c>
      <c r="BI181" s="178"/>
      <c r="BJ181" s="809">
        <f>'Full Detector Inst Work Package'!BJ15</f>
        <v>0</v>
      </c>
      <c r="BK181" s="810">
        <f>'Full Detector Inst Work Package'!BK15</f>
        <v>0</v>
      </c>
      <c r="BL181" s="810">
        <f>'Full Detector Inst Work Package'!BL15</f>
        <v>0</v>
      </c>
      <c r="BM181" s="810">
        <f>'Full Detector Inst Work Package'!BM15</f>
        <v>0</v>
      </c>
      <c r="BN181" s="810">
        <f>'Full Detector Inst Work Package'!BN15</f>
        <v>0</v>
      </c>
      <c r="BO181" s="810">
        <f>'Full Detector Inst Work Package'!BO15</f>
        <v>0</v>
      </c>
      <c r="BP181" s="811">
        <f>'Full Detector Inst Work Package'!BP15</f>
        <v>0</v>
      </c>
      <c r="BQ181" s="8"/>
      <c r="BR181" s="690">
        <f>'Full Detector Inst Work Package'!BR13</f>
        <v>0</v>
      </c>
      <c r="BS181" s="691">
        <f>'Full Detector Inst Work Package'!BS13</f>
        <v>0</v>
      </c>
      <c r="BT181" s="691">
        <f>'Full Detector Inst Work Package'!BT13</f>
        <v>1668.8</v>
      </c>
      <c r="BU181" s="691">
        <f>'Full Detector Inst Work Package'!BU13</f>
        <v>648.79999999999995</v>
      </c>
      <c r="BV181" s="691">
        <f>'Full Detector Inst Work Package'!BV13</f>
        <v>1297.5999999999999</v>
      </c>
      <c r="BW181" s="691">
        <f>'Full Detector Inst Work Package'!BW13</f>
        <v>0</v>
      </c>
      <c r="BX181" s="692">
        <f>'Full Detector Inst Work Package'!BX13</f>
        <v>0</v>
      </c>
      <c r="BY181" s="676"/>
      <c r="BZ181" s="815">
        <f>'Full Detector Inst Work Package'!BZ13</f>
        <v>3615.2</v>
      </c>
      <c r="CA181" s="816">
        <f>'Full Detector Inst Work Package'!CA13</f>
        <v>4519</v>
      </c>
      <c r="CB181" s="817">
        <f>'Full Detector Inst Work Package'!CB13</f>
        <v>0</v>
      </c>
      <c r="CC181" s="677"/>
      <c r="CD181" s="677"/>
      <c r="CE181" s="677"/>
      <c r="CF181" s="677"/>
    </row>
    <row r="182" spans="2:84">
      <c r="BR182" s="774"/>
      <c r="BS182" s="774"/>
      <c r="BT182" s="774"/>
      <c r="BU182" s="774"/>
      <c r="BV182" s="774"/>
      <c r="BW182" s="774"/>
      <c r="BX182" s="774"/>
      <c r="BY182" s="676"/>
      <c r="BZ182" s="774"/>
      <c r="CA182" s="774"/>
      <c r="CB182" s="774"/>
      <c r="CC182" s="677"/>
      <c r="CD182" s="677"/>
      <c r="CE182" s="677"/>
      <c r="CF182" s="677"/>
    </row>
    <row r="183" spans="2:84" ht="16.2" thickBot="1">
      <c r="BR183" s="774"/>
      <c r="BS183" s="774"/>
      <c r="BT183" s="774"/>
      <c r="BU183" s="774"/>
      <c r="BV183" s="774"/>
      <c r="BW183" s="774"/>
      <c r="BX183" s="774"/>
      <c r="BY183" s="676"/>
      <c r="BZ183" s="774"/>
      <c r="CA183" s="774"/>
      <c r="CB183" s="774"/>
      <c r="CC183" s="677"/>
      <c r="CD183" s="677"/>
      <c r="CE183" s="677"/>
      <c r="CF183" s="677"/>
    </row>
    <row r="184" spans="2:84" ht="46.05" customHeight="1" thickBot="1">
      <c r="D184" s="1298" t="s">
        <v>585</v>
      </c>
      <c r="E184" s="1299"/>
      <c r="F184" s="1283" t="s">
        <v>44</v>
      </c>
      <c r="G184" s="1274"/>
      <c r="H184" s="1235" t="s">
        <v>0</v>
      </c>
      <c r="I184" s="1294"/>
      <c r="J184" s="1287" t="s">
        <v>577</v>
      </c>
      <c r="K184" s="1288"/>
      <c r="L184" s="1289"/>
      <c r="M184" s="1296"/>
      <c r="N184" s="1235" t="s">
        <v>1</v>
      </c>
      <c r="O184" s="1274"/>
      <c r="P184" s="1230" t="s">
        <v>578</v>
      </c>
      <c r="Q184" s="1231"/>
      <c r="R184" s="1231"/>
      <c r="S184" s="1232"/>
      <c r="T184" s="1249"/>
      <c r="U184" s="1235" t="s">
        <v>2</v>
      </c>
      <c r="V184" s="1274"/>
      <c r="W184" s="1230" t="s">
        <v>579</v>
      </c>
      <c r="X184" s="1231"/>
      <c r="Y184" s="1231"/>
      <c r="Z184" s="1231"/>
      <c r="AA184" s="1231"/>
      <c r="AB184" s="1232"/>
      <c r="AC184" s="1249"/>
      <c r="AD184" s="1235" t="s">
        <v>3</v>
      </c>
      <c r="AE184" s="1274"/>
      <c r="AF184" s="1230" t="s">
        <v>580</v>
      </c>
      <c r="AG184" s="1231"/>
      <c r="AH184" s="1231"/>
      <c r="AI184" s="1231"/>
      <c r="AJ184" s="1231"/>
      <c r="AK184" s="1231"/>
      <c r="AL184" s="1231"/>
      <c r="AM184" s="1231"/>
      <c r="AN184" s="1232"/>
      <c r="AO184" s="1249"/>
      <c r="AP184" s="1235" t="s">
        <v>4</v>
      </c>
      <c r="AQ184" s="1274"/>
      <c r="AR184" s="1230" t="s">
        <v>584</v>
      </c>
      <c r="AS184" s="1231"/>
      <c r="AT184" s="1231"/>
      <c r="AU184" s="1231"/>
      <c r="AV184" s="1232"/>
      <c r="AW184" s="1279"/>
      <c r="AX184" s="1235" t="s">
        <v>58</v>
      </c>
      <c r="BH184" s="1276" t="s">
        <v>631</v>
      </c>
      <c r="BI184" s="16"/>
      <c r="BJ184" s="50" t="s">
        <v>92</v>
      </c>
      <c r="BK184" s="158" t="s">
        <v>93</v>
      </c>
      <c r="BL184" s="158" t="s">
        <v>94</v>
      </c>
      <c r="BM184" s="158" t="s">
        <v>95</v>
      </c>
      <c r="BN184" s="158" t="s">
        <v>8</v>
      </c>
      <c r="BO184" s="158" t="s">
        <v>62</v>
      </c>
      <c r="BP184" s="159" t="s">
        <v>96</v>
      </c>
    </row>
    <row r="185" spans="2:84" ht="31.05" customHeight="1" thickBot="1">
      <c r="D185" s="1300"/>
      <c r="E185" s="1301"/>
      <c r="F185" s="1284"/>
      <c r="G185" s="1275"/>
      <c r="H185" s="1236"/>
      <c r="I185" s="1295"/>
      <c r="J185" s="315" t="s">
        <v>47</v>
      </c>
      <c r="K185" s="169" t="s">
        <v>43</v>
      </c>
      <c r="L185" s="313" t="s">
        <v>48</v>
      </c>
      <c r="M185" s="1297"/>
      <c r="N185" s="1236"/>
      <c r="O185" s="1275"/>
      <c r="P185" s="1237" t="s">
        <v>46</v>
      </c>
      <c r="Q185" s="1238" t="s">
        <v>101</v>
      </c>
      <c r="R185" s="1238" t="s">
        <v>102</v>
      </c>
      <c r="S185" s="1260" t="s">
        <v>103</v>
      </c>
      <c r="T185" s="1273"/>
      <c r="U185" s="1236"/>
      <c r="V185" s="1275"/>
      <c r="W185" s="1237" t="s">
        <v>45</v>
      </c>
      <c r="X185" s="1238" t="s">
        <v>97</v>
      </c>
      <c r="Y185" s="1256" t="s">
        <v>582</v>
      </c>
      <c r="Z185" s="1238" t="s">
        <v>98</v>
      </c>
      <c r="AA185" s="1238" t="s">
        <v>99</v>
      </c>
      <c r="AB185" s="1260" t="s">
        <v>104</v>
      </c>
      <c r="AC185" s="1273"/>
      <c r="AD185" s="1236"/>
      <c r="AE185" s="1275"/>
      <c r="AF185" s="1271" t="s">
        <v>56</v>
      </c>
      <c r="AG185" s="1256" t="s">
        <v>57</v>
      </c>
      <c r="AH185" s="1256" t="s">
        <v>54</v>
      </c>
      <c r="AI185" s="1256" t="s">
        <v>106</v>
      </c>
      <c r="AJ185" s="1256" t="s">
        <v>100</v>
      </c>
      <c r="AK185" s="1256" t="s">
        <v>55</v>
      </c>
      <c r="AL185" s="1256" t="s">
        <v>107</v>
      </c>
      <c r="AM185" s="1256" t="s">
        <v>105</v>
      </c>
      <c r="AN185" s="1259" t="s">
        <v>59</v>
      </c>
      <c r="AO185" s="1273"/>
      <c r="AP185" s="1236"/>
      <c r="AQ185" s="1275"/>
      <c r="AR185" s="1237" t="s">
        <v>49</v>
      </c>
      <c r="AS185" s="1238" t="s">
        <v>50</v>
      </c>
      <c r="AT185" s="1238" t="s">
        <v>51</v>
      </c>
      <c r="AU185" s="1238" t="s">
        <v>52</v>
      </c>
      <c r="AV185" s="1260" t="s">
        <v>53</v>
      </c>
      <c r="AW185" s="1280"/>
      <c r="AX185" s="1236"/>
      <c r="BH185" s="1277"/>
      <c r="BI185" s="17"/>
      <c r="BJ185" s="162" t="s">
        <v>556</v>
      </c>
      <c r="BK185" s="163" t="s">
        <v>556</v>
      </c>
      <c r="BL185" s="163" t="s">
        <v>556</v>
      </c>
      <c r="BM185" s="163" t="s">
        <v>556</v>
      </c>
      <c r="BN185" s="163" t="s">
        <v>556</v>
      </c>
      <c r="BO185" s="163" t="s">
        <v>556</v>
      </c>
      <c r="BP185" s="164" t="s">
        <v>556</v>
      </c>
      <c r="BQ185" s="58"/>
      <c r="BR185" s="778"/>
      <c r="BS185" s="778"/>
      <c r="BT185" s="778"/>
      <c r="BU185" s="778"/>
      <c r="BV185" s="778"/>
      <c r="BW185" s="778"/>
      <c r="BX185" s="778"/>
      <c r="BY185" s="58"/>
      <c r="BZ185" s="780"/>
      <c r="CA185" s="780"/>
      <c r="CB185" s="780"/>
    </row>
    <row r="186" spans="2:84" ht="40.049999999999997" customHeight="1" thickBot="1">
      <c r="D186" s="1300"/>
      <c r="E186" s="1301"/>
      <c r="F186" s="183" t="s">
        <v>576</v>
      </c>
      <c r="G186" s="1275"/>
      <c r="H186" s="312" t="s">
        <v>576</v>
      </c>
      <c r="I186" s="1295"/>
      <c r="J186" s="314" t="s">
        <v>0</v>
      </c>
      <c r="K186" s="42" t="s">
        <v>0</v>
      </c>
      <c r="L186" s="311" t="s">
        <v>0</v>
      </c>
      <c r="M186" s="1297"/>
      <c r="N186" s="312" t="s">
        <v>576</v>
      </c>
      <c r="O186" s="1275"/>
      <c r="P186" s="1237"/>
      <c r="Q186" s="1238"/>
      <c r="R186" s="1238"/>
      <c r="S186" s="1260"/>
      <c r="T186" s="1273"/>
      <c r="U186" s="312" t="s">
        <v>576</v>
      </c>
      <c r="V186" s="1275"/>
      <c r="W186" s="1237"/>
      <c r="X186" s="1238"/>
      <c r="Y186" s="1270"/>
      <c r="Z186" s="1238"/>
      <c r="AA186" s="1238"/>
      <c r="AB186" s="1260"/>
      <c r="AC186" s="1273"/>
      <c r="AD186" s="312" t="s">
        <v>576</v>
      </c>
      <c r="AE186" s="1275"/>
      <c r="AF186" s="1272"/>
      <c r="AG186" s="1270"/>
      <c r="AH186" s="1270"/>
      <c r="AI186" s="1270"/>
      <c r="AJ186" s="1270"/>
      <c r="AK186" s="1270"/>
      <c r="AL186" s="1270"/>
      <c r="AM186" s="1270"/>
      <c r="AN186" s="1265"/>
      <c r="AO186" s="1273"/>
      <c r="AP186" s="312" t="s">
        <v>576</v>
      </c>
      <c r="AQ186" s="1275"/>
      <c r="AR186" s="1237"/>
      <c r="AS186" s="1238"/>
      <c r="AT186" s="1238"/>
      <c r="AU186" s="1238"/>
      <c r="AV186" s="1260"/>
      <c r="AW186" s="1280"/>
      <c r="AX186" s="312" t="s">
        <v>576</v>
      </c>
      <c r="BH186" s="1278"/>
      <c r="BI186" s="443"/>
      <c r="BJ186" s="49">
        <f t="shared" ref="BJ186:BP186" si="27">SUM(BJ8:BJ181)</f>
        <v>0</v>
      </c>
      <c r="BK186" s="165">
        <f t="shared" si="27"/>
        <v>2962</v>
      </c>
      <c r="BL186" s="165">
        <f t="shared" si="27"/>
        <v>6462</v>
      </c>
      <c r="BM186" s="165">
        <f t="shared" si="27"/>
        <v>3031</v>
      </c>
      <c r="BN186" s="165">
        <f t="shared" si="27"/>
        <v>13469</v>
      </c>
      <c r="BO186" s="165">
        <f t="shared" si="27"/>
        <v>4268</v>
      </c>
      <c r="BP186" s="166">
        <f t="shared" si="27"/>
        <v>9800</v>
      </c>
      <c r="BQ186" s="15"/>
      <c r="BR186" s="779"/>
      <c r="BS186" s="779"/>
      <c r="BT186" s="779"/>
      <c r="BU186" s="779"/>
      <c r="BV186" s="779"/>
      <c r="BW186" s="779"/>
      <c r="BX186" s="779"/>
      <c r="BY186" s="15"/>
      <c r="BZ186" s="781"/>
      <c r="CA186" s="781"/>
      <c r="CB186" s="781"/>
    </row>
    <row r="187" spans="2:84" ht="19.05" customHeight="1" thickBot="1">
      <c r="D187" s="1302"/>
      <c r="E187" s="1303"/>
      <c r="F187" s="208">
        <f>SUMPRODUCT($E9:$E181,F9:F181)</f>
        <v>0</v>
      </c>
      <c r="G187" s="208"/>
      <c r="H187" s="208">
        <f>SUM(H9:H181)</f>
        <v>2962</v>
      </c>
      <c r="I187" s="208"/>
      <c r="J187" s="208">
        <f t="shared" ref="J187:L187" si="28">SUM(J9:J181)</f>
        <v>6</v>
      </c>
      <c r="K187" s="208">
        <f t="shared" si="28"/>
        <v>2820</v>
      </c>
      <c r="L187" s="208">
        <f t="shared" si="28"/>
        <v>136</v>
      </c>
      <c r="M187" s="208"/>
      <c r="N187" s="208">
        <f>SUM(N9:N181)</f>
        <v>6462</v>
      </c>
      <c r="O187" s="208"/>
      <c r="P187" s="208">
        <f t="shared" ref="P187:S187" si="29">SUM(P9:P181)</f>
        <v>754</v>
      </c>
      <c r="Q187" s="208">
        <f t="shared" si="29"/>
        <v>0</v>
      </c>
      <c r="R187" s="208">
        <f t="shared" si="29"/>
        <v>3678</v>
      </c>
      <c r="S187" s="208">
        <f t="shared" si="29"/>
        <v>2030</v>
      </c>
      <c r="T187" s="208"/>
      <c r="U187" s="208">
        <f>SUM(U9:U181)</f>
        <v>3031</v>
      </c>
      <c r="V187" s="208"/>
      <c r="W187" s="208">
        <f t="shared" ref="W187:AB187" si="30">SUM(W9:W181)</f>
        <v>3015</v>
      </c>
      <c r="X187" s="208">
        <f t="shared" si="30"/>
        <v>16</v>
      </c>
      <c r="Y187" s="208">
        <f t="shared" si="30"/>
        <v>0</v>
      </c>
      <c r="Z187" s="208">
        <f t="shared" si="30"/>
        <v>0</v>
      </c>
      <c r="AA187" s="208">
        <f t="shared" si="30"/>
        <v>0</v>
      </c>
      <c r="AB187" s="208">
        <f t="shared" si="30"/>
        <v>0</v>
      </c>
      <c r="AC187" s="208"/>
      <c r="AD187" s="208">
        <f>SUM(AD9:AD181)</f>
        <v>13469</v>
      </c>
      <c r="AE187" s="208"/>
      <c r="AF187" s="208">
        <f t="shared" ref="AF187:AN187" si="31">SUM(AF9:AF181)</f>
        <v>8325</v>
      </c>
      <c r="AG187" s="208">
        <f t="shared" si="31"/>
        <v>3264</v>
      </c>
      <c r="AH187" s="208">
        <f t="shared" si="31"/>
        <v>0</v>
      </c>
      <c r="AI187" s="208">
        <f t="shared" si="31"/>
        <v>1347</v>
      </c>
      <c r="AJ187" s="208">
        <f t="shared" si="31"/>
        <v>409</v>
      </c>
      <c r="AK187" s="208">
        <f t="shared" si="31"/>
        <v>80</v>
      </c>
      <c r="AL187" s="208">
        <f t="shared" si="31"/>
        <v>40</v>
      </c>
      <c r="AM187" s="208">
        <f t="shared" si="31"/>
        <v>0</v>
      </c>
      <c r="AN187" s="208">
        <f t="shared" si="31"/>
        <v>0</v>
      </c>
      <c r="AO187" s="208"/>
      <c r="AP187" s="208">
        <f>SUM(AP9:AP181)</f>
        <v>4268</v>
      </c>
      <c r="AQ187" s="208"/>
      <c r="AR187" s="208">
        <f t="shared" ref="AR187:AV187" si="32">SUM(AR9:AR181)</f>
        <v>128</v>
      </c>
      <c r="AS187" s="208">
        <f t="shared" si="32"/>
        <v>1672</v>
      </c>
      <c r="AT187" s="208">
        <f t="shared" si="32"/>
        <v>2356</v>
      </c>
      <c r="AU187" s="208">
        <f t="shared" si="32"/>
        <v>0</v>
      </c>
      <c r="AV187" s="208">
        <f t="shared" si="32"/>
        <v>112</v>
      </c>
      <c r="AW187" s="209"/>
      <c r="AX187" s="210">
        <f>SUM(AX9:AX181)</f>
        <v>9800</v>
      </c>
      <c r="BH187" s="51"/>
      <c r="BI187" s="893"/>
      <c r="BJ187" s="907"/>
      <c r="BK187" s="907"/>
      <c r="BL187" s="907"/>
      <c r="BM187" s="907"/>
      <c r="BN187" s="907"/>
      <c r="BO187" s="907"/>
      <c r="BP187" s="907"/>
      <c r="BQ187" s="51"/>
      <c r="BR187" s="769"/>
      <c r="BS187" s="769"/>
      <c r="BT187" s="769"/>
      <c r="BU187" s="769"/>
      <c r="BV187" s="769"/>
      <c r="BW187" s="769"/>
      <c r="BX187" s="769"/>
      <c r="BY187" s="51"/>
    </row>
    <row r="188" spans="2:84">
      <c r="BH188" s="51"/>
      <c r="BI188" s="893"/>
      <c r="BJ188" s="908"/>
      <c r="BK188" s="908"/>
      <c r="BL188" s="908"/>
      <c r="BM188" s="908"/>
      <c r="BN188" s="908"/>
      <c r="BO188" s="908"/>
      <c r="BP188" s="908"/>
      <c r="BQ188" s="51"/>
      <c r="BR188" s="769"/>
      <c r="BS188" s="769"/>
      <c r="BT188" s="769"/>
      <c r="BU188" s="769"/>
      <c r="BV188" s="769"/>
      <c r="BW188" s="769"/>
      <c r="BX188" s="769"/>
      <c r="BY188" s="51"/>
    </row>
    <row r="190" spans="2:84">
      <c r="J190" s="3">
        <f>'Int &amp; Inst Plans Work Package'!BJ26</f>
        <v>0</v>
      </c>
    </row>
    <row r="191" spans="2:84">
      <c r="J191" s="3">
        <f>'Infra Inst Work Package'!BJ23</f>
        <v>0</v>
      </c>
      <c r="K191" s="3">
        <v>4682</v>
      </c>
    </row>
    <row r="192" spans="2:84">
      <c r="J192" s="3">
        <f>'Cradle Inst Work Package'!BJ25</f>
        <v>0</v>
      </c>
    </row>
    <row r="193" spans="8:11">
      <c r="J193" s="3">
        <f>'Outer HCal Inst Work Package'!BJ29</f>
        <v>0</v>
      </c>
    </row>
    <row r="194" spans="8:11">
      <c r="J194" s="3">
        <f>'Magnet Inst Work Package'!BJ27</f>
        <v>1968</v>
      </c>
    </row>
    <row r="195" spans="8:11">
      <c r="J195" s="3">
        <f>'Inner HCal Inst Work Package'!BJ31</f>
        <v>0</v>
      </c>
    </row>
    <row r="196" spans="8:11">
      <c r="H196" s="3">
        <f>SUM(H187+N187+U187+AD187+AP187+AX187)</f>
        <v>39992</v>
      </c>
      <c r="J196" s="3">
        <f>'EMCal Inst Work Package'!BJ27</f>
        <v>0</v>
      </c>
    </row>
    <row r="197" spans="8:11">
      <c r="J197" s="3">
        <f>'TPC Inst Work Package'!BJ29</f>
        <v>0</v>
      </c>
    </row>
    <row r="198" spans="8:11">
      <c r="H198" s="3">
        <f>SUM(168-48-8-160-520+239-128-20+239-708)</f>
        <v>-946</v>
      </c>
      <c r="J198" s="3">
        <f>'INTT Inst Work Package'!BJ28</f>
        <v>0</v>
      </c>
    </row>
    <row r="199" spans="8:11">
      <c r="J199" s="3">
        <f>'MVTX Inst Work Package'!BJ28</f>
        <v>0</v>
      </c>
    </row>
    <row r="200" spans="8:11">
      <c r="H200" s="3">
        <f>0-72-48+0-6-160-520+267-158-20+219-2004</f>
        <v>-2502</v>
      </c>
      <c r="J200" s="3">
        <f>'MBD Inst Work Package'!BJ28</f>
        <v>3152</v>
      </c>
    </row>
    <row r="201" spans="8:11">
      <c r="J201" s="3">
        <f>'Full Detector Inst Work Package'!BJ22</f>
        <v>3036</v>
      </c>
    </row>
    <row r="203" spans="8:11">
      <c r="J203" s="3">
        <f>SUM(J190:J201)</f>
        <v>8156</v>
      </c>
      <c r="K203" s="3">
        <f>SUM(K191+J203)</f>
        <v>12838</v>
      </c>
    </row>
    <row r="250" spans="3:76">
      <c r="BH250" s="8"/>
      <c r="BI250" s="8"/>
      <c r="BJ250" s="8"/>
      <c r="BK250" s="8"/>
      <c r="BL250" s="8"/>
      <c r="BM250" s="8"/>
      <c r="BN250" s="8"/>
      <c r="BO250" s="8"/>
      <c r="BP250" s="8"/>
      <c r="BQ250" s="8"/>
      <c r="BR250" s="770"/>
      <c r="BS250" s="770"/>
      <c r="BT250" s="770"/>
      <c r="BU250" s="770"/>
      <c r="BV250" s="770"/>
      <c r="BW250" s="770"/>
      <c r="BX250" s="770"/>
    </row>
    <row r="251" spans="3:76">
      <c r="BH251" s="8"/>
      <c r="BI251" s="8"/>
      <c r="BJ251" s="8"/>
      <c r="BK251" s="8"/>
      <c r="BL251" s="8"/>
      <c r="BM251" s="8"/>
      <c r="BN251" s="8"/>
      <c r="BO251" s="8"/>
      <c r="BP251" s="8"/>
      <c r="BQ251" s="8"/>
      <c r="BR251" s="770"/>
      <c r="BS251" s="770"/>
      <c r="BT251" s="770"/>
      <c r="BU251" s="770"/>
      <c r="BV251" s="770"/>
      <c r="BW251" s="770"/>
      <c r="BX251" s="770"/>
    </row>
    <row r="252" spans="3:76">
      <c r="BH252" s="8"/>
      <c r="BI252" s="8"/>
      <c r="BJ252" s="8"/>
      <c r="BK252" s="8"/>
      <c r="BL252" s="8"/>
      <c r="BM252" s="8"/>
      <c r="BN252" s="8"/>
      <c r="BO252" s="8"/>
      <c r="BP252" s="8"/>
      <c r="BQ252" s="8"/>
      <c r="BR252" s="770"/>
      <c r="BS252" s="770"/>
      <c r="BT252" s="770"/>
      <c r="BU252" s="770"/>
      <c r="BV252" s="770"/>
      <c r="BW252" s="770"/>
      <c r="BX252" s="770"/>
    </row>
    <row r="253" spans="3:76">
      <c r="BH253" s="8"/>
      <c r="BI253" s="8"/>
      <c r="BJ253" s="8"/>
      <c r="BK253" s="8"/>
      <c r="BL253" s="8"/>
      <c r="BM253" s="8"/>
      <c r="BN253" s="8"/>
      <c r="BO253" s="8"/>
      <c r="BP253" s="8"/>
      <c r="BQ253" s="8"/>
      <c r="BR253" s="770"/>
      <c r="BS253" s="770"/>
      <c r="BT253" s="770"/>
      <c r="BU253" s="770"/>
      <c r="BV253" s="770"/>
      <c r="BW253" s="770"/>
      <c r="BX253" s="770"/>
    </row>
    <row r="254" spans="3:76">
      <c r="C254" s="8"/>
      <c r="AG254" s="8"/>
      <c r="AH254" s="8"/>
      <c r="AI254" s="8"/>
      <c r="AJ254" s="8"/>
      <c r="AK254" s="8"/>
      <c r="AL254" s="8"/>
      <c r="AM254" s="8"/>
      <c r="AN254" s="8"/>
      <c r="AO254" s="8"/>
      <c r="AP254" s="8"/>
      <c r="AQ254" s="8"/>
      <c r="AR254" s="8"/>
      <c r="AS254" s="8"/>
      <c r="AT254" s="8"/>
      <c r="AU254" s="8"/>
      <c r="AV254" s="8"/>
      <c r="AW254" s="8"/>
      <c r="AX254" s="8"/>
      <c r="AY254" s="8"/>
      <c r="AZ254" s="770"/>
      <c r="BA254" s="8"/>
      <c r="BB254" s="760"/>
      <c r="BC254" s="760"/>
      <c r="BD254" s="8"/>
      <c r="BE254" s="8"/>
      <c r="BF254" s="8"/>
      <c r="BG254" s="8"/>
      <c r="BH254" s="8"/>
      <c r="BI254" s="8"/>
      <c r="BJ254" s="8"/>
      <c r="BK254" s="8"/>
      <c r="BL254" s="8"/>
      <c r="BM254" s="8"/>
      <c r="BN254" s="8"/>
      <c r="BO254" s="8"/>
      <c r="BP254" s="8"/>
      <c r="BQ254" s="8"/>
      <c r="BR254" s="770"/>
      <c r="BS254" s="770"/>
      <c r="BT254" s="770"/>
      <c r="BU254" s="770"/>
      <c r="BV254" s="770"/>
      <c r="BW254" s="770"/>
      <c r="BX254" s="770"/>
    </row>
    <row r="255" spans="3:76">
      <c r="C255" s="8"/>
      <c r="AG255" s="8"/>
      <c r="AH255" s="8"/>
      <c r="AI255" s="8"/>
      <c r="AJ255" s="8"/>
      <c r="AK255" s="8"/>
      <c r="AL255" s="8"/>
      <c r="AM255" s="8"/>
      <c r="AN255" s="8"/>
      <c r="AO255" s="8"/>
      <c r="AP255" s="8"/>
      <c r="AQ255" s="8"/>
      <c r="AR255" s="8"/>
      <c r="AS255" s="8"/>
      <c r="AT255" s="8"/>
      <c r="AU255" s="8"/>
      <c r="AV255" s="8"/>
      <c r="AW255" s="8"/>
      <c r="AX255" s="8"/>
      <c r="AY255" s="8"/>
      <c r="AZ255" s="770"/>
      <c r="BA255" s="8"/>
      <c r="BB255" s="760"/>
      <c r="BC255" s="760"/>
      <c r="BD255" s="8"/>
      <c r="BE255" s="8"/>
      <c r="BF255" s="8"/>
      <c r="BG255" s="8"/>
      <c r="BH255" s="8"/>
      <c r="BI255" s="8"/>
      <c r="BJ255" s="8"/>
      <c r="BK255" s="8"/>
      <c r="BL255" s="8"/>
      <c r="BM255" s="8"/>
      <c r="BN255" s="8"/>
      <c r="BO255" s="8"/>
      <c r="BP255" s="8"/>
      <c r="BQ255" s="8"/>
      <c r="BR255" s="770"/>
      <c r="BS255" s="770"/>
      <c r="BT255" s="770"/>
      <c r="BU255" s="770"/>
      <c r="BV255" s="770"/>
      <c r="BW255" s="770"/>
      <c r="BX255" s="770"/>
    </row>
    <row r="256" spans="3:76">
      <c r="C256" s="8"/>
      <c r="AG256" s="8"/>
      <c r="AH256" s="8"/>
      <c r="AI256" s="8"/>
      <c r="AJ256" s="8"/>
      <c r="AK256" s="8"/>
      <c r="AL256" s="8"/>
      <c r="AM256" s="8"/>
      <c r="AN256" s="8"/>
      <c r="AO256" s="8"/>
      <c r="AP256" s="8"/>
      <c r="AQ256" s="8"/>
      <c r="AR256" s="8"/>
      <c r="AS256" s="8"/>
      <c r="AT256" s="8"/>
      <c r="AU256" s="8"/>
      <c r="AV256" s="8"/>
      <c r="AW256" s="8"/>
      <c r="AX256" s="8"/>
      <c r="AY256" s="8"/>
      <c r="AZ256" s="770"/>
      <c r="BA256" s="8"/>
      <c r="BB256" s="760"/>
      <c r="BC256" s="760"/>
      <c r="BD256" s="8"/>
      <c r="BE256" s="8"/>
      <c r="BF256" s="8"/>
      <c r="BG256" s="8"/>
      <c r="BH256" s="8"/>
      <c r="BI256" s="8"/>
      <c r="BJ256" s="8"/>
      <c r="BK256" s="8"/>
      <c r="BL256" s="8"/>
      <c r="BM256" s="8"/>
      <c r="BN256" s="8"/>
      <c r="BO256" s="8"/>
      <c r="BP256" s="8"/>
      <c r="BQ256" s="8"/>
      <c r="BR256" s="770"/>
      <c r="BS256" s="770"/>
      <c r="BT256" s="770"/>
      <c r="BU256" s="770"/>
      <c r="BV256" s="770"/>
      <c r="BW256" s="770"/>
      <c r="BX256" s="770"/>
    </row>
    <row r="257" spans="3:76">
      <c r="C257" s="8"/>
      <c r="AG257" s="8"/>
      <c r="AH257" s="8"/>
      <c r="AI257" s="8"/>
      <c r="AJ257" s="8"/>
      <c r="AK257" s="8"/>
      <c r="AL257" s="8"/>
      <c r="AM257" s="8"/>
      <c r="AN257" s="8"/>
      <c r="AO257" s="8"/>
      <c r="AP257" s="8"/>
      <c r="AQ257" s="8"/>
      <c r="AR257" s="8"/>
      <c r="AS257" s="8"/>
      <c r="AT257" s="8"/>
      <c r="AU257" s="8"/>
      <c r="AV257" s="8"/>
      <c r="AW257" s="8"/>
      <c r="AX257" s="8"/>
      <c r="AY257" s="8"/>
      <c r="AZ257" s="770"/>
      <c r="BA257" s="8"/>
      <c r="BB257" s="760"/>
      <c r="BC257" s="760"/>
      <c r="BD257" s="8"/>
      <c r="BE257" s="8"/>
      <c r="BF257" s="8"/>
      <c r="BG257" s="8"/>
      <c r="BH257" s="8"/>
      <c r="BI257" s="8"/>
      <c r="BJ257" s="8"/>
      <c r="BK257" s="8"/>
      <c r="BL257" s="8"/>
      <c r="BM257" s="8"/>
      <c r="BN257" s="8"/>
      <c r="BO257" s="8"/>
      <c r="BP257" s="8"/>
      <c r="BQ257" s="8"/>
      <c r="BR257" s="770"/>
      <c r="BS257" s="770"/>
      <c r="BT257" s="770"/>
      <c r="BU257" s="770"/>
      <c r="BV257" s="770"/>
      <c r="BW257" s="770"/>
      <c r="BX257" s="770"/>
    </row>
    <row r="258" spans="3:76">
      <c r="C258" s="8"/>
      <c r="AG258" s="8"/>
      <c r="AH258" s="8"/>
      <c r="AI258" s="8"/>
      <c r="AJ258" s="8"/>
      <c r="AK258" s="8"/>
      <c r="AL258" s="8"/>
      <c r="AM258" s="8"/>
      <c r="AN258" s="8"/>
      <c r="AO258" s="8"/>
      <c r="AP258" s="8"/>
      <c r="AQ258" s="8"/>
      <c r="AR258" s="8"/>
      <c r="AS258" s="8"/>
      <c r="AT258" s="8"/>
      <c r="AU258" s="8"/>
      <c r="AV258" s="8"/>
      <c r="AW258" s="8"/>
      <c r="AX258" s="8"/>
      <c r="AY258" s="8"/>
      <c r="AZ258" s="770"/>
      <c r="BA258" s="8"/>
      <c r="BB258" s="760"/>
      <c r="BC258" s="760"/>
      <c r="BD258" s="8"/>
      <c r="BE258" s="8"/>
      <c r="BF258" s="8"/>
      <c r="BG258" s="8"/>
      <c r="BH258" s="8"/>
      <c r="BI258" s="8"/>
      <c r="BJ258" s="8"/>
      <c r="BK258" s="8"/>
      <c r="BL258" s="8"/>
      <c r="BM258" s="8"/>
      <c r="BN258" s="8"/>
      <c r="BO258" s="8"/>
      <c r="BP258" s="8"/>
      <c r="BQ258" s="8"/>
      <c r="BR258" s="770"/>
      <c r="BS258" s="770"/>
      <c r="BT258" s="770"/>
      <c r="BU258" s="770"/>
      <c r="BV258" s="770"/>
      <c r="BW258" s="770"/>
      <c r="BX258" s="770"/>
    </row>
    <row r="259" spans="3:76">
      <c r="C259" s="8"/>
      <c r="AG259" s="8"/>
      <c r="AH259" s="8"/>
      <c r="AI259" s="8"/>
      <c r="AJ259" s="8"/>
      <c r="AK259" s="8"/>
      <c r="AL259" s="8"/>
      <c r="AM259" s="8"/>
      <c r="AN259" s="8"/>
      <c r="AO259" s="8"/>
      <c r="AP259" s="8"/>
      <c r="AQ259" s="8"/>
      <c r="AR259" s="8"/>
      <c r="AS259" s="8"/>
      <c r="AT259" s="8"/>
      <c r="AU259" s="8"/>
      <c r="AV259" s="8"/>
      <c r="AW259" s="8"/>
      <c r="AX259" s="8"/>
      <c r="AY259" s="8"/>
      <c r="AZ259" s="770"/>
      <c r="BA259" s="8"/>
      <c r="BB259" s="760"/>
      <c r="BC259" s="760"/>
      <c r="BD259" s="8"/>
      <c r="BE259" s="8"/>
      <c r="BF259" s="8"/>
      <c r="BG259" s="8"/>
      <c r="BH259" s="8"/>
      <c r="BI259" s="8"/>
      <c r="BJ259" s="8"/>
      <c r="BK259" s="8"/>
      <c r="BL259" s="8"/>
      <c r="BM259" s="8"/>
      <c r="BN259" s="8"/>
      <c r="BO259" s="8"/>
      <c r="BP259" s="8"/>
      <c r="BQ259" s="8"/>
      <c r="BR259" s="770"/>
      <c r="BS259" s="770"/>
      <c r="BT259" s="770"/>
      <c r="BU259" s="770"/>
      <c r="BV259" s="770"/>
      <c r="BW259" s="770"/>
      <c r="BX259" s="770"/>
    </row>
    <row r="260" spans="3:76">
      <c r="C260" s="8"/>
      <c r="AG260" s="8"/>
      <c r="AH260" s="8"/>
      <c r="AI260" s="8"/>
      <c r="AJ260" s="8"/>
      <c r="AK260" s="8"/>
      <c r="AL260" s="8"/>
      <c r="AM260" s="8"/>
      <c r="AN260" s="8"/>
      <c r="AO260" s="8"/>
      <c r="AP260" s="8"/>
      <c r="AQ260" s="8"/>
      <c r="AR260" s="8"/>
      <c r="AS260" s="8"/>
      <c r="AT260" s="8"/>
      <c r="AU260" s="8"/>
      <c r="AV260" s="8"/>
      <c r="AW260" s="8"/>
      <c r="AX260" s="8"/>
      <c r="AY260" s="8"/>
      <c r="AZ260" s="770"/>
      <c r="BA260" s="8"/>
      <c r="BB260" s="760"/>
      <c r="BC260" s="760"/>
      <c r="BD260" s="8"/>
      <c r="BE260" s="8"/>
      <c r="BF260" s="8"/>
      <c r="BG260" s="8"/>
      <c r="BH260" s="8"/>
      <c r="BI260" s="8"/>
      <c r="BJ260" s="8"/>
      <c r="BK260" s="8"/>
      <c r="BL260" s="8"/>
      <c r="BM260" s="8"/>
      <c r="BN260" s="8"/>
      <c r="BO260" s="8"/>
      <c r="BP260" s="8"/>
      <c r="BQ260" s="8"/>
      <c r="BR260" s="770"/>
      <c r="BS260" s="770"/>
      <c r="BT260" s="770"/>
      <c r="BU260" s="770"/>
      <c r="BV260" s="770"/>
      <c r="BW260" s="770"/>
      <c r="BX260" s="770"/>
    </row>
    <row r="261" spans="3:76">
      <c r="C261" s="8"/>
      <c r="AG261" s="8"/>
      <c r="AH261" s="8"/>
      <c r="AI261" s="8"/>
      <c r="AJ261" s="8"/>
      <c r="AK261" s="8"/>
      <c r="AL261" s="8"/>
      <c r="AM261" s="8"/>
      <c r="AN261" s="8"/>
      <c r="AO261" s="8"/>
      <c r="AP261" s="8"/>
      <c r="AQ261" s="8"/>
      <c r="AR261" s="8"/>
      <c r="AS261" s="8"/>
      <c r="AT261" s="8"/>
      <c r="AU261" s="8"/>
      <c r="AV261" s="8"/>
      <c r="AW261" s="8"/>
      <c r="AX261" s="8"/>
      <c r="AY261" s="8"/>
      <c r="AZ261" s="770"/>
      <c r="BA261" s="8"/>
      <c r="BB261" s="760"/>
      <c r="BC261" s="760"/>
      <c r="BD261" s="8"/>
      <c r="BE261" s="8"/>
      <c r="BF261" s="8"/>
      <c r="BG261" s="8"/>
      <c r="BH261" s="8"/>
      <c r="BI261" s="8"/>
      <c r="BJ261" s="8"/>
      <c r="BK261" s="8"/>
      <c r="BL261" s="8"/>
      <c r="BM261" s="8"/>
      <c r="BN261" s="8"/>
      <c r="BO261" s="8"/>
      <c r="BP261" s="8"/>
      <c r="BQ261" s="8"/>
      <c r="BR261" s="770"/>
      <c r="BS261" s="770"/>
      <c r="BT261" s="770"/>
      <c r="BU261" s="770"/>
      <c r="BV261" s="770"/>
      <c r="BW261" s="770"/>
      <c r="BX261" s="770"/>
    </row>
    <row r="262" spans="3:76">
      <c r="C262" s="8"/>
      <c r="AG262" s="8"/>
      <c r="AH262" s="8"/>
      <c r="AI262" s="8"/>
      <c r="AJ262" s="8"/>
      <c r="AK262" s="8"/>
      <c r="AL262" s="8"/>
      <c r="AM262" s="8"/>
      <c r="AN262" s="8"/>
      <c r="AO262" s="8"/>
      <c r="AP262" s="8"/>
      <c r="AQ262" s="8"/>
      <c r="AR262" s="8"/>
      <c r="AS262" s="8"/>
      <c r="AT262" s="8"/>
      <c r="AU262" s="8"/>
      <c r="AV262" s="8"/>
      <c r="AW262" s="8"/>
      <c r="AX262" s="8"/>
      <c r="AY262" s="8"/>
      <c r="AZ262" s="770"/>
      <c r="BA262" s="8"/>
      <c r="BB262" s="760"/>
      <c r="BC262" s="760"/>
      <c r="BD262" s="8"/>
      <c r="BE262" s="8"/>
      <c r="BF262" s="8"/>
      <c r="BG262" s="8"/>
      <c r="BH262" s="8"/>
      <c r="BI262" s="8"/>
      <c r="BJ262" s="8"/>
      <c r="BK262" s="8"/>
      <c r="BL262" s="8"/>
      <c r="BM262" s="8"/>
      <c r="BN262" s="8"/>
      <c r="BO262" s="8"/>
      <c r="BP262" s="8"/>
      <c r="BQ262" s="8"/>
      <c r="BR262" s="770"/>
      <c r="BS262" s="770"/>
      <c r="BT262" s="770"/>
      <c r="BU262" s="770"/>
      <c r="BV262" s="770"/>
      <c r="BW262" s="770"/>
      <c r="BX262" s="770"/>
    </row>
    <row r="263" spans="3:76">
      <c r="C263" s="8"/>
      <c r="AG263" s="8"/>
      <c r="AH263" s="8"/>
      <c r="AI263" s="8"/>
      <c r="AJ263" s="8"/>
      <c r="AK263" s="8"/>
      <c r="AL263" s="8"/>
      <c r="AM263" s="8"/>
      <c r="AN263" s="8"/>
      <c r="AO263" s="8"/>
      <c r="AP263" s="8"/>
      <c r="AQ263" s="8"/>
      <c r="AR263" s="8"/>
      <c r="AS263" s="8"/>
      <c r="AT263" s="8"/>
      <c r="AU263" s="8"/>
      <c r="AV263" s="8"/>
      <c r="AW263" s="8"/>
      <c r="AX263" s="8"/>
      <c r="AY263" s="8"/>
      <c r="AZ263" s="770"/>
      <c r="BA263" s="8"/>
      <c r="BB263" s="760"/>
      <c r="BC263" s="760"/>
      <c r="BD263" s="8"/>
      <c r="BE263" s="8"/>
      <c r="BF263" s="8"/>
      <c r="BG263" s="8"/>
      <c r="BH263" s="8"/>
      <c r="BI263" s="8"/>
      <c r="BJ263" s="8"/>
      <c r="BK263" s="8"/>
      <c r="BL263" s="8"/>
      <c r="BM263" s="8"/>
      <c r="BN263" s="8"/>
      <c r="BO263" s="8"/>
      <c r="BP263" s="8"/>
      <c r="BQ263" s="8"/>
      <c r="BR263" s="770"/>
      <c r="BS263" s="770"/>
      <c r="BT263" s="770"/>
      <c r="BU263" s="770"/>
      <c r="BV263" s="770"/>
      <c r="BW263" s="770"/>
      <c r="BX263" s="770"/>
    </row>
    <row r="264" spans="3:76">
      <c r="C264" s="8"/>
      <c r="AG264" s="8"/>
      <c r="AH264" s="8"/>
      <c r="AI264" s="8"/>
      <c r="AJ264" s="8"/>
      <c r="AK264" s="8"/>
      <c r="AL264" s="8"/>
      <c r="AM264" s="8"/>
      <c r="AN264" s="8"/>
      <c r="AO264" s="8"/>
      <c r="AP264" s="8"/>
      <c r="AQ264" s="8"/>
      <c r="AR264" s="8"/>
      <c r="AS264" s="8"/>
      <c r="AT264" s="8"/>
      <c r="AU264" s="8"/>
      <c r="AV264" s="8"/>
      <c r="AW264" s="8"/>
      <c r="AX264" s="8"/>
      <c r="AY264" s="8"/>
      <c r="AZ264" s="770"/>
      <c r="BA264" s="8"/>
      <c r="BB264" s="760"/>
      <c r="BC264" s="760"/>
      <c r="BD264" s="8"/>
      <c r="BE264" s="8"/>
      <c r="BF264" s="8"/>
      <c r="BG264" s="8"/>
      <c r="BH264" s="8"/>
      <c r="BI264" s="8"/>
      <c r="BJ264" s="8"/>
      <c r="BK264" s="8"/>
      <c r="BL264" s="8"/>
      <c r="BM264" s="8"/>
      <c r="BN264" s="8"/>
      <c r="BO264" s="8"/>
      <c r="BP264" s="8"/>
      <c r="BQ264" s="8"/>
      <c r="BR264" s="770"/>
      <c r="BS264" s="770"/>
      <c r="BT264" s="770"/>
      <c r="BU264" s="770"/>
      <c r="BV264" s="770"/>
      <c r="BW264" s="770"/>
      <c r="BX264" s="770"/>
    </row>
    <row r="265" spans="3:76">
      <c r="C265" s="8"/>
      <c r="AG265" s="8"/>
      <c r="AH265" s="8"/>
      <c r="AI265" s="8"/>
      <c r="AJ265" s="8"/>
      <c r="AK265" s="8"/>
      <c r="AL265" s="8"/>
      <c r="AM265" s="8"/>
      <c r="AN265" s="8"/>
      <c r="AO265" s="8"/>
      <c r="AP265" s="8"/>
      <c r="AQ265" s="8"/>
      <c r="AR265" s="8"/>
      <c r="AS265" s="8"/>
      <c r="AT265" s="8"/>
      <c r="AU265" s="8"/>
      <c r="AV265" s="8"/>
      <c r="AW265" s="8"/>
      <c r="AX265" s="8"/>
      <c r="AY265" s="8"/>
      <c r="AZ265" s="770"/>
      <c r="BA265" s="8"/>
      <c r="BB265" s="760"/>
      <c r="BC265" s="760"/>
      <c r="BD265" s="8"/>
      <c r="BE265" s="8"/>
      <c r="BF265" s="8"/>
      <c r="BG265" s="8"/>
      <c r="BH265" s="8"/>
      <c r="BI265" s="8"/>
      <c r="BJ265" s="8"/>
      <c r="BK265" s="8"/>
      <c r="BL265" s="8"/>
      <c r="BM265" s="8"/>
      <c r="BN265" s="8"/>
      <c r="BO265" s="8"/>
      <c r="BP265" s="8"/>
      <c r="BQ265" s="8"/>
      <c r="BR265" s="770"/>
      <c r="BS265" s="770"/>
      <c r="BT265" s="770"/>
      <c r="BU265" s="770"/>
      <c r="BV265" s="770"/>
      <c r="BW265" s="770"/>
      <c r="BX265" s="770"/>
    </row>
    <row r="266" spans="3:76">
      <c r="C266" s="8"/>
      <c r="AG266" s="8"/>
      <c r="AH266" s="8"/>
      <c r="AI266" s="8"/>
      <c r="AJ266" s="8"/>
      <c r="AK266" s="8"/>
      <c r="AL266" s="8"/>
      <c r="AM266" s="8"/>
      <c r="AN266" s="8"/>
      <c r="AO266" s="8"/>
      <c r="AP266" s="8"/>
      <c r="AQ266" s="8"/>
      <c r="AR266" s="8"/>
      <c r="AS266" s="8"/>
      <c r="AT266" s="8"/>
      <c r="AU266" s="8"/>
      <c r="AV266" s="8"/>
      <c r="AW266" s="8"/>
      <c r="AX266" s="8"/>
      <c r="AY266" s="8"/>
      <c r="AZ266" s="770"/>
      <c r="BA266" s="8"/>
      <c r="BB266" s="760"/>
      <c r="BC266" s="760"/>
      <c r="BD266" s="8"/>
      <c r="BE266" s="8"/>
      <c r="BF266" s="8"/>
      <c r="BG266" s="8"/>
      <c r="BH266" s="8"/>
      <c r="BI266" s="8"/>
      <c r="BJ266" s="8"/>
      <c r="BK266" s="8"/>
      <c r="BL266" s="8"/>
      <c r="BM266" s="8"/>
      <c r="BN266" s="8"/>
      <c r="BO266" s="8"/>
      <c r="BP266" s="8"/>
      <c r="BQ266" s="8"/>
      <c r="BR266" s="770"/>
      <c r="BS266" s="770"/>
      <c r="BT266" s="770"/>
      <c r="BU266" s="770"/>
      <c r="BV266" s="770"/>
      <c r="BW266" s="770"/>
      <c r="BX266" s="770"/>
    </row>
    <row r="267" spans="3:76">
      <c r="C267" s="8"/>
      <c r="AG267" s="8"/>
      <c r="AH267" s="8"/>
      <c r="AI267" s="8"/>
      <c r="AJ267" s="8"/>
      <c r="AK267" s="8"/>
      <c r="AL267" s="8"/>
      <c r="AM267" s="8"/>
      <c r="AN267" s="8"/>
      <c r="AO267" s="8"/>
      <c r="AP267" s="8"/>
      <c r="AQ267" s="8"/>
      <c r="AR267" s="8"/>
      <c r="AS267" s="8"/>
      <c r="AT267" s="8"/>
      <c r="AU267" s="8"/>
      <c r="AV267" s="8"/>
      <c r="AW267" s="8"/>
      <c r="AX267" s="8"/>
      <c r="AY267" s="8"/>
      <c r="AZ267" s="770"/>
      <c r="BA267" s="8"/>
      <c r="BB267" s="760"/>
      <c r="BC267" s="760"/>
      <c r="BD267" s="8"/>
      <c r="BE267" s="8"/>
      <c r="BF267" s="8"/>
      <c r="BG267" s="8"/>
      <c r="BH267" s="8"/>
      <c r="BI267" s="8"/>
      <c r="BJ267" s="8"/>
      <c r="BK267" s="8"/>
      <c r="BL267" s="8"/>
      <c r="BM267" s="8"/>
      <c r="BN267" s="8"/>
      <c r="BO267" s="8"/>
      <c r="BP267" s="8"/>
      <c r="BQ267" s="8"/>
      <c r="BR267" s="770"/>
      <c r="BS267" s="770"/>
      <c r="BT267" s="770"/>
      <c r="BU267" s="770"/>
      <c r="BV267" s="770"/>
      <c r="BW267" s="770"/>
      <c r="BX267" s="770"/>
    </row>
    <row r="268" spans="3:76">
      <c r="C268" s="8"/>
      <c r="AG268" s="8"/>
      <c r="AH268" s="8"/>
      <c r="AI268" s="8"/>
      <c r="AJ268" s="8"/>
      <c r="AK268" s="8"/>
      <c r="AL268" s="8"/>
      <c r="AM268" s="8"/>
      <c r="AN268" s="8"/>
      <c r="AO268" s="8"/>
      <c r="AP268" s="8"/>
      <c r="AQ268" s="8"/>
      <c r="AR268" s="8"/>
      <c r="AS268" s="8"/>
      <c r="AT268" s="8"/>
      <c r="AU268" s="8"/>
      <c r="AV268" s="8"/>
      <c r="AW268" s="8"/>
      <c r="AX268" s="8"/>
      <c r="AY268" s="8"/>
      <c r="AZ268" s="770"/>
      <c r="BA268" s="8"/>
      <c r="BB268" s="760"/>
      <c r="BC268" s="760"/>
      <c r="BD268" s="8"/>
      <c r="BE268" s="8"/>
      <c r="BF268" s="8"/>
      <c r="BG268" s="8"/>
      <c r="BH268" s="8"/>
      <c r="BI268" s="8"/>
      <c r="BJ268" s="8"/>
      <c r="BK268" s="8"/>
      <c r="BL268" s="8"/>
      <c r="BM268" s="8"/>
      <c r="BN268" s="8"/>
      <c r="BO268" s="8"/>
      <c r="BP268" s="8"/>
      <c r="BQ268" s="8"/>
      <c r="BR268" s="770"/>
      <c r="BS268" s="770"/>
      <c r="BT268" s="770"/>
      <c r="BU268" s="770"/>
      <c r="BV268" s="770"/>
      <c r="BW268" s="770"/>
      <c r="BX268" s="770"/>
    </row>
    <row r="269" spans="3:76">
      <c r="C269" s="8"/>
      <c r="AG269" s="8"/>
      <c r="AH269" s="8"/>
      <c r="AI269" s="8"/>
      <c r="AJ269" s="8"/>
      <c r="AK269" s="8"/>
      <c r="AL269" s="8"/>
      <c r="AM269" s="8"/>
      <c r="AN269" s="8"/>
      <c r="AO269" s="8"/>
      <c r="AP269" s="8"/>
      <c r="AQ269" s="8"/>
      <c r="AR269" s="8"/>
      <c r="AS269" s="8"/>
      <c r="AT269" s="8"/>
      <c r="AU269" s="8"/>
      <c r="AV269" s="8"/>
      <c r="AW269" s="8"/>
      <c r="AX269" s="8"/>
      <c r="AY269" s="8"/>
      <c r="AZ269" s="770"/>
      <c r="BA269" s="8"/>
      <c r="BB269" s="760"/>
      <c r="BC269" s="760"/>
      <c r="BD269" s="8"/>
      <c r="BE269" s="8"/>
      <c r="BF269" s="8"/>
      <c r="BG269" s="8"/>
    </row>
    <row r="270" spans="3:76">
      <c r="C270" s="8"/>
      <c r="O270" s="8"/>
      <c r="P270" s="8"/>
      <c r="Q270" s="8"/>
      <c r="R270" s="8"/>
      <c r="S270" s="8"/>
      <c r="T270" s="8"/>
      <c r="U270" s="8"/>
      <c r="V270" s="8"/>
      <c r="W270" s="8"/>
      <c r="X270" s="8"/>
      <c r="Y270" s="8"/>
      <c r="Z270" s="8"/>
      <c r="AA270" s="8"/>
      <c r="AB270" s="8"/>
      <c r="AC270" s="8"/>
      <c r="AD270" s="8"/>
      <c r="AE270" s="8"/>
      <c r="AF270" s="8"/>
      <c r="AG270" s="8"/>
      <c r="AH270" s="8"/>
      <c r="AI270" s="8"/>
      <c r="AJ270" s="8"/>
      <c r="AK270" s="8"/>
      <c r="AL270" s="8"/>
      <c r="AM270" s="8"/>
      <c r="AN270" s="8"/>
      <c r="AO270" s="8"/>
      <c r="AP270" s="8"/>
      <c r="AQ270" s="8"/>
      <c r="AR270" s="8"/>
      <c r="AS270" s="8"/>
      <c r="AT270" s="8"/>
      <c r="AU270" s="8"/>
      <c r="AV270" s="8"/>
      <c r="AW270" s="8"/>
      <c r="AX270" s="8"/>
      <c r="AY270" s="8"/>
      <c r="AZ270" s="770"/>
      <c r="BA270" s="8"/>
      <c r="BB270" s="760"/>
      <c r="BC270" s="760"/>
      <c r="BD270" s="8"/>
      <c r="BE270" s="8"/>
      <c r="BF270" s="8"/>
      <c r="BG270" s="8"/>
    </row>
    <row r="271" spans="3:76">
      <c r="C271" s="8"/>
      <c r="O271" s="8"/>
      <c r="P271" s="8"/>
      <c r="Q271" s="8"/>
      <c r="R271" s="8"/>
      <c r="S271" s="8"/>
      <c r="T271" s="8"/>
      <c r="U271" s="8"/>
      <c r="V271" s="8"/>
      <c r="W271" s="8"/>
      <c r="X271" s="8"/>
      <c r="Y271" s="8"/>
      <c r="Z271" s="8"/>
      <c r="AA271" s="8"/>
      <c r="AB271" s="8"/>
      <c r="AC271" s="8"/>
      <c r="AD271" s="8"/>
      <c r="AE271" s="8"/>
      <c r="AF271" s="8"/>
      <c r="AG271" s="8"/>
      <c r="AH271" s="8"/>
      <c r="AI271" s="8"/>
      <c r="AJ271" s="8"/>
      <c r="AK271" s="8"/>
      <c r="AL271" s="8"/>
      <c r="AM271" s="8"/>
      <c r="AN271" s="8"/>
      <c r="AO271" s="8"/>
      <c r="AP271" s="8"/>
      <c r="AQ271" s="8"/>
      <c r="AR271" s="8"/>
      <c r="AS271" s="8"/>
      <c r="AT271" s="8"/>
      <c r="AU271" s="8"/>
      <c r="AV271" s="8"/>
      <c r="AW271" s="8"/>
      <c r="AX271" s="8"/>
      <c r="AY271" s="8"/>
      <c r="AZ271" s="770"/>
      <c r="BA271" s="8"/>
      <c r="BB271" s="760"/>
      <c r="BC271" s="760"/>
      <c r="BD271" s="8"/>
      <c r="BE271" s="8"/>
      <c r="BF271" s="8"/>
      <c r="BG271" s="8"/>
    </row>
    <row r="272" spans="3:76">
      <c r="C272" s="8"/>
      <c r="O272" s="8"/>
      <c r="P272" s="8"/>
      <c r="Q272" s="8"/>
      <c r="R272" s="8"/>
      <c r="S272" s="8"/>
      <c r="T272" s="8"/>
      <c r="U272" s="8"/>
      <c r="V272" s="8"/>
      <c r="W272" s="8"/>
      <c r="X272" s="8"/>
      <c r="Y272" s="8"/>
      <c r="Z272" s="8"/>
      <c r="AA272" s="8"/>
      <c r="AB272" s="8"/>
      <c r="AC272" s="8"/>
      <c r="AD272" s="8"/>
      <c r="AE272" s="8"/>
      <c r="AF272" s="8"/>
      <c r="AG272" s="8"/>
      <c r="AH272" s="8"/>
      <c r="AI272" s="8"/>
      <c r="AJ272" s="8"/>
      <c r="AK272" s="8"/>
      <c r="AL272" s="8"/>
      <c r="AM272" s="8"/>
      <c r="AN272" s="8"/>
      <c r="AO272" s="8"/>
      <c r="AP272" s="8"/>
      <c r="AQ272" s="8"/>
      <c r="AR272" s="8"/>
      <c r="AS272" s="8"/>
      <c r="AT272" s="8"/>
      <c r="AU272" s="8"/>
      <c r="AV272" s="8"/>
      <c r="AW272" s="8"/>
      <c r="AX272" s="8"/>
      <c r="AY272" s="8"/>
      <c r="AZ272" s="770"/>
      <c r="BA272" s="8"/>
      <c r="BB272" s="760"/>
      <c r="BC272" s="760"/>
      <c r="BD272" s="8"/>
      <c r="BE272" s="8"/>
      <c r="BF272" s="8"/>
      <c r="BG272" s="8"/>
    </row>
  </sheetData>
  <mergeCells count="127">
    <mergeCell ref="B2:C2"/>
    <mergeCell ref="S185:S186"/>
    <mergeCell ref="U184:U185"/>
    <mergeCell ref="V184:V186"/>
    <mergeCell ref="W184:AB184"/>
    <mergeCell ref="AC184:AC186"/>
    <mergeCell ref="F184:F185"/>
    <mergeCell ref="G184:G186"/>
    <mergeCell ref="H184:H185"/>
    <mergeCell ref="I184:I186"/>
    <mergeCell ref="J184:L184"/>
    <mergeCell ref="M184:M186"/>
    <mergeCell ref="N184:N185"/>
    <mergeCell ref="O184:O186"/>
    <mergeCell ref="P184:S184"/>
    <mergeCell ref="D184:E187"/>
    <mergeCell ref="W185:W186"/>
    <mergeCell ref="X185:X186"/>
    <mergeCell ref="Y185:Y186"/>
    <mergeCell ref="Z185:Z186"/>
    <mergeCell ref="AA185:AA186"/>
    <mergeCell ref="X5:X6"/>
    <mergeCell ref="Y5:Y6"/>
    <mergeCell ref="B4:B6"/>
    <mergeCell ref="D4:D6"/>
    <mergeCell ref="E4:E6"/>
    <mergeCell ref="F4:F5"/>
    <mergeCell ref="G4:G6"/>
    <mergeCell ref="H4:H5"/>
    <mergeCell ref="I4:I6"/>
    <mergeCell ref="J4:L4"/>
    <mergeCell ref="M4:M6"/>
    <mergeCell ref="N4:N5"/>
    <mergeCell ref="AA5:AA6"/>
    <mergeCell ref="AB185:AB186"/>
    <mergeCell ref="AE184:AE186"/>
    <mergeCell ref="T184:T186"/>
    <mergeCell ref="P185:P186"/>
    <mergeCell ref="Q185:Q186"/>
    <mergeCell ref="R185:R186"/>
    <mergeCell ref="W5:W6"/>
    <mergeCell ref="AB5:AB6"/>
    <mergeCell ref="AD184:AD185"/>
    <mergeCell ref="AE4:AE6"/>
    <mergeCell ref="BJ158:BP158"/>
    <mergeCell ref="BJ142:BP142"/>
    <mergeCell ref="BJ126:BP126"/>
    <mergeCell ref="BJ110:BP110"/>
    <mergeCell ref="BJ95:BP95"/>
    <mergeCell ref="BJ174:BP174"/>
    <mergeCell ref="AO184:AO186"/>
    <mergeCell ref="AP184:AP185"/>
    <mergeCell ref="AQ184:AQ186"/>
    <mergeCell ref="BH184:BH186"/>
    <mergeCell ref="AR184:AV184"/>
    <mergeCell ref="AW184:AW186"/>
    <mergeCell ref="AX184:AX185"/>
    <mergeCell ref="AR185:AR186"/>
    <mergeCell ref="AS185:AS186"/>
    <mergeCell ref="AT185:AT186"/>
    <mergeCell ref="AU185:AU186"/>
    <mergeCell ref="AV185:AV186"/>
    <mergeCell ref="AH185:AH186"/>
    <mergeCell ref="AI185:AI186"/>
    <mergeCell ref="AJ185:AJ186"/>
    <mergeCell ref="AK185:AK186"/>
    <mergeCell ref="AL185:AL186"/>
    <mergeCell ref="AM185:AM186"/>
    <mergeCell ref="AN185:AN186"/>
    <mergeCell ref="AF5:AF6"/>
    <mergeCell ref="AG5:AG6"/>
    <mergeCell ref="AK5:AK6"/>
    <mergeCell ref="AH5:AH6"/>
    <mergeCell ref="AI5:AI6"/>
    <mergeCell ref="AJ5:AJ6"/>
    <mergeCell ref="AM5:AM6"/>
    <mergeCell ref="AN5:AN6"/>
    <mergeCell ref="AF184:AN184"/>
    <mergeCell ref="AF185:AF186"/>
    <mergeCell ref="AG185:AG186"/>
    <mergeCell ref="BJ8:BP8"/>
    <mergeCell ref="BJ76:BP76"/>
    <mergeCell ref="BJ44:BP44"/>
    <mergeCell ref="BJ61:BP61"/>
    <mergeCell ref="BJ31:BP31"/>
    <mergeCell ref="AW4:AW6"/>
    <mergeCell ref="AL5:AL6"/>
    <mergeCell ref="BJ7:BP7"/>
    <mergeCell ref="AY4:AY6"/>
    <mergeCell ref="AZ4:AZ6"/>
    <mergeCell ref="AQ4:AQ6"/>
    <mergeCell ref="AR4:AV4"/>
    <mergeCell ref="AU5:AU6"/>
    <mergeCell ref="AV5:AV6"/>
    <mergeCell ref="AR5:AR6"/>
    <mergeCell ref="AS5:AS6"/>
    <mergeCell ref="AT5:AT6"/>
    <mergeCell ref="BA4:BA6"/>
    <mergeCell ref="BJ4:BP4"/>
    <mergeCell ref="BB4:BC5"/>
    <mergeCell ref="BE4:BE6"/>
    <mergeCell ref="BG4:BG6"/>
    <mergeCell ref="BJ20:BP20"/>
    <mergeCell ref="CA5:CA6"/>
    <mergeCell ref="CB5:CB6"/>
    <mergeCell ref="CD5:CE6"/>
    <mergeCell ref="V4:V6"/>
    <mergeCell ref="W4:AB4"/>
    <mergeCell ref="AC4:AC6"/>
    <mergeCell ref="AD4:AD5"/>
    <mergeCell ref="O4:O6"/>
    <mergeCell ref="P4:S4"/>
    <mergeCell ref="T4:T6"/>
    <mergeCell ref="U4:U5"/>
    <mergeCell ref="P5:P6"/>
    <mergeCell ref="Q5:Q6"/>
    <mergeCell ref="R5:R6"/>
    <mergeCell ref="S5:S6"/>
    <mergeCell ref="BZ5:BZ6"/>
    <mergeCell ref="BR4:BX4"/>
    <mergeCell ref="BH4:BH6"/>
    <mergeCell ref="BI4:BI6"/>
    <mergeCell ref="AX4:AX5"/>
    <mergeCell ref="AF4:AN4"/>
    <mergeCell ref="AO4:AO6"/>
    <mergeCell ref="AP4:AP5"/>
    <mergeCell ref="Z5:Z6"/>
  </mergeCells>
  <hyperlinks>
    <hyperlink ref="B8" location="'Int &amp; Inst Plans Work Package'!A1" display="'Int &amp; Inst Plans Work Package'!A1" xr:uid="{00000000-0004-0000-1500-000000000000}"/>
    <hyperlink ref="B20" location="'Infra Inst Work Package'!A1" display="'Infra Inst Work Package'!A1" xr:uid="{00000000-0004-0000-1500-000001000000}"/>
    <hyperlink ref="B31" location="'Cradle Inst Work Package'!A1" display="'Cradle Inst Work Package'!A1" xr:uid="{00000000-0004-0000-1500-000002000000}"/>
    <hyperlink ref="B61" location="'Magnet Inst Work Package'!A1" display="'Magnet Inst Work Package'!A1" xr:uid="{00000000-0004-0000-1500-000003000000}"/>
    <hyperlink ref="B44" location="'Outer HCal Inst Work Package'!A1" display="'Outer HCal Inst Work Package'!A1" xr:uid="{00000000-0004-0000-1500-000004000000}"/>
    <hyperlink ref="B76" location="'Inner HCal Inst Work Package'!A1" display="'Inner HCal Inst Work Package'!A1" xr:uid="{00000000-0004-0000-1500-000005000000}"/>
    <hyperlink ref="B95" location="'EMCal Inst Work Package'!A1" display="'EMCal Inst Work Package'!A1" xr:uid="{00000000-0004-0000-1500-000006000000}"/>
    <hyperlink ref="B110" location="'TPC Inst Work Package'!A1" display="'TPC Inst Work Package'!A1" xr:uid="{00000000-0004-0000-1500-000007000000}"/>
    <hyperlink ref="B126" location="'INTT Inst Work Package'!A1" display="'INTT Inst Work Package'!A1" xr:uid="{00000000-0004-0000-1500-000008000000}"/>
    <hyperlink ref="B158" location="'MBD Inst Work Package'!A1" display="'MBD Inst Work Package'!A1" xr:uid="{00000000-0004-0000-1500-000009000000}"/>
    <hyperlink ref="B142" location="'MVTX Inst Work Package'!A1" display="'MVTX Inst Work Package'!A1" xr:uid="{00000000-0004-0000-1500-00000A000000}"/>
    <hyperlink ref="B2" location="Navigation!A1" display="Return to Navigation Page" xr:uid="{00000000-0004-0000-1500-00000B000000}"/>
    <hyperlink ref="C2" location="Navigation!A1" display="Navigation!A1" xr:uid="{00000000-0004-0000-1500-00000C000000}"/>
    <hyperlink ref="B174" location="'Full Detector Inst Work Package'!A1" display="'Full Detector Inst Work Package'!A1" xr:uid="{00000000-0004-0000-1500-00000D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6"/>
  <dimension ref="A1:CG228"/>
  <sheetViews>
    <sheetView zoomScale="60" zoomScaleNormal="60" workbookViewId="0">
      <pane xSplit="5" ySplit="7" topLeftCell="F8" activePane="bottomRight" state="frozenSplit"/>
      <selection pane="topRight" activeCell="F1" sqref="F1"/>
      <selection pane="bottomLeft" activeCell="A8" sqref="A8"/>
      <selection pane="bottomRight"/>
    </sheetView>
  </sheetViews>
  <sheetFormatPr defaultColWidth="11" defaultRowHeight="15.6"/>
  <cols>
    <col min="1" max="1" width="1.5" style="8" customWidth="1"/>
    <col min="2" max="2" width="24.796875" style="51" customWidth="1"/>
    <col min="3" max="3" width="42.796875" style="8" customWidth="1"/>
    <col min="4" max="4" width="45.796875" style="168" customWidth="1"/>
    <col min="5" max="5" width="10.796875" style="3" customWidth="1"/>
    <col min="6" max="6" width="14.796875" style="3" customWidth="1"/>
    <col min="7" max="7" width="1.796875" style="3" customWidth="1"/>
    <col min="8" max="8" width="10.796875" style="3" customWidth="1"/>
    <col min="9" max="9" width="1.796875" style="3" customWidth="1"/>
    <col min="10" max="12" width="12.796875" style="3" customWidth="1"/>
    <col min="13" max="13" width="1.796875" style="3" customWidth="1"/>
    <col min="14" max="14" width="10.796875" style="3" customWidth="1"/>
    <col min="15" max="15" width="1.796875" style="3" customWidth="1"/>
    <col min="16" max="18" width="12.796875" style="3" customWidth="1"/>
    <col min="19" max="19" width="12.796875" style="10" customWidth="1"/>
    <col min="20" max="20" width="1.796875" style="3" customWidth="1"/>
    <col min="21" max="21" width="10.796875" style="3" customWidth="1"/>
    <col min="22" max="22" width="1.796875" style="3" customWidth="1"/>
    <col min="23" max="28" width="12.796875" style="3" customWidth="1"/>
    <col min="29" max="29" width="1.796875" style="3" customWidth="1"/>
    <col min="30" max="30" width="10.796875" style="3" customWidth="1"/>
    <col min="31" max="31" width="1.796875" style="3" customWidth="1"/>
    <col min="32" max="32" width="12.796875" style="3" customWidth="1"/>
    <col min="33" max="33" width="10.796875" style="3" customWidth="1"/>
    <col min="34" max="34" width="14.796875" style="3" customWidth="1"/>
    <col min="35" max="38" width="10.796875" style="3" customWidth="1"/>
    <col min="39" max="39" width="13.796875" style="3" customWidth="1"/>
    <col min="40" max="40" width="16.796875" style="3" customWidth="1"/>
    <col min="41" max="41" width="1.796875" style="3" customWidth="1"/>
    <col min="42" max="42" width="10.796875" style="3" customWidth="1"/>
    <col min="43" max="43" width="1.796875" style="3" customWidth="1"/>
    <col min="44" max="48" width="10.796875" style="3" customWidth="1"/>
    <col min="49" max="49" width="1.796875" style="3" customWidth="1"/>
    <col min="50" max="50" width="10.796875" style="3" customWidth="1"/>
    <col min="51" max="51" width="1.796875" style="3" customWidth="1"/>
    <col min="52" max="52" width="15.796875" style="3" customWidth="1"/>
    <col min="53" max="53" width="1.796875" style="3" customWidth="1"/>
    <col min="54" max="54" width="10.796875" style="3" customWidth="1"/>
    <col min="55" max="55" width="8.796875" style="3" customWidth="1"/>
    <col min="56" max="56" width="1.796875" style="3" customWidth="1"/>
    <col min="57" max="57" width="60.796875" style="3" customWidth="1"/>
    <col min="58" max="58" width="1.796875" style="3" customWidth="1"/>
    <col min="59" max="60" width="50.796875" style="3" customWidth="1"/>
    <col min="61" max="61" width="1.796875" style="3" customWidth="1"/>
    <col min="62" max="62" width="13.796875" style="3" customWidth="1"/>
    <col min="63" max="68" width="10.796875" style="3" customWidth="1"/>
    <col min="69" max="69" width="11" style="8"/>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7.796875" style="8" customWidth="1"/>
    <col min="84" max="16384" width="11" style="8"/>
  </cols>
  <sheetData>
    <row r="1" spans="2:84">
      <c r="B1" s="585"/>
      <c r="C1" s="51"/>
      <c r="S1" s="3"/>
      <c r="W1" s="10"/>
      <c r="AW1" s="52"/>
      <c r="AY1" s="52"/>
      <c r="BA1" s="52"/>
      <c r="BD1" s="52"/>
      <c r="BF1" s="52"/>
      <c r="BI1" s="52"/>
      <c r="BQ1" s="3"/>
      <c r="BR1" s="3"/>
      <c r="BS1" s="3"/>
      <c r="BT1" s="3"/>
      <c r="BU1" s="3"/>
      <c r="BV1" s="3"/>
      <c r="BW1" s="3"/>
      <c r="BX1" s="3"/>
    </row>
    <row r="2" spans="2:84" ht="16.2" thickBot="1">
      <c r="B2" s="585"/>
      <c r="C2" s="51"/>
      <c r="S2" s="3"/>
      <c r="W2" s="10"/>
      <c r="AW2" s="52"/>
      <c r="AY2" s="52"/>
      <c r="BA2" s="52"/>
      <c r="BD2" s="52"/>
      <c r="BF2" s="52"/>
      <c r="BI2" s="52"/>
      <c r="BQ2" s="3"/>
      <c r="BR2" s="3"/>
      <c r="BS2" s="3"/>
      <c r="BT2" s="3"/>
      <c r="BU2" s="3"/>
      <c r="BV2" s="3"/>
      <c r="BW2" s="3"/>
      <c r="BX2" s="3"/>
    </row>
    <row r="3" spans="2:84" ht="30" customHeight="1" thickBot="1">
      <c r="B3" s="1292" t="s">
        <v>281</v>
      </c>
      <c r="C3" s="1293"/>
      <c r="S3" s="3"/>
      <c r="W3" s="10"/>
      <c r="AW3" s="52"/>
      <c r="AY3" s="52"/>
      <c r="BA3" s="52"/>
      <c r="BD3" s="52"/>
      <c r="BF3" s="52"/>
      <c r="BI3" s="52"/>
      <c r="BQ3" s="3"/>
      <c r="BR3" s="3"/>
      <c r="BS3" s="3"/>
      <c r="BT3" s="3"/>
      <c r="BU3" s="3"/>
      <c r="BV3" s="3"/>
      <c r="BW3" s="3"/>
      <c r="BX3" s="3"/>
    </row>
    <row r="4" spans="2:84" ht="12" customHeight="1" thickBot="1">
      <c r="S4" s="3"/>
      <c r="BE4" s="10"/>
    </row>
    <row r="5" spans="2:84" ht="42" customHeight="1" thickBot="1">
      <c r="B5" s="1309" t="s">
        <v>9</v>
      </c>
      <c r="C5" s="60" t="s">
        <v>606</v>
      </c>
      <c r="D5" s="1312" t="s">
        <v>5</v>
      </c>
      <c r="E5" s="1283" t="s">
        <v>60</v>
      </c>
      <c r="F5" s="1283" t="s">
        <v>44</v>
      </c>
      <c r="G5" s="1228"/>
      <c r="H5" s="1235" t="s">
        <v>0</v>
      </c>
      <c r="I5" s="1285"/>
      <c r="J5" s="1287" t="s">
        <v>553</v>
      </c>
      <c r="K5" s="1288"/>
      <c r="L5" s="1289"/>
      <c r="M5" s="1290"/>
      <c r="N5" s="1235" t="s">
        <v>1</v>
      </c>
      <c r="O5" s="1228"/>
      <c r="P5" s="1230" t="s">
        <v>554</v>
      </c>
      <c r="Q5" s="1231"/>
      <c r="R5" s="1231"/>
      <c r="S5" s="1232"/>
      <c r="T5" s="1233"/>
      <c r="U5" s="1235" t="s">
        <v>2</v>
      </c>
      <c r="V5" s="1228"/>
      <c r="W5" s="1230" t="s">
        <v>555</v>
      </c>
      <c r="X5" s="1231"/>
      <c r="Y5" s="1231"/>
      <c r="Z5" s="1231"/>
      <c r="AA5" s="1231"/>
      <c r="AB5" s="1232"/>
      <c r="AC5" s="1233"/>
      <c r="AD5" s="1235" t="s">
        <v>3</v>
      </c>
      <c r="AE5" s="1228"/>
      <c r="AF5" s="1248" t="s">
        <v>557</v>
      </c>
      <c r="AG5" s="1249"/>
      <c r="AH5" s="1249"/>
      <c r="AI5" s="1249"/>
      <c r="AJ5" s="1249"/>
      <c r="AK5" s="1249"/>
      <c r="AL5" s="1249"/>
      <c r="AM5" s="1249"/>
      <c r="AN5" s="1250"/>
      <c r="AO5" s="1233"/>
      <c r="AP5" s="1235" t="s">
        <v>4</v>
      </c>
      <c r="AQ5" s="1228"/>
      <c r="AR5" s="1230" t="s">
        <v>559</v>
      </c>
      <c r="AS5" s="1231"/>
      <c r="AT5" s="1231"/>
      <c r="AU5" s="1231"/>
      <c r="AV5" s="1232"/>
      <c r="AW5" s="1254"/>
      <c r="AX5" s="1235" t="s">
        <v>58</v>
      </c>
      <c r="AY5" s="1257"/>
      <c r="AZ5" s="1259" t="s">
        <v>581</v>
      </c>
      <c r="BA5" s="1257"/>
      <c r="BB5" s="1263" t="s">
        <v>495</v>
      </c>
      <c r="BC5" s="1259"/>
      <c r="BD5" s="892"/>
      <c r="BE5" s="1266" t="s">
        <v>10</v>
      </c>
      <c r="BF5" s="891"/>
      <c r="BG5" s="1268" t="s">
        <v>430</v>
      </c>
      <c r="BH5" s="1244" t="s">
        <v>431</v>
      </c>
      <c r="BI5" s="1246"/>
      <c r="BJ5" s="1261" t="s">
        <v>558</v>
      </c>
      <c r="BK5" s="1261"/>
      <c r="BL5" s="1261"/>
      <c r="BM5" s="1261"/>
      <c r="BN5" s="1261"/>
      <c r="BO5" s="1261"/>
      <c r="BP5" s="1262"/>
      <c r="BQ5" s="43"/>
      <c r="BR5" s="1241" t="s">
        <v>526</v>
      </c>
      <c r="BS5" s="1242"/>
      <c r="BT5" s="1242"/>
      <c r="BU5" s="1242"/>
      <c r="BV5" s="1242"/>
      <c r="BW5" s="1242"/>
      <c r="BX5" s="1243"/>
      <c r="BY5" s="676"/>
      <c r="BZ5" s="774"/>
      <c r="CA5" s="774"/>
      <c r="CB5" s="774"/>
    </row>
    <row r="6" spans="2:84" s="15" customFormat="1" ht="34.049999999999997" customHeight="1" thickBot="1">
      <c r="B6" s="1310"/>
      <c r="C6" s="59" t="s">
        <v>228</v>
      </c>
      <c r="D6" s="1313"/>
      <c r="E6" s="1284"/>
      <c r="F6" s="1284"/>
      <c r="G6" s="1229"/>
      <c r="H6" s="1236"/>
      <c r="I6" s="1286"/>
      <c r="J6" s="315" t="s">
        <v>47</v>
      </c>
      <c r="K6" s="169" t="s">
        <v>43</v>
      </c>
      <c r="L6" s="313" t="s">
        <v>48</v>
      </c>
      <c r="M6" s="1291"/>
      <c r="N6" s="1236"/>
      <c r="O6" s="1229"/>
      <c r="P6" s="1237" t="s">
        <v>46</v>
      </c>
      <c r="Q6" s="1238" t="s">
        <v>101</v>
      </c>
      <c r="R6" s="1238" t="s">
        <v>102</v>
      </c>
      <c r="S6" s="1238" t="s">
        <v>103</v>
      </c>
      <c r="T6" s="1234"/>
      <c r="U6" s="1236"/>
      <c r="V6" s="1229"/>
      <c r="W6" s="1237" t="s">
        <v>45</v>
      </c>
      <c r="X6" s="1238" t="s">
        <v>97</v>
      </c>
      <c r="Y6" s="1256" t="s">
        <v>582</v>
      </c>
      <c r="Z6" s="1238" t="s">
        <v>98</v>
      </c>
      <c r="AA6" s="1238" t="s">
        <v>99</v>
      </c>
      <c r="AB6" s="1260" t="s">
        <v>104</v>
      </c>
      <c r="AC6" s="1234"/>
      <c r="AD6" s="1236"/>
      <c r="AE6" s="1229"/>
      <c r="AF6" s="1263" t="s">
        <v>56</v>
      </c>
      <c r="AG6" s="1256" t="s">
        <v>57</v>
      </c>
      <c r="AH6" s="1256" t="s">
        <v>54</v>
      </c>
      <c r="AI6" s="1256" t="s">
        <v>106</v>
      </c>
      <c r="AJ6" s="1256" t="s">
        <v>100</v>
      </c>
      <c r="AK6" s="1256" t="s">
        <v>55</v>
      </c>
      <c r="AL6" s="1256" t="s">
        <v>107</v>
      </c>
      <c r="AM6" s="1256" t="s">
        <v>105</v>
      </c>
      <c r="AN6" s="1259" t="s">
        <v>59</v>
      </c>
      <c r="AO6" s="1234"/>
      <c r="AP6" s="1236"/>
      <c r="AQ6" s="1229"/>
      <c r="AR6" s="1237" t="s">
        <v>49</v>
      </c>
      <c r="AS6" s="1238" t="s">
        <v>50</v>
      </c>
      <c r="AT6" s="1238" t="s">
        <v>51</v>
      </c>
      <c r="AU6" s="1238" t="s">
        <v>52</v>
      </c>
      <c r="AV6" s="1260" t="s">
        <v>53</v>
      </c>
      <c r="AW6" s="1255"/>
      <c r="AX6" s="1236"/>
      <c r="AY6" s="1258"/>
      <c r="AZ6" s="1260"/>
      <c r="BA6" s="1258"/>
      <c r="BB6" s="1264"/>
      <c r="BC6" s="1265"/>
      <c r="BD6" s="312"/>
      <c r="BE6" s="1267"/>
      <c r="BF6" s="44"/>
      <c r="BG6" s="1269"/>
      <c r="BH6" s="1245"/>
      <c r="BI6" s="1247"/>
      <c r="BJ6" s="169" t="s">
        <v>92</v>
      </c>
      <c r="BK6" s="169" t="s">
        <v>93</v>
      </c>
      <c r="BL6" s="169" t="s">
        <v>94</v>
      </c>
      <c r="BM6" s="169" t="s">
        <v>95</v>
      </c>
      <c r="BN6" s="169" t="s">
        <v>8</v>
      </c>
      <c r="BO6" s="169" t="s">
        <v>62</v>
      </c>
      <c r="BP6" s="313" t="s">
        <v>96</v>
      </c>
      <c r="BQ6" s="40"/>
      <c r="BR6" s="315" t="s">
        <v>92</v>
      </c>
      <c r="BS6" s="169" t="s">
        <v>93</v>
      </c>
      <c r="BT6" s="169" t="s">
        <v>94</v>
      </c>
      <c r="BU6" s="169" t="s">
        <v>95</v>
      </c>
      <c r="BV6" s="169" t="s">
        <v>8</v>
      </c>
      <c r="BW6" s="169" t="s">
        <v>62</v>
      </c>
      <c r="BX6" s="313" t="s">
        <v>96</v>
      </c>
      <c r="BY6" s="739"/>
      <c r="BZ6" s="1239" t="s">
        <v>527</v>
      </c>
      <c r="CA6" s="1220" t="s">
        <v>586</v>
      </c>
      <c r="CB6" s="1222" t="s">
        <v>587</v>
      </c>
    </row>
    <row r="7" spans="2:84" s="15" customFormat="1" ht="40.950000000000003" customHeight="1" thickBot="1">
      <c r="B7" s="1311"/>
      <c r="C7" s="57" t="s">
        <v>66</v>
      </c>
      <c r="D7" s="1314"/>
      <c r="E7" s="1315"/>
      <c r="F7" s="314" t="s">
        <v>556</v>
      </c>
      <c r="G7" s="1229"/>
      <c r="H7" s="314" t="s">
        <v>556</v>
      </c>
      <c r="I7" s="1286"/>
      <c r="J7" s="314" t="s">
        <v>0</v>
      </c>
      <c r="K7" s="42" t="s">
        <v>0</v>
      </c>
      <c r="L7" s="311" t="s">
        <v>0</v>
      </c>
      <c r="M7" s="1291"/>
      <c r="N7" s="314" t="s">
        <v>556</v>
      </c>
      <c r="O7" s="1229"/>
      <c r="P7" s="1237"/>
      <c r="Q7" s="1238"/>
      <c r="R7" s="1238"/>
      <c r="S7" s="1238"/>
      <c r="T7" s="1234"/>
      <c r="U7" s="314" t="s">
        <v>556</v>
      </c>
      <c r="V7" s="1229"/>
      <c r="W7" s="1237"/>
      <c r="X7" s="1238"/>
      <c r="Y7" s="1270"/>
      <c r="Z7" s="1238"/>
      <c r="AA7" s="1238"/>
      <c r="AB7" s="1260"/>
      <c r="AC7" s="1234"/>
      <c r="AD7" s="314" t="s">
        <v>556</v>
      </c>
      <c r="AE7" s="1229"/>
      <c r="AF7" s="1237"/>
      <c r="AG7" s="1238"/>
      <c r="AH7" s="1238"/>
      <c r="AI7" s="1238"/>
      <c r="AJ7" s="1238"/>
      <c r="AK7" s="1238"/>
      <c r="AL7" s="1238"/>
      <c r="AM7" s="1238"/>
      <c r="AN7" s="1260"/>
      <c r="AO7" s="1234"/>
      <c r="AP7" s="314" t="s">
        <v>556</v>
      </c>
      <c r="AQ7" s="1229"/>
      <c r="AR7" s="1237"/>
      <c r="AS7" s="1238"/>
      <c r="AT7" s="1238"/>
      <c r="AU7" s="1238"/>
      <c r="AV7" s="1260"/>
      <c r="AW7" s="1255"/>
      <c r="AX7" s="314" t="s">
        <v>556</v>
      </c>
      <c r="AY7" s="1258"/>
      <c r="AZ7" s="1260"/>
      <c r="BA7" s="1258"/>
      <c r="BB7" s="314" t="s">
        <v>6</v>
      </c>
      <c r="BC7" s="311" t="s">
        <v>7</v>
      </c>
      <c r="BD7" s="312"/>
      <c r="BE7" s="1267"/>
      <c r="BF7" s="44"/>
      <c r="BG7" s="1269"/>
      <c r="BH7" s="1245"/>
      <c r="BI7" s="1247"/>
      <c r="BJ7" s="42" t="s">
        <v>556</v>
      </c>
      <c r="BK7" s="42" t="s">
        <v>556</v>
      </c>
      <c r="BL7" s="42" t="s">
        <v>556</v>
      </c>
      <c r="BM7" s="42" t="s">
        <v>556</v>
      </c>
      <c r="BN7" s="42" t="s">
        <v>556</v>
      </c>
      <c r="BO7" s="42" t="s">
        <v>556</v>
      </c>
      <c r="BP7" s="311" t="s">
        <v>556</v>
      </c>
      <c r="BR7" s="659">
        <v>63.15</v>
      </c>
      <c r="BS7" s="660">
        <v>121.5</v>
      </c>
      <c r="BT7" s="660">
        <v>104.3</v>
      </c>
      <c r="BU7" s="660">
        <v>81.099999999999994</v>
      </c>
      <c r="BV7" s="660">
        <v>81.099999999999994</v>
      </c>
      <c r="BW7" s="660">
        <v>113.49</v>
      </c>
      <c r="BX7" s="661">
        <v>0</v>
      </c>
      <c r="BY7" s="676"/>
      <c r="BZ7" s="1240"/>
      <c r="CA7" s="1221"/>
      <c r="CB7" s="1223"/>
      <c r="CC7" s="8"/>
      <c r="CD7" s="8"/>
      <c r="CE7" s="8"/>
      <c r="CF7" s="8"/>
    </row>
    <row r="8" spans="2:84" s="172" customFormat="1" ht="140.4">
      <c r="B8" s="352" t="s">
        <v>664</v>
      </c>
      <c r="C8" s="269" t="s">
        <v>282</v>
      </c>
      <c r="D8" s="516" t="s">
        <v>297</v>
      </c>
      <c r="E8" s="270">
        <v>160</v>
      </c>
      <c r="F8" s="271">
        <v>0</v>
      </c>
      <c r="G8" s="272" t="s">
        <v>17</v>
      </c>
      <c r="H8" s="270">
        <f>SUM(I8:M8)</f>
        <v>0</v>
      </c>
      <c r="I8" s="272" t="s">
        <v>17</v>
      </c>
      <c r="J8" s="211">
        <v>0</v>
      </c>
      <c r="K8" s="273">
        <v>0</v>
      </c>
      <c r="L8" s="212">
        <v>0</v>
      </c>
      <c r="M8" s="272" t="s">
        <v>17</v>
      </c>
      <c r="N8" s="270">
        <f>SUM(O8:T8)</f>
        <v>80</v>
      </c>
      <c r="O8" s="272" t="s">
        <v>17</v>
      </c>
      <c r="P8" s="211">
        <v>0</v>
      </c>
      <c r="Q8" s="273">
        <v>0</v>
      </c>
      <c r="R8" s="273">
        <v>80</v>
      </c>
      <c r="S8" s="212">
        <v>0</v>
      </c>
      <c r="T8" s="272" t="s">
        <v>17</v>
      </c>
      <c r="U8" s="270">
        <f>SUM(V8:AC8)</f>
        <v>160</v>
      </c>
      <c r="V8" s="272" t="s">
        <v>17</v>
      </c>
      <c r="W8" s="211">
        <v>160</v>
      </c>
      <c r="X8" s="273">
        <v>0</v>
      </c>
      <c r="Y8" s="273">
        <v>0</v>
      </c>
      <c r="Z8" s="273">
        <v>0</v>
      </c>
      <c r="AA8" s="273">
        <v>0</v>
      </c>
      <c r="AB8" s="212">
        <v>0</v>
      </c>
      <c r="AC8" s="272" t="s">
        <v>17</v>
      </c>
      <c r="AD8" s="270">
        <f>SUM(AF8:AN8)</f>
        <v>0</v>
      </c>
      <c r="AE8" s="272" t="s">
        <v>17</v>
      </c>
      <c r="AF8" s="211">
        <v>0</v>
      </c>
      <c r="AG8" s="273">
        <v>0</v>
      </c>
      <c r="AH8" s="273">
        <v>0</v>
      </c>
      <c r="AI8" s="273">
        <v>0</v>
      </c>
      <c r="AJ8" s="273">
        <v>0</v>
      </c>
      <c r="AK8" s="273">
        <v>0</v>
      </c>
      <c r="AL8" s="273">
        <v>0</v>
      </c>
      <c r="AM8" s="273">
        <v>0</v>
      </c>
      <c r="AN8" s="212">
        <v>0</v>
      </c>
      <c r="AO8" s="272" t="s">
        <v>17</v>
      </c>
      <c r="AP8" s="270">
        <f>SUM(AQ8:AW8)</f>
        <v>0</v>
      </c>
      <c r="AQ8" s="272" t="s">
        <v>17</v>
      </c>
      <c r="AR8" s="211">
        <v>0</v>
      </c>
      <c r="AS8" s="273">
        <v>0</v>
      </c>
      <c r="AT8" s="273">
        <v>0</v>
      </c>
      <c r="AU8" s="273">
        <v>0</v>
      </c>
      <c r="AV8" s="212">
        <v>0</v>
      </c>
      <c r="AW8" s="272" t="s">
        <v>17</v>
      </c>
      <c r="AX8" s="270">
        <v>0</v>
      </c>
      <c r="AY8" s="274"/>
      <c r="AZ8" s="218">
        <v>0</v>
      </c>
      <c r="BA8" s="275"/>
      <c r="BB8" s="705">
        <v>0.25</v>
      </c>
      <c r="BC8" s="277">
        <v>0</v>
      </c>
      <c r="BD8" s="272"/>
      <c r="BE8" s="278" t="s">
        <v>17</v>
      </c>
      <c r="BF8" s="272" t="s">
        <v>17</v>
      </c>
      <c r="BG8" s="276" t="s">
        <v>489</v>
      </c>
      <c r="BH8" s="277" t="s">
        <v>494</v>
      </c>
      <c r="BI8" s="272" t="s">
        <v>17</v>
      </c>
      <c r="BJ8" s="279">
        <f>E8*F8</f>
        <v>0</v>
      </c>
      <c r="BK8" s="280">
        <f>H8</f>
        <v>0</v>
      </c>
      <c r="BL8" s="280">
        <f>N8</f>
        <v>80</v>
      </c>
      <c r="BM8" s="280">
        <f>U8</f>
        <v>160</v>
      </c>
      <c r="BN8" s="280">
        <f>AD8</f>
        <v>0</v>
      </c>
      <c r="BO8" s="280">
        <f>AP8</f>
        <v>0</v>
      </c>
      <c r="BP8" s="281">
        <f>AX8</f>
        <v>0</v>
      </c>
      <c r="BQ8" s="1363" t="s">
        <v>678</v>
      </c>
      <c r="BR8" s="684">
        <f>F8*BR$7</f>
        <v>0</v>
      </c>
      <c r="BS8" s="685">
        <f>H8*BS$7</f>
        <v>0</v>
      </c>
      <c r="BT8" s="685">
        <f>N8*BT$7</f>
        <v>8344</v>
      </c>
      <c r="BU8" s="685">
        <f>U8*BU$7</f>
        <v>12976</v>
      </c>
      <c r="BV8" s="685">
        <f>AD8*BV$7</f>
        <v>0</v>
      </c>
      <c r="BW8" s="685">
        <f>AP8*BW$7</f>
        <v>0</v>
      </c>
      <c r="BX8" s="686">
        <f>AX8*BX$7</f>
        <v>0</v>
      </c>
      <c r="BY8" s="8"/>
      <c r="BZ8" s="684">
        <f>SUM(BR8:BX8)</f>
        <v>21320</v>
      </c>
      <c r="CA8" s="693">
        <f>BZ8*(1+BB8)</f>
        <v>26650</v>
      </c>
      <c r="CB8" s="686">
        <f t="shared" ref="CB8:CB19" si="0">AZ8*(1+BC8)</f>
        <v>0</v>
      </c>
      <c r="CC8" s="8"/>
      <c r="CD8" s="8"/>
      <c r="CE8" s="8"/>
      <c r="CF8" s="8"/>
    </row>
    <row r="9" spans="2:84" s="172" customFormat="1" ht="156">
      <c r="B9" s="342" t="s">
        <v>665</v>
      </c>
      <c r="C9" s="171" t="s">
        <v>113</v>
      </c>
      <c r="D9" s="376" t="s">
        <v>298</v>
      </c>
      <c r="E9" s="282">
        <v>40</v>
      </c>
      <c r="F9" s="283">
        <v>0</v>
      </c>
      <c r="G9" s="284" t="s">
        <v>17</v>
      </c>
      <c r="H9" s="282">
        <f t="shared" ref="H9:H17" si="1">SUM(I9:M9)</f>
        <v>0</v>
      </c>
      <c r="I9" s="284" t="s">
        <v>17</v>
      </c>
      <c r="J9" s="213">
        <v>0</v>
      </c>
      <c r="K9" s="285">
        <v>0</v>
      </c>
      <c r="L9" s="214">
        <v>0</v>
      </c>
      <c r="M9" s="284" t="s">
        <v>17</v>
      </c>
      <c r="N9" s="282">
        <f t="shared" ref="N9:N17" si="2">SUM(O9:T9)</f>
        <v>0</v>
      </c>
      <c r="O9" s="284" t="s">
        <v>17</v>
      </c>
      <c r="P9" s="213">
        <v>0</v>
      </c>
      <c r="Q9" s="285">
        <v>0</v>
      </c>
      <c r="R9" s="285">
        <v>0</v>
      </c>
      <c r="S9" s="214">
        <v>0</v>
      </c>
      <c r="T9" s="284" t="s">
        <v>17</v>
      </c>
      <c r="U9" s="282">
        <f t="shared" ref="U9:U17" si="3">SUM(V9:AC9)</f>
        <v>0</v>
      </c>
      <c r="V9" s="284" t="s">
        <v>17</v>
      </c>
      <c r="W9" s="213">
        <v>0</v>
      </c>
      <c r="X9" s="285">
        <v>0</v>
      </c>
      <c r="Y9" s="285">
        <v>0</v>
      </c>
      <c r="Z9" s="285">
        <v>0</v>
      </c>
      <c r="AA9" s="285">
        <v>0</v>
      </c>
      <c r="AB9" s="214">
        <v>0</v>
      </c>
      <c r="AC9" s="284" t="s">
        <v>17</v>
      </c>
      <c r="AD9" s="282">
        <f t="shared" ref="AD9:AD17" si="4">SUM(AF9:AN9)</f>
        <v>0</v>
      </c>
      <c r="AE9" s="284" t="s">
        <v>17</v>
      </c>
      <c r="AF9" s="213">
        <v>0</v>
      </c>
      <c r="AG9" s="285">
        <v>0</v>
      </c>
      <c r="AH9" s="285">
        <v>0</v>
      </c>
      <c r="AI9" s="285">
        <v>0</v>
      </c>
      <c r="AJ9" s="285">
        <v>0</v>
      </c>
      <c r="AK9" s="285">
        <v>0</v>
      </c>
      <c r="AL9" s="285">
        <v>0</v>
      </c>
      <c r="AM9" s="285">
        <v>0</v>
      </c>
      <c r="AN9" s="214">
        <v>0</v>
      </c>
      <c r="AO9" s="284" t="s">
        <v>17</v>
      </c>
      <c r="AP9" s="282">
        <f t="shared" ref="AP9:AP17" si="5">SUM(AQ9:AW9)</f>
        <v>0</v>
      </c>
      <c r="AQ9" s="284" t="s">
        <v>17</v>
      </c>
      <c r="AR9" s="213">
        <v>0</v>
      </c>
      <c r="AS9" s="285">
        <v>0</v>
      </c>
      <c r="AT9" s="285">
        <v>0</v>
      </c>
      <c r="AU9" s="285">
        <v>0</v>
      </c>
      <c r="AV9" s="214">
        <v>0</v>
      </c>
      <c r="AW9" s="284" t="s">
        <v>17</v>
      </c>
      <c r="AX9" s="282">
        <v>0</v>
      </c>
      <c r="AY9" s="184"/>
      <c r="AZ9" s="219">
        <v>0</v>
      </c>
      <c r="BA9" s="293"/>
      <c r="BB9" s="706">
        <v>0.25</v>
      </c>
      <c r="BC9" s="287">
        <v>0</v>
      </c>
      <c r="BD9" s="284"/>
      <c r="BE9" s="295" t="s">
        <v>17</v>
      </c>
      <c r="BF9" s="284" t="s">
        <v>17</v>
      </c>
      <c r="BG9" s="286" t="s">
        <v>490</v>
      </c>
      <c r="BH9" s="287" t="s">
        <v>494</v>
      </c>
      <c r="BI9" s="284" t="s">
        <v>17</v>
      </c>
      <c r="BJ9" s="289">
        <f t="shared" ref="BJ9:BJ19" si="6">E9*F9</f>
        <v>0</v>
      </c>
      <c r="BK9" s="290">
        <f t="shared" ref="BK9:BK19" si="7">H9</f>
        <v>0</v>
      </c>
      <c r="BL9" s="290">
        <f t="shared" ref="BL9:BL19" si="8">N9</f>
        <v>0</v>
      </c>
      <c r="BM9" s="290">
        <f t="shared" ref="BM9:BM19" si="9">U9</f>
        <v>0</v>
      </c>
      <c r="BN9" s="290">
        <f t="shared" ref="BN9:BN19" si="10">AD9</f>
        <v>0</v>
      </c>
      <c r="BO9" s="290">
        <f t="shared" ref="BO9:BO19" si="11">AP9</f>
        <v>0</v>
      </c>
      <c r="BP9" s="291">
        <f t="shared" ref="BP9:BP19" si="12">AX9</f>
        <v>0</v>
      </c>
      <c r="BQ9" s="1363" t="s">
        <v>678</v>
      </c>
      <c r="BR9" s="687">
        <f t="shared" ref="BR9:BR19" si="13">F9*BR$7</f>
        <v>0</v>
      </c>
      <c r="BS9" s="688">
        <f t="shared" ref="BS9:BS19" si="14">H9*BS$7</f>
        <v>0</v>
      </c>
      <c r="BT9" s="688">
        <f t="shared" ref="BT9:BT19" si="15">N9*BT$7</f>
        <v>0</v>
      </c>
      <c r="BU9" s="688">
        <f t="shared" ref="BU9:BU19" si="16">U9*BU$7</f>
        <v>0</v>
      </c>
      <c r="BV9" s="688">
        <f t="shared" ref="BV9:BV19" si="17">AD9*BV$7</f>
        <v>0</v>
      </c>
      <c r="BW9" s="688">
        <f t="shared" ref="BW9:BW19" si="18">AP9*BW$7</f>
        <v>0</v>
      </c>
      <c r="BX9" s="689">
        <f t="shared" ref="BX9:BX19" si="19">AX9*BX$7</f>
        <v>0</v>
      </c>
      <c r="BY9" s="8"/>
      <c r="BZ9" s="687">
        <f t="shared" ref="BZ9:BZ19" si="20">SUM(BR9:BX9)</f>
        <v>0</v>
      </c>
      <c r="CA9" s="694">
        <f t="shared" ref="CA9:CA19" si="21">BZ9*(1+BB9)</f>
        <v>0</v>
      </c>
      <c r="CB9" s="689">
        <f t="shared" si="0"/>
        <v>0</v>
      </c>
      <c r="CC9" s="8"/>
      <c r="CD9" s="8"/>
      <c r="CE9" s="8"/>
      <c r="CF9" s="8"/>
    </row>
    <row r="10" spans="2:84" s="172" customFormat="1" ht="156">
      <c r="B10" s="342" t="s">
        <v>666</v>
      </c>
      <c r="C10" s="171" t="s">
        <v>667</v>
      </c>
      <c r="D10" s="376" t="s">
        <v>299</v>
      </c>
      <c r="E10" s="282">
        <v>20</v>
      </c>
      <c r="F10" s="283">
        <v>0</v>
      </c>
      <c r="G10" s="284" t="s">
        <v>17</v>
      </c>
      <c r="H10" s="282">
        <f t="shared" si="1"/>
        <v>0</v>
      </c>
      <c r="I10" s="284" t="s">
        <v>17</v>
      </c>
      <c r="J10" s="213">
        <v>0</v>
      </c>
      <c r="K10" s="285">
        <v>0</v>
      </c>
      <c r="L10" s="214">
        <v>0</v>
      </c>
      <c r="M10" s="284" t="s">
        <v>17</v>
      </c>
      <c r="N10" s="282">
        <f t="shared" si="2"/>
        <v>0</v>
      </c>
      <c r="O10" s="284" t="s">
        <v>17</v>
      </c>
      <c r="P10" s="213">
        <v>0</v>
      </c>
      <c r="Q10" s="285">
        <v>0</v>
      </c>
      <c r="R10" s="285">
        <v>0</v>
      </c>
      <c r="S10" s="214">
        <v>0</v>
      </c>
      <c r="T10" s="284" t="s">
        <v>17</v>
      </c>
      <c r="U10" s="282">
        <f t="shared" si="3"/>
        <v>0</v>
      </c>
      <c r="V10" s="284" t="s">
        <v>17</v>
      </c>
      <c r="W10" s="213">
        <v>0</v>
      </c>
      <c r="X10" s="285">
        <v>0</v>
      </c>
      <c r="Y10" s="285">
        <v>0</v>
      </c>
      <c r="Z10" s="285">
        <v>0</v>
      </c>
      <c r="AA10" s="285">
        <v>0</v>
      </c>
      <c r="AB10" s="214">
        <v>0</v>
      </c>
      <c r="AC10" s="284" t="s">
        <v>17</v>
      </c>
      <c r="AD10" s="282">
        <f t="shared" si="4"/>
        <v>0</v>
      </c>
      <c r="AE10" s="284" t="s">
        <v>17</v>
      </c>
      <c r="AF10" s="213">
        <v>0</v>
      </c>
      <c r="AG10" s="285">
        <v>0</v>
      </c>
      <c r="AH10" s="285">
        <v>0</v>
      </c>
      <c r="AI10" s="285">
        <v>0</v>
      </c>
      <c r="AJ10" s="285">
        <v>0</v>
      </c>
      <c r="AK10" s="285">
        <v>0</v>
      </c>
      <c r="AL10" s="285">
        <v>0</v>
      </c>
      <c r="AM10" s="285">
        <v>0</v>
      </c>
      <c r="AN10" s="214">
        <v>0</v>
      </c>
      <c r="AO10" s="284" t="s">
        <v>17</v>
      </c>
      <c r="AP10" s="282">
        <f t="shared" si="5"/>
        <v>0</v>
      </c>
      <c r="AQ10" s="284" t="s">
        <v>17</v>
      </c>
      <c r="AR10" s="213">
        <v>0</v>
      </c>
      <c r="AS10" s="285">
        <v>0</v>
      </c>
      <c r="AT10" s="285">
        <v>0</v>
      </c>
      <c r="AU10" s="285">
        <v>0</v>
      </c>
      <c r="AV10" s="214">
        <v>0</v>
      </c>
      <c r="AW10" s="284" t="s">
        <v>17</v>
      </c>
      <c r="AX10" s="282">
        <v>0</v>
      </c>
      <c r="AY10" s="184"/>
      <c r="AZ10" s="219">
        <v>0</v>
      </c>
      <c r="BA10" s="293"/>
      <c r="BB10" s="706">
        <v>0.25</v>
      </c>
      <c r="BC10" s="287">
        <v>0</v>
      </c>
      <c r="BD10" s="284"/>
      <c r="BE10" s="295" t="s">
        <v>17</v>
      </c>
      <c r="BF10" s="284" t="s">
        <v>17</v>
      </c>
      <c r="BG10" s="286" t="s">
        <v>490</v>
      </c>
      <c r="BH10" s="287" t="s">
        <v>494</v>
      </c>
      <c r="BI10" s="288" t="s">
        <v>17</v>
      </c>
      <c r="BJ10" s="289">
        <f t="shared" si="6"/>
        <v>0</v>
      </c>
      <c r="BK10" s="290">
        <f t="shared" si="7"/>
        <v>0</v>
      </c>
      <c r="BL10" s="290">
        <f t="shared" si="8"/>
        <v>0</v>
      </c>
      <c r="BM10" s="290">
        <f t="shared" si="9"/>
        <v>0</v>
      </c>
      <c r="BN10" s="290">
        <f t="shared" si="10"/>
        <v>0</v>
      </c>
      <c r="BO10" s="290">
        <f t="shared" si="11"/>
        <v>0</v>
      </c>
      <c r="BP10" s="291">
        <f t="shared" si="12"/>
        <v>0</v>
      </c>
      <c r="BQ10" s="1363" t="s">
        <v>678</v>
      </c>
      <c r="BR10" s="687">
        <f t="shared" si="13"/>
        <v>0</v>
      </c>
      <c r="BS10" s="688">
        <f t="shared" si="14"/>
        <v>0</v>
      </c>
      <c r="BT10" s="688">
        <f t="shared" si="15"/>
        <v>0</v>
      </c>
      <c r="BU10" s="688">
        <f t="shared" si="16"/>
        <v>0</v>
      </c>
      <c r="BV10" s="688">
        <f t="shared" si="17"/>
        <v>0</v>
      </c>
      <c r="BW10" s="688">
        <f t="shared" si="18"/>
        <v>0</v>
      </c>
      <c r="BX10" s="689">
        <f t="shared" si="19"/>
        <v>0</v>
      </c>
      <c r="BY10" s="8"/>
      <c r="BZ10" s="687">
        <f t="shared" si="20"/>
        <v>0</v>
      </c>
      <c r="CA10" s="694">
        <f t="shared" si="21"/>
        <v>0</v>
      </c>
      <c r="CB10" s="689">
        <f t="shared" si="0"/>
        <v>0</v>
      </c>
      <c r="CC10" s="8"/>
      <c r="CD10" s="8"/>
      <c r="CE10" s="8"/>
      <c r="CF10" s="8"/>
    </row>
    <row r="11" spans="2:84" s="172" customFormat="1" ht="93.6">
      <c r="B11" s="342" t="s">
        <v>668</v>
      </c>
      <c r="C11" s="171" t="s">
        <v>114</v>
      </c>
      <c r="D11" s="376" t="s">
        <v>300</v>
      </c>
      <c r="E11" s="282">
        <v>20</v>
      </c>
      <c r="F11" s="283">
        <v>0</v>
      </c>
      <c r="G11" s="284" t="s">
        <v>17</v>
      </c>
      <c r="H11" s="282">
        <f t="shared" si="1"/>
        <v>0</v>
      </c>
      <c r="I11" s="284" t="s">
        <v>17</v>
      </c>
      <c r="J11" s="213">
        <v>0</v>
      </c>
      <c r="K11" s="285">
        <v>0</v>
      </c>
      <c r="L11" s="214">
        <v>0</v>
      </c>
      <c r="M11" s="284" t="s">
        <v>17</v>
      </c>
      <c r="N11" s="282">
        <f t="shared" si="2"/>
        <v>120</v>
      </c>
      <c r="O11" s="284" t="s">
        <v>17</v>
      </c>
      <c r="P11" s="213">
        <v>0</v>
      </c>
      <c r="Q11" s="285">
        <v>0</v>
      </c>
      <c r="R11" s="285">
        <v>40</v>
      </c>
      <c r="S11" s="214">
        <v>80</v>
      </c>
      <c r="T11" s="284" t="s">
        <v>17</v>
      </c>
      <c r="U11" s="282">
        <f t="shared" si="3"/>
        <v>40</v>
      </c>
      <c r="V11" s="284" t="s">
        <v>17</v>
      </c>
      <c r="W11" s="213">
        <v>40</v>
      </c>
      <c r="X11" s="285">
        <v>0</v>
      </c>
      <c r="Y11" s="285">
        <v>0</v>
      </c>
      <c r="Z11" s="285">
        <v>0</v>
      </c>
      <c r="AA11" s="285">
        <v>0</v>
      </c>
      <c r="AB11" s="214">
        <v>0</v>
      </c>
      <c r="AC11" s="284" t="s">
        <v>17</v>
      </c>
      <c r="AD11" s="282">
        <f t="shared" si="4"/>
        <v>0</v>
      </c>
      <c r="AE11" s="284" t="s">
        <v>17</v>
      </c>
      <c r="AF11" s="213">
        <v>0</v>
      </c>
      <c r="AG11" s="285">
        <v>0</v>
      </c>
      <c r="AH11" s="285">
        <v>0</v>
      </c>
      <c r="AI11" s="285">
        <v>0</v>
      </c>
      <c r="AJ11" s="285">
        <v>0</v>
      </c>
      <c r="AK11" s="285">
        <v>0</v>
      </c>
      <c r="AL11" s="285">
        <v>0</v>
      </c>
      <c r="AM11" s="285">
        <v>0</v>
      </c>
      <c r="AN11" s="214">
        <v>0</v>
      </c>
      <c r="AO11" s="284" t="s">
        <v>17</v>
      </c>
      <c r="AP11" s="282">
        <f t="shared" si="5"/>
        <v>0</v>
      </c>
      <c r="AQ11" s="284" t="s">
        <v>17</v>
      </c>
      <c r="AR11" s="213">
        <v>0</v>
      </c>
      <c r="AS11" s="285">
        <v>0</v>
      </c>
      <c r="AT11" s="285">
        <v>0</v>
      </c>
      <c r="AU11" s="285">
        <v>0</v>
      </c>
      <c r="AV11" s="214">
        <v>0</v>
      </c>
      <c r="AW11" s="284" t="s">
        <v>17</v>
      </c>
      <c r="AX11" s="282">
        <v>0</v>
      </c>
      <c r="AY11" s="184"/>
      <c r="AZ11" s="219">
        <v>0</v>
      </c>
      <c r="BA11" s="293"/>
      <c r="BB11" s="706">
        <v>0.25</v>
      </c>
      <c r="BC11" s="287">
        <v>0</v>
      </c>
      <c r="BD11" s="284"/>
      <c r="BE11" s="295" t="s">
        <v>17</v>
      </c>
      <c r="BF11" s="284" t="s">
        <v>17</v>
      </c>
      <c r="BG11" s="286" t="s">
        <v>490</v>
      </c>
      <c r="BH11" s="287" t="s">
        <v>494</v>
      </c>
      <c r="BI11" s="284" t="s">
        <v>17</v>
      </c>
      <c r="BJ11" s="289">
        <f t="shared" si="6"/>
        <v>0</v>
      </c>
      <c r="BK11" s="290">
        <f t="shared" si="7"/>
        <v>0</v>
      </c>
      <c r="BL11" s="290">
        <f t="shared" si="8"/>
        <v>120</v>
      </c>
      <c r="BM11" s="290">
        <f t="shared" si="9"/>
        <v>40</v>
      </c>
      <c r="BN11" s="290">
        <f t="shared" si="10"/>
        <v>0</v>
      </c>
      <c r="BO11" s="290">
        <f t="shared" si="11"/>
        <v>0</v>
      </c>
      <c r="BP11" s="291">
        <f t="shared" si="12"/>
        <v>0</v>
      </c>
      <c r="BR11" s="687">
        <f t="shared" si="13"/>
        <v>0</v>
      </c>
      <c r="BS11" s="688">
        <f t="shared" si="14"/>
        <v>0</v>
      </c>
      <c r="BT11" s="688">
        <f t="shared" si="15"/>
        <v>12516</v>
      </c>
      <c r="BU11" s="688">
        <f t="shared" si="16"/>
        <v>3244</v>
      </c>
      <c r="BV11" s="688">
        <f t="shared" si="17"/>
        <v>0</v>
      </c>
      <c r="BW11" s="688">
        <f t="shared" si="18"/>
        <v>0</v>
      </c>
      <c r="BX11" s="689">
        <f t="shared" si="19"/>
        <v>0</v>
      </c>
      <c r="BY11" s="8"/>
      <c r="BZ11" s="687">
        <f t="shared" si="20"/>
        <v>15760</v>
      </c>
      <c r="CA11" s="694">
        <f t="shared" si="21"/>
        <v>19700</v>
      </c>
      <c r="CB11" s="689">
        <f t="shared" si="0"/>
        <v>0</v>
      </c>
      <c r="CC11" s="8"/>
      <c r="CD11" s="8"/>
      <c r="CE11" s="8"/>
      <c r="CF11" s="8"/>
    </row>
    <row r="12" spans="2:84" s="172" customFormat="1" ht="140.4">
      <c r="B12" s="342" t="s">
        <v>669</v>
      </c>
      <c r="C12" s="171" t="s">
        <v>115</v>
      </c>
      <c r="D12" s="376" t="s">
        <v>301</v>
      </c>
      <c r="E12" s="282">
        <v>20</v>
      </c>
      <c r="F12" s="283">
        <v>0</v>
      </c>
      <c r="G12" s="284" t="s">
        <v>17</v>
      </c>
      <c r="H12" s="282">
        <f t="shared" si="1"/>
        <v>0</v>
      </c>
      <c r="I12" s="284" t="s">
        <v>17</v>
      </c>
      <c r="J12" s="213">
        <v>0</v>
      </c>
      <c r="K12" s="285">
        <v>0</v>
      </c>
      <c r="L12" s="214">
        <v>0</v>
      </c>
      <c r="M12" s="284" t="s">
        <v>17</v>
      </c>
      <c r="N12" s="282">
        <f t="shared" si="2"/>
        <v>80</v>
      </c>
      <c r="O12" s="284" t="s">
        <v>17</v>
      </c>
      <c r="P12" s="213">
        <v>0</v>
      </c>
      <c r="Q12" s="285">
        <v>0</v>
      </c>
      <c r="R12" s="285">
        <v>80</v>
      </c>
      <c r="S12" s="214">
        <v>0</v>
      </c>
      <c r="T12" s="284" t="s">
        <v>17</v>
      </c>
      <c r="U12" s="282">
        <f t="shared" si="3"/>
        <v>40</v>
      </c>
      <c r="V12" s="284" t="s">
        <v>17</v>
      </c>
      <c r="W12" s="213">
        <v>40</v>
      </c>
      <c r="X12" s="285">
        <v>0</v>
      </c>
      <c r="Y12" s="285">
        <v>0</v>
      </c>
      <c r="Z12" s="285">
        <v>0</v>
      </c>
      <c r="AA12" s="285">
        <v>0</v>
      </c>
      <c r="AB12" s="214">
        <v>0</v>
      </c>
      <c r="AC12" s="284" t="s">
        <v>17</v>
      </c>
      <c r="AD12" s="282">
        <f t="shared" si="4"/>
        <v>32</v>
      </c>
      <c r="AE12" s="284" t="s">
        <v>17</v>
      </c>
      <c r="AF12" s="213">
        <v>32</v>
      </c>
      <c r="AG12" s="285">
        <v>0</v>
      </c>
      <c r="AH12" s="285">
        <v>0</v>
      </c>
      <c r="AI12" s="285">
        <v>0</v>
      </c>
      <c r="AJ12" s="285">
        <v>0</v>
      </c>
      <c r="AK12" s="285">
        <v>0</v>
      </c>
      <c r="AL12" s="285">
        <v>0</v>
      </c>
      <c r="AM12" s="285">
        <v>0</v>
      </c>
      <c r="AN12" s="214">
        <v>0</v>
      </c>
      <c r="AO12" s="284" t="s">
        <v>17</v>
      </c>
      <c r="AP12" s="282">
        <f t="shared" si="5"/>
        <v>0</v>
      </c>
      <c r="AQ12" s="284" t="s">
        <v>17</v>
      </c>
      <c r="AR12" s="213">
        <v>0</v>
      </c>
      <c r="AS12" s="285">
        <v>0</v>
      </c>
      <c r="AT12" s="285">
        <v>0</v>
      </c>
      <c r="AU12" s="285">
        <v>0</v>
      </c>
      <c r="AV12" s="214">
        <v>0</v>
      </c>
      <c r="AW12" s="284" t="s">
        <v>17</v>
      </c>
      <c r="AX12" s="282">
        <v>0</v>
      </c>
      <c r="AY12" s="184"/>
      <c r="AZ12" s="219">
        <v>0</v>
      </c>
      <c r="BA12" s="293"/>
      <c r="BB12" s="706">
        <v>0.25</v>
      </c>
      <c r="BC12" s="287">
        <v>0</v>
      </c>
      <c r="BD12" s="284"/>
      <c r="BE12" s="295" t="s">
        <v>17</v>
      </c>
      <c r="BF12" s="284" t="s">
        <v>17</v>
      </c>
      <c r="BG12" s="286" t="s">
        <v>491</v>
      </c>
      <c r="BH12" s="287" t="s">
        <v>494</v>
      </c>
      <c r="BI12" s="284" t="s">
        <v>17</v>
      </c>
      <c r="BJ12" s="289">
        <f t="shared" si="6"/>
        <v>0</v>
      </c>
      <c r="BK12" s="290">
        <f t="shared" si="7"/>
        <v>0</v>
      </c>
      <c r="BL12" s="290">
        <f t="shared" si="8"/>
        <v>80</v>
      </c>
      <c r="BM12" s="290">
        <f t="shared" si="9"/>
        <v>40</v>
      </c>
      <c r="BN12" s="290">
        <f t="shared" si="10"/>
        <v>32</v>
      </c>
      <c r="BO12" s="290">
        <f t="shared" si="11"/>
        <v>0</v>
      </c>
      <c r="BP12" s="291">
        <f t="shared" si="12"/>
        <v>0</v>
      </c>
      <c r="BR12" s="687">
        <f t="shared" si="13"/>
        <v>0</v>
      </c>
      <c r="BS12" s="688">
        <f t="shared" si="14"/>
        <v>0</v>
      </c>
      <c r="BT12" s="688">
        <f t="shared" si="15"/>
        <v>8344</v>
      </c>
      <c r="BU12" s="688">
        <f t="shared" si="16"/>
        <v>3244</v>
      </c>
      <c r="BV12" s="688">
        <f t="shared" si="17"/>
        <v>2595.1999999999998</v>
      </c>
      <c r="BW12" s="688">
        <f t="shared" si="18"/>
        <v>0</v>
      </c>
      <c r="BX12" s="689">
        <f t="shared" si="19"/>
        <v>0</v>
      </c>
      <c r="BY12" s="8"/>
      <c r="BZ12" s="687">
        <f t="shared" si="20"/>
        <v>14183.2</v>
      </c>
      <c r="CA12" s="694">
        <f t="shared" si="21"/>
        <v>17729</v>
      </c>
      <c r="CB12" s="689">
        <f t="shared" si="0"/>
        <v>0</v>
      </c>
      <c r="CC12" s="8"/>
      <c r="CD12" s="8"/>
      <c r="CE12" s="8"/>
      <c r="CF12" s="8"/>
    </row>
    <row r="13" spans="2:84" s="172" customFormat="1" ht="171.6">
      <c r="B13" s="342" t="s">
        <v>670</v>
      </c>
      <c r="C13" s="171" t="s">
        <v>116</v>
      </c>
      <c r="D13" s="376" t="s">
        <v>302</v>
      </c>
      <c r="E13" s="282">
        <v>20</v>
      </c>
      <c r="F13" s="283">
        <v>0</v>
      </c>
      <c r="G13" s="284" t="s">
        <v>17</v>
      </c>
      <c r="H13" s="282">
        <f t="shared" si="1"/>
        <v>0</v>
      </c>
      <c r="I13" s="284" t="s">
        <v>17</v>
      </c>
      <c r="J13" s="213">
        <v>0</v>
      </c>
      <c r="K13" s="285">
        <v>0</v>
      </c>
      <c r="L13" s="214">
        <v>0</v>
      </c>
      <c r="M13" s="284" t="s">
        <v>17</v>
      </c>
      <c r="N13" s="282">
        <f t="shared" si="2"/>
        <v>40</v>
      </c>
      <c r="O13" s="284" t="s">
        <v>17</v>
      </c>
      <c r="P13" s="213"/>
      <c r="Q13" s="285">
        <v>0</v>
      </c>
      <c r="R13" s="285">
        <v>40</v>
      </c>
      <c r="S13" s="214">
        <v>0</v>
      </c>
      <c r="T13" s="284" t="s">
        <v>17</v>
      </c>
      <c r="U13" s="282">
        <f t="shared" si="3"/>
        <v>40</v>
      </c>
      <c r="V13" s="284" t="s">
        <v>17</v>
      </c>
      <c r="W13" s="213">
        <v>40</v>
      </c>
      <c r="X13" s="285">
        <v>0</v>
      </c>
      <c r="Y13" s="285">
        <v>0</v>
      </c>
      <c r="Z13" s="285">
        <v>0</v>
      </c>
      <c r="AA13" s="285">
        <v>0</v>
      </c>
      <c r="AB13" s="214">
        <v>0</v>
      </c>
      <c r="AC13" s="284" t="s">
        <v>17</v>
      </c>
      <c r="AD13" s="282">
        <f t="shared" si="4"/>
        <v>32</v>
      </c>
      <c r="AE13" s="284" t="s">
        <v>17</v>
      </c>
      <c r="AF13" s="213">
        <v>32</v>
      </c>
      <c r="AG13" s="285">
        <v>0</v>
      </c>
      <c r="AH13" s="285">
        <v>0</v>
      </c>
      <c r="AI13" s="285">
        <v>0</v>
      </c>
      <c r="AJ13" s="285">
        <v>0</v>
      </c>
      <c r="AK13" s="285">
        <v>0</v>
      </c>
      <c r="AL13" s="285">
        <v>0</v>
      </c>
      <c r="AM13" s="285">
        <v>0</v>
      </c>
      <c r="AN13" s="214">
        <v>0</v>
      </c>
      <c r="AO13" s="284" t="s">
        <v>17</v>
      </c>
      <c r="AP13" s="282">
        <f t="shared" si="5"/>
        <v>0</v>
      </c>
      <c r="AQ13" s="284" t="s">
        <v>17</v>
      </c>
      <c r="AR13" s="213">
        <v>0</v>
      </c>
      <c r="AS13" s="285">
        <v>0</v>
      </c>
      <c r="AT13" s="285">
        <v>0</v>
      </c>
      <c r="AU13" s="285">
        <v>0</v>
      </c>
      <c r="AV13" s="214">
        <v>0</v>
      </c>
      <c r="AW13" s="284" t="s">
        <v>17</v>
      </c>
      <c r="AX13" s="282">
        <v>0</v>
      </c>
      <c r="AY13" s="184"/>
      <c r="AZ13" s="219">
        <v>0</v>
      </c>
      <c r="BA13" s="293"/>
      <c r="BB13" s="706">
        <v>0.25</v>
      </c>
      <c r="BC13" s="287">
        <v>0</v>
      </c>
      <c r="BD13" s="284"/>
      <c r="BE13" s="295" t="s">
        <v>17</v>
      </c>
      <c r="BF13" s="284" t="s">
        <v>17</v>
      </c>
      <c r="BG13" s="286" t="s">
        <v>491</v>
      </c>
      <c r="BH13" s="287" t="s">
        <v>494</v>
      </c>
      <c r="BI13" s="284" t="s">
        <v>17</v>
      </c>
      <c r="BJ13" s="289">
        <f t="shared" si="6"/>
        <v>0</v>
      </c>
      <c r="BK13" s="290">
        <f t="shared" si="7"/>
        <v>0</v>
      </c>
      <c r="BL13" s="290">
        <f t="shared" si="8"/>
        <v>40</v>
      </c>
      <c r="BM13" s="290">
        <f t="shared" si="9"/>
        <v>40</v>
      </c>
      <c r="BN13" s="290">
        <f t="shared" si="10"/>
        <v>32</v>
      </c>
      <c r="BO13" s="290">
        <f t="shared" si="11"/>
        <v>0</v>
      </c>
      <c r="BP13" s="291">
        <f t="shared" si="12"/>
        <v>0</v>
      </c>
      <c r="BR13" s="687">
        <f t="shared" si="13"/>
        <v>0</v>
      </c>
      <c r="BS13" s="688">
        <f t="shared" si="14"/>
        <v>0</v>
      </c>
      <c r="BT13" s="688">
        <f t="shared" si="15"/>
        <v>4172</v>
      </c>
      <c r="BU13" s="688">
        <f t="shared" si="16"/>
        <v>3244</v>
      </c>
      <c r="BV13" s="688">
        <f t="shared" si="17"/>
        <v>2595.1999999999998</v>
      </c>
      <c r="BW13" s="688">
        <f t="shared" si="18"/>
        <v>0</v>
      </c>
      <c r="BX13" s="689">
        <f t="shared" si="19"/>
        <v>0</v>
      </c>
      <c r="BY13" s="8"/>
      <c r="BZ13" s="687">
        <f t="shared" si="20"/>
        <v>10011.200000000001</v>
      </c>
      <c r="CA13" s="694">
        <f t="shared" si="21"/>
        <v>12514</v>
      </c>
      <c r="CB13" s="689">
        <f t="shared" si="0"/>
        <v>0</v>
      </c>
      <c r="CC13" s="8"/>
      <c r="CD13" s="8"/>
      <c r="CE13" s="8"/>
      <c r="CF13" s="8"/>
    </row>
    <row r="14" spans="2:84" s="172" customFormat="1" ht="31.2">
      <c r="B14" s="342" t="s">
        <v>675</v>
      </c>
      <c r="C14" s="171" t="s">
        <v>676</v>
      </c>
      <c r="D14" s="376" t="s">
        <v>677</v>
      </c>
      <c r="E14" s="282">
        <v>20</v>
      </c>
      <c r="F14" s="283">
        <v>0</v>
      </c>
      <c r="G14" s="284"/>
      <c r="H14" s="282">
        <f t="shared" si="1"/>
        <v>0</v>
      </c>
      <c r="I14" s="284"/>
      <c r="J14" s="213">
        <v>0</v>
      </c>
      <c r="K14" s="285">
        <v>0</v>
      </c>
      <c r="L14" s="214">
        <v>0</v>
      </c>
      <c r="M14" s="284"/>
      <c r="N14" s="282">
        <f t="shared" si="2"/>
        <v>200</v>
      </c>
      <c r="O14" s="284"/>
      <c r="P14" s="213">
        <v>0</v>
      </c>
      <c r="Q14" s="285">
        <v>0</v>
      </c>
      <c r="R14" s="285">
        <v>200</v>
      </c>
      <c r="S14" s="214">
        <v>0</v>
      </c>
      <c r="T14" s="284"/>
      <c r="U14" s="282">
        <f t="shared" si="3"/>
        <v>40</v>
      </c>
      <c r="V14" s="284"/>
      <c r="W14" s="213">
        <v>40</v>
      </c>
      <c r="X14" s="285">
        <v>0</v>
      </c>
      <c r="Y14" s="285">
        <v>0</v>
      </c>
      <c r="Z14" s="285">
        <v>0</v>
      </c>
      <c r="AA14" s="285">
        <v>0</v>
      </c>
      <c r="AB14" s="214">
        <v>0</v>
      </c>
      <c r="AC14" s="284"/>
      <c r="AD14" s="282">
        <f t="shared" si="4"/>
        <v>0</v>
      </c>
      <c r="AE14" s="284"/>
      <c r="AF14" s="213">
        <v>0</v>
      </c>
      <c r="AG14" s="285">
        <v>0</v>
      </c>
      <c r="AH14" s="285">
        <v>0</v>
      </c>
      <c r="AI14" s="285">
        <v>0</v>
      </c>
      <c r="AJ14" s="285">
        <v>0</v>
      </c>
      <c r="AK14" s="285">
        <v>0</v>
      </c>
      <c r="AL14" s="285">
        <v>0</v>
      </c>
      <c r="AM14" s="285">
        <v>0</v>
      </c>
      <c r="AN14" s="214">
        <v>0</v>
      </c>
      <c r="AO14" s="284"/>
      <c r="AP14" s="282">
        <f t="shared" si="5"/>
        <v>0</v>
      </c>
      <c r="AQ14" s="284"/>
      <c r="AR14" s="213">
        <v>0</v>
      </c>
      <c r="AS14" s="285">
        <v>0</v>
      </c>
      <c r="AT14" s="285">
        <v>0</v>
      </c>
      <c r="AU14" s="285">
        <v>0</v>
      </c>
      <c r="AV14" s="214">
        <v>0</v>
      </c>
      <c r="AW14" s="284"/>
      <c r="AX14" s="282">
        <v>0</v>
      </c>
      <c r="AY14" s="184"/>
      <c r="AZ14" s="219">
        <v>0</v>
      </c>
      <c r="BA14" s="293"/>
      <c r="BB14" s="706">
        <v>0.25</v>
      </c>
      <c r="BC14" s="287">
        <v>0</v>
      </c>
      <c r="BD14" s="284"/>
      <c r="BE14" s="295"/>
      <c r="BF14" s="284"/>
      <c r="BG14" s="286"/>
      <c r="BH14" s="287"/>
      <c r="BI14" s="284"/>
      <c r="BJ14" s="289">
        <f t="shared" si="6"/>
        <v>0</v>
      </c>
      <c r="BK14" s="290">
        <f t="shared" si="7"/>
        <v>0</v>
      </c>
      <c r="BL14" s="290">
        <f t="shared" si="8"/>
        <v>200</v>
      </c>
      <c r="BM14" s="290">
        <f t="shared" si="9"/>
        <v>40</v>
      </c>
      <c r="BN14" s="290">
        <f t="shared" si="10"/>
        <v>0</v>
      </c>
      <c r="BO14" s="290">
        <f t="shared" si="11"/>
        <v>0</v>
      </c>
      <c r="BP14" s="291">
        <f t="shared" si="12"/>
        <v>0</v>
      </c>
      <c r="BR14" s="687">
        <f t="shared" si="13"/>
        <v>0</v>
      </c>
      <c r="BS14" s="688">
        <f t="shared" si="14"/>
        <v>0</v>
      </c>
      <c r="BT14" s="688"/>
      <c r="BU14" s="688">
        <f t="shared" si="16"/>
        <v>3244</v>
      </c>
      <c r="BV14" s="688">
        <f t="shared" si="17"/>
        <v>0</v>
      </c>
      <c r="BW14" s="688">
        <f t="shared" si="18"/>
        <v>0</v>
      </c>
      <c r="BX14" s="689">
        <f t="shared" si="19"/>
        <v>0</v>
      </c>
      <c r="BY14" s="8"/>
      <c r="BZ14" s="687"/>
      <c r="CA14" s="694"/>
      <c r="CB14" s="689">
        <f t="shared" si="0"/>
        <v>0</v>
      </c>
      <c r="CC14" s="8"/>
      <c r="CD14" s="8"/>
      <c r="CE14" s="8"/>
      <c r="CF14" s="8"/>
    </row>
    <row r="15" spans="2:84" s="172" customFormat="1" ht="156">
      <c r="B15" s="342" t="s">
        <v>671</v>
      </c>
      <c r="C15" s="171" t="s">
        <v>117</v>
      </c>
      <c r="D15" s="376" t="s">
        <v>303</v>
      </c>
      <c r="E15" s="282">
        <v>20</v>
      </c>
      <c r="F15" s="283">
        <v>0</v>
      </c>
      <c r="G15" s="284" t="s">
        <v>17</v>
      </c>
      <c r="H15" s="282">
        <f t="shared" si="1"/>
        <v>20</v>
      </c>
      <c r="I15" s="284" t="s">
        <v>17</v>
      </c>
      <c r="J15" s="213">
        <v>0</v>
      </c>
      <c r="K15" s="285">
        <v>20</v>
      </c>
      <c r="L15" s="214">
        <v>0</v>
      </c>
      <c r="M15" s="284" t="s">
        <v>17</v>
      </c>
      <c r="N15" s="282">
        <f t="shared" si="2"/>
        <v>20</v>
      </c>
      <c r="O15" s="284" t="s">
        <v>17</v>
      </c>
      <c r="P15" s="213">
        <v>0</v>
      </c>
      <c r="Q15" s="285">
        <v>0</v>
      </c>
      <c r="R15" s="285">
        <v>20</v>
      </c>
      <c r="S15" s="214">
        <v>0</v>
      </c>
      <c r="T15" s="284" t="s">
        <v>17</v>
      </c>
      <c r="U15" s="282">
        <f t="shared" si="3"/>
        <v>20</v>
      </c>
      <c r="V15" s="292" t="s">
        <v>17</v>
      </c>
      <c r="W15" s="213">
        <v>20</v>
      </c>
      <c r="X15" s="285">
        <v>0</v>
      </c>
      <c r="Y15" s="285">
        <v>0</v>
      </c>
      <c r="Z15" s="285">
        <v>0</v>
      </c>
      <c r="AA15" s="285">
        <v>0</v>
      </c>
      <c r="AB15" s="214">
        <v>0</v>
      </c>
      <c r="AC15" s="284" t="s">
        <v>17</v>
      </c>
      <c r="AD15" s="282">
        <f t="shared" si="4"/>
        <v>0</v>
      </c>
      <c r="AE15" s="284" t="s">
        <v>17</v>
      </c>
      <c r="AF15" s="213">
        <v>0</v>
      </c>
      <c r="AG15" s="285">
        <v>0</v>
      </c>
      <c r="AH15" s="285">
        <v>0</v>
      </c>
      <c r="AI15" s="285">
        <v>0</v>
      </c>
      <c r="AJ15" s="285">
        <v>0</v>
      </c>
      <c r="AK15" s="285">
        <v>0</v>
      </c>
      <c r="AL15" s="285">
        <v>0</v>
      </c>
      <c r="AM15" s="285">
        <v>0</v>
      </c>
      <c r="AN15" s="214">
        <v>0</v>
      </c>
      <c r="AO15" s="284" t="s">
        <v>17</v>
      </c>
      <c r="AP15" s="282">
        <f t="shared" si="5"/>
        <v>0</v>
      </c>
      <c r="AQ15" s="284" t="s">
        <v>17</v>
      </c>
      <c r="AR15" s="213">
        <v>0</v>
      </c>
      <c r="AS15" s="285">
        <v>0</v>
      </c>
      <c r="AT15" s="285">
        <v>0</v>
      </c>
      <c r="AU15" s="285">
        <v>0</v>
      </c>
      <c r="AV15" s="214">
        <v>0</v>
      </c>
      <c r="AW15" s="284" t="s">
        <v>17</v>
      </c>
      <c r="AX15" s="282">
        <v>0</v>
      </c>
      <c r="AY15" s="293"/>
      <c r="AZ15" s="703">
        <v>0</v>
      </c>
      <c r="BA15" s="292" t="s">
        <v>17</v>
      </c>
      <c r="BB15" s="707">
        <v>0.25</v>
      </c>
      <c r="BC15" s="287">
        <v>0</v>
      </c>
      <c r="BD15" s="284"/>
      <c r="BE15" s="295"/>
      <c r="BF15" s="292" t="s">
        <v>17</v>
      </c>
      <c r="BG15" s="294" t="s">
        <v>489</v>
      </c>
      <c r="BH15" s="296" t="s">
        <v>494</v>
      </c>
      <c r="BI15" s="284" t="s">
        <v>17</v>
      </c>
      <c r="BJ15" s="289">
        <f t="shared" si="6"/>
        <v>0</v>
      </c>
      <c r="BK15" s="290">
        <f t="shared" si="7"/>
        <v>20</v>
      </c>
      <c r="BL15" s="290">
        <f t="shared" si="8"/>
        <v>20</v>
      </c>
      <c r="BM15" s="290">
        <f t="shared" si="9"/>
        <v>20</v>
      </c>
      <c r="BN15" s="290">
        <f t="shared" si="10"/>
        <v>0</v>
      </c>
      <c r="BO15" s="290">
        <f t="shared" si="11"/>
        <v>0</v>
      </c>
      <c r="BP15" s="291">
        <f t="shared" si="12"/>
        <v>0</v>
      </c>
      <c r="BR15" s="687">
        <f t="shared" si="13"/>
        <v>0</v>
      </c>
      <c r="BS15" s="688">
        <f t="shared" si="14"/>
        <v>2430</v>
      </c>
      <c r="BT15" s="688">
        <f t="shared" si="15"/>
        <v>2086</v>
      </c>
      <c r="BU15" s="688">
        <f t="shared" si="16"/>
        <v>1622</v>
      </c>
      <c r="BV15" s="688">
        <f t="shared" si="17"/>
        <v>0</v>
      </c>
      <c r="BW15" s="688">
        <f t="shared" si="18"/>
        <v>0</v>
      </c>
      <c r="BX15" s="689">
        <f t="shared" si="19"/>
        <v>0</v>
      </c>
      <c r="BY15" s="8"/>
      <c r="BZ15" s="687">
        <f t="shared" si="20"/>
        <v>6138</v>
      </c>
      <c r="CA15" s="694">
        <f t="shared" si="21"/>
        <v>7672.5</v>
      </c>
      <c r="CB15" s="689">
        <f t="shared" si="0"/>
        <v>0</v>
      </c>
      <c r="CC15" s="8"/>
      <c r="CD15" s="8"/>
      <c r="CE15" s="8"/>
      <c r="CF15" s="8"/>
    </row>
    <row r="16" spans="2:84" s="172" customFormat="1" ht="156">
      <c r="B16" s="342" t="s">
        <v>672</v>
      </c>
      <c r="C16" s="171" t="s">
        <v>118</v>
      </c>
      <c r="D16" s="376" t="s">
        <v>304</v>
      </c>
      <c r="E16" s="282">
        <v>10</v>
      </c>
      <c r="F16" s="900">
        <v>0</v>
      </c>
      <c r="G16" s="284" t="s">
        <v>17</v>
      </c>
      <c r="H16" s="282">
        <f t="shared" si="1"/>
        <v>0</v>
      </c>
      <c r="I16" s="284" t="s">
        <v>17</v>
      </c>
      <c r="J16" s="213">
        <v>0</v>
      </c>
      <c r="K16" s="285">
        <v>0</v>
      </c>
      <c r="L16" s="214">
        <v>0</v>
      </c>
      <c r="M16" s="284" t="s">
        <v>17</v>
      </c>
      <c r="N16" s="282">
        <f t="shared" si="2"/>
        <v>30</v>
      </c>
      <c r="O16" s="284" t="s">
        <v>17</v>
      </c>
      <c r="P16" s="213">
        <v>0</v>
      </c>
      <c r="Q16" s="285">
        <v>0</v>
      </c>
      <c r="R16" s="285">
        <v>20</v>
      </c>
      <c r="S16" s="214">
        <v>10</v>
      </c>
      <c r="T16" s="284" t="s">
        <v>17</v>
      </c>
      <c r="U16" s="282">
        <f t="shared" si="3"/>
        <v>10</v>
      </c>
      <c r="V16" s="292" t="s">
        <v>17</v>
      </c>
      <c r="W16" s="213">
        <v>10</v>
      </c>
      <c r="X16" s="285">
        <v>0</v>
      </c>
      <c r="Y16" s="285">
        <v>0</v>
      </c>
      <c r="Z16" s="285">
        <v>0</v>
      </c>
      <c r="AA16" s="285">
        <v>0</v>
      </c>
      <c r="AB16" s="214">
        <v>0</v>
      </c>
      <c r="AC16" s="284" t="s">
        <v>17</v>
      </c>
      <c r="AD16" s="282">
        <f t="shared" si="4"/>
        <v>0</v>
      </c>
      <c r="AE16" s="284" t="s">
        <v>17</v>
      </c>
      <c r="AF16" s="213">
        <v>0</v>
      </c>
      <c r="AG16" s="285">
        <v>0</v>
      </c>
      <c r="AH16" s="285">
        <v>0</v>
      </c>
      <c r="AI16" s="285">
        <v>0</v>
      </c>
      <c r="AJ16" s="285">
        <v>0</v>
      </c>
      <c r="AK16" s="285">
        <v>0</v>
      </c>
      <c r="AL16" s="285">
        <v>0</v>
      </c>
      <c r="AM16" s="285">
        <v>0</v>
      </c>
      <c r="AN16" s="214">
        <v>0</v>
      </c>
      <c r="AO16" s="284" t="s">
        <v>17</v>
      </c>
      <c r="AP16" s="282">
        <f t="shared" si="5"/>
        <v>0</v>
      </c>
      <c r="AQ16" s="284" t="s">
        <v>17</v>
      </c>
      <c r="AR16" s="213">
        <v>0</v>
      </c>
      <c r="AS16" s="285">
        <v>0</v>
      </c>
      <c r="AT16" s="285">
        <v>0</v>
      </c>
      <c r="AU16" s="285">
        <v>0</v>
      </c>
      <c r="AV16" s="214">
        <v>0</v>
      </c>
      <c r="AW16" s="284" t="s">
        <v>17</v>
      </c>
      <c r="AX16" s="282">
        <v>0</v>
      </c>
      <c r="AY16" s="293"/>
      <c r="AZ16" s="703">
        <v>0</v>
      </c>
      <c r="BA16" s="292" t="s">
        <v>17</v>
      </c>
      <c r="BB16" s="707">
        <v>0.25</v>
      </c>
      <c r="BC16" s="287">
        <v>0</v>
      </c>
      <c r="BD16" s="284"/>
      <c r="BE16" s="295"/>
      <c r="BF16" s="292" t="s">
        <v>17</v>
      </c>
      <c r="BG16" s="294" t="s">
        <v>491</v>
      </c>
      <c r="BH16" s="296" t="s">
        <v>494</v>
      </c>
      <c r="BI16" s="284" t="s">
        <v>17</v>
      </c>
      <c r="BJ16" s="289">
        <f t="shared" si="6"/>
        <v>0</v>
      </c>
      <c r="BK16" s="290">
        <f t="shared" si="7"/>
        <v>0</v>
      </c>
      <c r="BL16" s="290">
        <f t="shared" si="8"/>
        <v>30</v>
      </c>
      <c r="BM16" s="290">
        <f t="shared" si="9"/>
        <v>10</v>
      </c>
      <c r="BN16" s="290">
        <f t="shared" si="10"/>
        <v>0</v>
      </c>
      <c r="BO16" s="290">
        <f t="shared" si="11"/>
        <v>0</v>
      </c>
      <c r="BP16" s="291">
        <f t="shared" si="12"/>
        <v>0</v>
      </c>
      <c r="BR16" s="687">
        <f t="shared" si="13"/>
        <v>0</v>
      </c>
      <c r="BS16" s="688">
        <f t="shared" si="14"/>
        <v>0</v>
      </c>
      <c r="BT16" s="688">
        <f t="shared" si="15"/>
        <v>3129</v>
      </c>
      <c r="BU16" s="688">
        <f t="shared" si="16"/>
        <v>811</v>
      </c>
      <c r="BV16" s="688">
        <f t="shared" si="17"/>
        <v>0</v>
      </c>
      <c r="BW16" s="688">
        <f t="shared" si="18"/>
        <v>0</v>
      </c>
      <c r="BX16" s="689">
        <f t="shared" si="19"/>
        <v>0</v>
      </c>
      <c r="BY16" s="8"/>
      <c r="BZ16" s="687">
        <f t="shared" si="20"/>
        <v>3940</v>
      </c>
      <c r="CA16" s="694">
        <f t="shared" si="21"/>
        <v>4925</v>
      </c>
      <c r="CB16" s="689">
        <f t="shared" si="0"/>
        <v>0</v>
      </c>
      <c r="CC16" s="8"/>
      <c r="CD16" s="8"/>
      <c r="CE16" s="8"/>
      <c r="CF16" s="8"/>
    </row>
    <row r="17" spans="1:85" s="172" customFormat="1" ht="156">
      <c r="B17" s="342" t="s">
        <v>673</v>
      </c>
      <c r="C17" s="171" t="s">
        <v>119</v>
      </c>
      <c r="D17" s="376" t="s">
        <v>305</v>
      </c>
      <c r="E17" s="282">
        <v>10</v>
      </c>
      <c r="F17" s="283">
        <v>0</v>
      </c>
      <c r="G17" s="284" t="s">
        <v>17</v>
      </c>
      <c r="H17" s="282">
        <f t="shared" si="1"/>
        <v>0</v>
      </c>
      <c r="I17" s="284" t="s">
        <v>17</v>
      </c>
      <c r="J17" s="213">
        <v>0</v>
      </c>
      <c r="K17" s="285">
        <v>0</v>
      </c>
      <c r="L17" s="214">
        <v>0</v>
      </c>
      <c r="M17" s="284" t="s">
        <v>17</v>
      </c>
      <c r="N17" s="282">
        <f t="shared" si="2"/>
        <v>10</v>
      </c>
      <c r="O17" s="284" t="s">
        <v>17</v>
      </c>
      <c r="P17" s="213">
        <v>0</v>
      </c>
      <c r="Q17" s="285">
        <v>0</v>
      </c>
      <c r="R17" s="285">
        <v>10</v>
      </c>
      <c r="S17" s="214">
        <v>0</v>
      </c>
      <c r="T17" s="284" t="s">
        <v>17</v>
      </c>
      <c r="U17" s="282">
        <f t="shared" si="3"/>
        <v>10</v>
      </c>
      <c r="V17" s="292" t="s">
        <v>17</v>
      </c>
      <c r="W17" s="213">
        <v>10</v>
      </c>
      <c r="X17" s="285">
        <v>0</v>
      </c>
      <c r="Y17" s="285">
        <v>0</v>
      </c>
      <c r="Z17" s="285">
        <v>0</v>
      </c>
      <c r="AA17" s="285">
        <v>0</v>
      </c>
      <c r="AB17" s="214">
        <v>0</v>
      </c>
      <c r="AC17" s="284" t="s">
        <v>17</v>
      </c>
      <c r="AD17" s="282">
        <f t="shared" si="4"/>
        <v>10</v>
      </c>
      <c r="AE17" s="284" t="s">
        <v>17</v>
      </c>
      <c r="AF17" s="213">
        <v>10</v>
      </c>
      <c r="AG17" s="285">
        <v>0</v>
      </c>
      <c r="AH17" s="285">
        <v>0</v>
      </c>
      <c r="AI17" s="285">
        <v>0</v>
      </c>
      <c r="AJ17" s="285">
        <v>0</v>
      </c>
      <c r="AK17" s="285">
        <v>0</v>
      </c>
      <c r="AL17" s="285">
        <v>0</v>
      </c>
      <c r="AM17" s="285">
        <v>0</v>
      </c>
      <c r="AN17" s="214">
        <v>0</v>
      </c>
      <c r="AO17" s="284" t="s">
        <v>17</v>
      </c>
      <c r="AP17" s="282">
        <f t="shared" si="5"/>
        <v>0</v>
      </c>
      <c r="AQ17" s="284" t="s">
        <v>17</v>
      </c>
      <c r="AR17" s="213">
        <v>0</v>
      </c>
      <c r="AS17" s="285">
        <v>0</v>
      </c>
      <c r="AT17" s="285">
        <v>0</v>
      </c>
      <c r="AU17" s="285">
        <v>0</v>
      </c>
      <c r="AV17" s="214">
        <v>0</v>
      </c>
      <c r="AW17" s="284" t="s">
        <v>17</v>
      </c>
      <c r="AX17" s="282">
        <v>0</v>
      </c>
      <c r="AY17" s="293"/>
      <c r="AZ17" s="703">
        <v>0</v>
      </c>
      <c r="BA17" s="292" t="s">
        <v>17</v>
      </c>
      <c r="BB17" s="707">
        <v>0.25</v>
      </c>
      <c r="BC17" s="287">
        <v>0</v>
      </c>
      <c r="BD17" s="284"/>
      <c r="BE17" s="295"/>
      <c r="BF17" s="292" t="s">
        <v>17</v>
      </c>
      <c r="BG17" s="294" t="s">
        <v>491</v>
      </c>
      <c r="BH17" s="296" t="s">
        <v>494</v>
      </c>
      <c r="BI17" s="284" t="s">
        <v>17</v>
      </c>
      <c r="BJ17" s="289">
        <f t="shared" si="6"/>
        <v>0</v>
      </c>
      <c r="BK17" s="290">
        <f t="shared" si="7"/>
        <v>0</v>
      </c>
      <c r="BL17" s="290">
        <f t="shared" si="8"/>
        <v>10</v>
      </c>
      <c r="BM17" s="290">
        <f t="shared" si="9"/>
        <v>10</v>
      </c>
      <c r="BN17" s="290">
        <f t="shared" si="10"/>
        <v>10</v>
      </c>
      <c r="BO17" s="290">
        <f t="shared" si="11"/>
        <v>0</v>
      </c>
      <c r="BP17" s="291">
        <f t="shared" si="12"/>
        <v>0</v>
      </c>
      <c r="BR17" s="687">
        <f t="shared" si="13"/>
        <v>0</v>
      </c>
      <c r="BS17" s="688">
        <f t="shared" si="14"/>
        <v>0</v>
      </c>
      <c r="BT17" s="688">
        <f t="shared" si="15"/>
        <v>1043</v>
      </c>
      <c r="BU17" s="688">
        <f t="shared" si="16"/>
        <v>811</v>
      </c>
      <c r="BV17" s="688">
        <f t="shared" si="17"/>
        <v>811</v>
      </c>
      <c r="BW17" s="688">
        <f t="shared" si="18"/>
        <v>0</v>
      </c>
      <c r="BX17" s="689">
        <f t="shared" si="19"/>
        <v>0</v>
      </c>
      <c r="BY17" s="18"/>
      <c r="BZ17" s="687">
        <f t="shared" si="20"/>
        <v>2665</v>
      </c>
      <c r="CA17" s="694">
        <f t="shared" si="21"/>
        <v>3331.25</v>
      </c>
      <c r="CB17" s="689">
        <f t="shared" si="0"/>
        <v>0</v>
      </c>
      <c r="CC17" s="18"/>
      <c r="CD17" s="18"/>
      <c r="CE17" s="18"/>
      <c r="CF17" s="18"/>
    </row>
    <row r="18" spans="1:85" s="2" customFormat="1" ht="140.4">
      <c r="A18" s="2">
        <v>20</v>
      </c>
      <c r="B18" s="353" t="s">
        <v>674</v>
      </c>
      <c r="C18" s="171" t="s">
        <v>122</v>
      </c>
      <c r="D18" s="368" t="s">
        <v>306</v>
      </c>
      <c r="E18" s="282">
        <v>10</v>
      </c>
      <c r="F18" s="283">
        <v>0</v>
      </c>
      <c r="G18" s="284" t="s">
        <v>17</v>
      </c>
      <c r="H18" s="282">
        <f>SUM(I18:M18)</f>
        <v>0</v>
      </c>
      <c r="I18" s="284" t="s">
        <v>17</v>
      </c>
      <c r="J18" s="213">
        <v>0</v>
      </c>
      <c r="K18" s="285">
        <v>0</v>
      </c>
      <c r="L18" s="214">
        <v>0</v>
      </c>
      <c r="M18" s="284" t="s">
        <v>17</v>
      </c>
      <c r="N18" s="282">
        <f>SUM(O18:T18)</f>
        <v>10</v>
      </c>
      <c r="O18" s="284" t="s">
        <v>17</v>
      </c>
      <c r="P18" s="213">
        <v>0</v>
      </c>
      <c r="Q18" s="285">
        <v>0</v>
      </c>
      <c r="R18" s="285">
        <v>10</v>
      </c>
      <c r="S18" s="214">
        <v>0</v>
      </c>
      <c r="T18" s="284" t="s">
        <v>17</v>
      </c>
      <c r="U18" s="282">
        <f>SUM(V18:AC18)</f>
        <v>10</v>
      </c>
      <c r="V18" s="292" t="s">
        <v>17</v>
      </c>
      <c r="W18" s="213">
        <v>10</v>
      </c>
      <c r="X18" s="285">
        <v>0</v>
      </c>
      <c r="Y18" s="285">
        <v>0</v>
      </c>
      <c r="Z18" s="285">
        <v>0</v>
      </c>
      <c r="AA18" s="285">
        <v>0</v>
      </c>
      <c r="AB18" s="214">
        <v>0</v>
      </c>
      <c r="AC18" s="284" t="s">
        <v>17</v>
      </c>
      <c r="AD18" s="282">
        <f>SUM(AF18:AN18)</f>
        <v>10</v>
      </c>
      <c r="AE18" s="284" t="s">
        <v>17</v>
      </c>
      <c r="AF18" s="213">
        <v>10</v>
      </c>
      <c r="AG18" s="285">
        <v>0</v>
      </c>
      <c r="AH18" s="285">
        <v>0</v>
      </c>
      <c r="AI18" s="285">
        <v>0</v>
      </c>
      <c r="AJ18" s="285">
        <v>0</v>
      </c>
      <c r="AK18" s="285">
        <v>0</v>
      </c>
      <c r="AL18" s="285">
        <v>0</v>
      </c>
      <c r="AM18" s="285">
        <v>0</v>
      </c>
      <c r="AN18" s="214">
        <v>0</v>
      </c>
      <c r="AO18" s="284" t="s">
        <v>17</v>
      </c>
      <c r="AP18" s="282">
        <f>SUM(AQ18:AW18)</f>
        <v>0</v>
      </c>
      <c r="AQ18" s="284" t="s">
        <v>17</v>
      </c>
      <c r="AR18" s="213">
        <v>0</v>
      </c>
      <c r="AS18" s="285">
        <v>0</v>
      </c>
      <c r="AT18" s="285">
        <v>0</v>
      </c>
      <c r="AU18" s="285">
        <v>0</v>
      </c>
      <c r="AV18" s="214">
        <v>0</v>
      </c>
      <c r="AW18" s="284" t="s">
        <v>17</v>
      </c>
      <c r="AX18" s="282">
        <v>0</v>
      </c>
      <c r="AY18" s="293"/>
      <c r="AZ18" s="703">
        <v>0</v>
      </c>
      <c r="BA18" s="292" t="s">
        <v>17</v>
      </c>
      <c r="BB18" s="707">
        <v>0.25</v>
      </c>
      <c r="BC18" s="287">
        <v>0</v>
      </c>
      <c r="BD18" s="284"/>
      <c r="BE18" s="295"/>
      <c r="BF18" s="292" t="s">
        <v>17</v>
      </c>
      <c r="BG18" s="294" t="s">
        <v>491</v>
      </c>
      <c r="BH18" s="296" t="s">
        <v>494</v>
      </c>
      <c r="BI18" s="284" t="s">
        <v>17</v>
      </c>
      <c r="BJ18" s="289">
        <f t="shared" si="6"/>
        <v>0</v>
      </c>
      <c r="BK18" s="290">
        <f t="shared" si="7"/>
        <v>0</v>
      </c>
      <c r="BL18" s="290">
        <f t="shared" si="8"/>
        <v>10</v>
      </c>
      <c r="BM18" s="290">
        <f t="shared" si="9"/>
        <v>10</v>
      </c>
      <c r="BN18" s="290">
        <f t="shared" si="10"/>
        <v>10</v>
      </c>
      <c r="BO18" s="290">
        <f t="shared" si="11"/>
        <v>0</v>
      </c>
      <c r="BP18" s="291">
        <f t="shared" si="12"/>
        <v>0</v>
      </c>
      <c r="BQ18" s="172"/>
      <c r="BR18" s="687">
        <f t="shared" si="13"/>
        <v>0</v>
      </c>
      <c r="BS18" s="688">
        <f t="shared" si="14"/>
        <v>0</v>
      </c>
      <c r="BT18" s="688">
        <f t="shared" si="15"/>
        <v>1043</v>
      </c>
      <c r="BU18" s="688">
        <f t="shared" si="16"/>
        <v>811</v>
      </c>
      <c r="BV18" s="688">
        <f t="shared" si="17"/>
        <v>811</v>
      </c>
      <c r="BW18" s="688">
        <f t="shared" si="18"/>
        <v>0</v>
      </c>
      <c r="BX18" s="689">
        <f t="shared" si="19"/>
        <v>0</v>
      </c>
      <c r="BY18" s="18"/>
      <c r="BZ18" s="687">
        <f t="shared" si="20"/>
        <v>2665</v>
      </c>
      <c r="CA18" s="694">
        <f t="shared" si="21"/>
        <v>3331.25</v>
      </c>
      <c r="CB18" s="689">
        <f t="shared" si="0"/>
        <v>0</v>
      </c>
      <c r="CC18" s="18"/>
      <c r="CD18" s="18"/>
      <c r="CE18" s="18"/>
      <c r="CF18" s="18"/>
    </row>
    <row r="19" spans="1:85" s="2" customFormat="1" ht="31.8" thickBot="1">
      <c r="B19" s="343" t="s">
        <v>510</v>
      </c>
      <c r="C19" s="297" t="s">
        <v>120</v>
      </c>
      <c r="D19" s="377" t="s">
        <v>121</v>
      </c>
      <c r="E19" s="298">
        <v>0</v>
      </c>
      <c r="F19" s="299">
        <v>0</v>
      </c>
      <c r="G19" s="300" t="s">
        <v>17</v>
      </c>
      <c r="H19" s="298">
        <f>SUM(I19:M19)</f>
        <v>0</v>
      </c>
      <c r="I19" s="300" t="s">
        <v>17</v>
      </c>
      <c r="J19" s="215">
        <v>0</v>
      </c>
      <c r="K19" s="301">
        <v>0</v>
      </c>
      <c r="L19" s="216">
        <v>0</v>
      </c>
      <c r="M19" s="300" t="s">
        <v>17</v>
      </c>
      <c r="N19" s="298">
        <f>SUM(O19:T19)</f>
        <v>0</v>
      </c>
      <c r="O19" s="300" t="s">
        <v>17</v>
      </c>
      <c r="P19" s="215">
        <v>0</v>
      </c>
      <c r="Q19" s="301">
        <v>0</v>
      </c>
      <c r="R19" s="301">
        <v>0</v>
      </c>
      <c r="S19" s="216">
        <v>0</v>
      </c>
      <c r="T19" s="300" t="s">
        <v>17</v>
      </c>
      <c r="U19" s="298">
        <f>SUM(V19:AC19)</f>
        <v>0</v>
      </c>
      <c r="V19" s="302" t="s">
        <v>17</v>
      </c>
      <c r="W19" s="215">
        <v>0</v>
      </c>
      <c r="X19" s="301">
        <v>0</v>
      </c>
      <c r="Y19" s="301">
        <v>0</v>
      </c>
      <c r="Z19" s="301">
        <v>0</v>
      </c>
      <c r="AA19" s="301">
        <v>0</v>
      </c>
      <c r="AB19" s="216">
        <v>0</v>
      </c>
      <c r="AC19" s="300" t="s">
        <v>17</v>
      </c>
      <c r="AD19" s="298">
        <f>SUM(AF19:AN19)</f>
        <v>0</v>
      </c>
      <c r="AE19" s="300" t="s">
        <v>17</v>
      </c>
      <c r="AF19" s="215">
        <v>0</v>
      </c>
      <c r="AG19" s="301">
        <v>0</v>
      </c>
      <c r="AH19" s="301">
        <v>0</v>
      </c>
      <c r="AI19" s="301">
        <v>0</v>
      </c>
      <c r="AJ19" s="301">
        <v>0</v>
      </c>
      <c r="AK19" s="301">
        <v>0</v>
      </c>
      <c r="AL19" s="301">
        <v>0</v>
      </c>
      <c r="AM19" s="301">
        <v>0</v>
      </c>
      <c r="AN19" s="216">
        <v>0</v>
      </c>
      <c r="AO19" s="300" t="s">
        <v>17</v>
      </c>
      <c r="AP19" s="298">
        <f>SUM(AQ19:AW19)</f>
        <v>0</v>
      </c>
      <c r="AQ19" s="300" t="s">
        <v>17</v>
      </c>
      <c r="AR19" s="215">
        <v>0</v>
      </c>
      <c r="AS19" s="301">
        <v>0</v>
      </c>
      <c r="AT19" s="301">
        <v>0</v>
      </c>
      <c r="AU19" s="301">
        <v>0</v>
      </c>
      <c r="AV19" s="216">
        <v>0</v>
      </c>
      <c r="AW19" s="300" t="s">
        <v>17</v>
      </c>
      <c r="AX19" s="298">
        <v>0</v>
      </c>
      <c r="AY19" s="303"/>
      <c r="AZ19" s="704">
        <v>0</v>
      </c>
      <c r="BA19" s="302" t="s">
        <v>17</v>
      </c>
      <c r="BB19" s="708">
        <v>0</v>
      </c>
      <c r="BC19" s="305">
        <v>0</v>
      </c>
      <c r="BD19" s="300"/>
      <c r="BE19" s="306"/>
      <c r="BF19" s="302" t="s">
        <v>17</v>
      </c>
      <c r="BG19" s="304" t="s">
        <v>432</v>
      </c>
      <c r="BH19" s="307" t="s">
        <v>432</v>
      </c>
      <c r="BI19" s="300" t="s">
        <v>17</v>
      </c>
      <c r="BJ19" s="308">
        <f t="shared" si="6"/>
        <v>0</v>
      </c>
      <c r="BK19" s="309">
        <f t="shared" si="7"/>
        <v>0</v>
      </c>
      <c r="BL19" s="309">
        <f t="shared" si="8"/>
        <v>0</v>
      </c>
      <c r="BM19" s="309">
        <f t="shared" si="9"/>
        <v>0</v>
      </c>
      <c r="BN19" s="309">
        <f t="shared" si="10"/>
        <v>0</v>
      </c>
      <c r="BO19" s="309">
        <f t="shared" si="11"/>
        <v>0</v>
      </c>
      <c r="BP19" s="1364">
        <f t="shared" si="12"/>
        <v>0</v>
      </c>
      <c r="BR19" s="690">
        <f t="shared" si="13"/>
        <v>0</v>
      </c>
      <c r="BS19" s="691">
        <f t="shared" si="14"/>
        <v>0</v>
      </c>
      <c r="BT19" s="691">
        <f t="shared" si="15"/>
        <v>0</v>
      </c>
      <c r="BU19" s="691">
        <f t="shared" si="16"/>
        <v>0</v>
      </c>
      <c r="BV19" s="691">
        <f t="shared" si="17"/>
        <v>0</v>
      </c>
      <c r="BW19" s="691">
        <f t="shared" si="18"/>
        <v>0</v>
      </c>
      <c r="BX19" s="692">
        <f t="shared" si="19"/>
        <v>0</v>
      </c>
      <c r="BY19" s="18"/>
      <c r="BZ19" s="690">
        <f t="shared" si="20"/>
        <v>0</v>
      </c>
      <c r="CA19" s="695">
        <f t="shared" si="21"/>
        <v>0</v>
      </c>
      <c r="CB19" s="692">
        <f t="shared" si="0"/>
        <v>0</v>
      </c>
      <c r="CC19" s="18"/>
      <c r="CD19" s="18"/>
      <c r="CE19" s="18"/>
      <c r="CF19" s="18"/>
    </row>
    <row r="20" spans="1:85" s="2" customFormat="1" ht="34.049999999999997" customHeight="1" thickBot="1">
      <c r="B20" s="344"/>
      <c r="C20" s="51"/>
      <c r="D20" s="366"/>
      <c r="E20" s="3"/>
      <c r="F20" s="20"/>
      <c r="G20" s="317"/>
      <c r="H20" s="3"/>
      <c r="I20" s="317"/>
      <c r="J20" s="20"/>
      <c r="K20" s="20"/>
      <c r="L20" s="20"/>
      <c r="M20" s="317"/>
      <c r="N20" s="3"/>
      <c r="O20" s="317"/>
      <c r="P20" s="20"/>
      <c r="Q20" s="20"/>
      <c r="R20" s="20"/>
      <c r="S20" s="20"/>
      <c r="T20" s="317"/>
      <c r="U20" s="3"/>
      <c r="V20" s="316"/>
      <c r="W20" s="20"/>
      <c r="X20" s="20"/>
      <c r="Y20" s="20"/>
      <c r="Z20" s="20"/>
      <c r="AA20" s="20"/>
      <c r="AB20" s="20"/>
      <c r="AC20" s="317"/>
      <c r="AD20" s="3"/>
      <c r="AE20" s="317"/>
      <c r="AF20" s="20"/>
      <c r="AG20" s="20"/>
      <c r="AH20" s="20"/>
      <c r="AI20" s="20"/>
      <c r="AJ20" s="20"/>
      <c r="AK20" s="20"/>
      <c r="AL20" s="20"/>
      <c r="AM20" s="20"/>
      <c r="AN20" s="20"/>
      <c r="AO20" s="317"/>
      <c r="AP20" s="3"/>
      <c r="AQ20" s="317"/>
      <c r="AR20" s="20"/>
      <c r="AS20" s="20"/>
      <c r="AT20" s="20"/>
      <c r="AU20" s="20"/>
      <c r="AV20" s="20"/>
      <c r="AW20" s="317"/>
      <c r="AX20" s="3"/>
      <c r="AY20" s="318"/>
      <c r="AZ20" s="316"/>
      <c r="BA20" s="316"/>
      <c r="BB20" s="316"/>
      <c r="BC20" s="317"/>
      <c r="BD20" s="317"/>
      <c r="BE20" s="317"/>
      <c r="BF20" s="316"/>
      <c r="BG20" s="316"/>
      <c r="BH20" s="316"/>
      <c r="BI20" s="317"/>
      <c r="BJ20" s="3"/>
      <c r="BK20" s="3"/>
      <c r="BL20" s="3"/>
      <c r="BM20" s="3"/>
      <c r="BN20" s="3"/>
      <c r="BO20" s="3"/>
      <c r="BP20" s="1365" t="s">
        <v>679</v>
      </c>
      <c r="BQ20" s="1366">
        <f>SUM(BJ11:BP19)</f>
        <v>824</v>
      </c>
      <c r="BR20" s="8"/>
      <c r="BS20" s="8"/>
      <c r="BT20" s="8"/>
      <c r="BU20" s="8"/>
      <c r="BV20" s="8"/>
      <c r="BW20" s="8"/>
      <c r="BX20" s="8"/>
      <c r="BY20" s="8"/>
      <c r="BZ20" s="8"/>
      <c r="CA20" s="8"/>
      <c r="CB20" s="8"/>
      <c r="CC20" s="8"/>
      <c r="CD20" s="8"/>
      <c r="CE20" s="8"/>
      <c r="CF20" s="8"/>
      <c r="CG20" s="8"/>
    </row>
    <row r="21" spans="1:85" ht="34.049999999999997" customHeight="1" thickBot="1">
      <c r="CG21" s="86"/>
    </row>
    <row r="22" spans="1:85" ht="43.8" thickBot="1">
      <c r="B22" s="345" t="s">
        <v>84</v>
      </c>
      <c r="BH22" s="1321" t="s">
        <v>583</v>
      </c>
      <c r="BI22" s="1316"/>
      <c r="BJ22" s="903" t="s">
        <v>92</v>
      </c>
      <c r="BK22" s="903" t="s">
        <v>93</v>
      </c>
      <c r="BL22" s="903" t="s">
        <v>94</v>
      </c>
      <c r="BM22" s="903" t="s">
        <v>95</v>
      </c>
      <c r="BN22" s="903" t="s">
        <v>8</v>
      </c>
      <c r="BO22" s="903" t="s">
        <v>62</v>
      </c>
      <c r="BP22" s="904" t="s">
        <v>96</v>
      </c>
      <c r="BR22" s="50" t="s">
        <v>92</v>
      </c>
      <c r="BS22" s="158" t="s">
        <v>93</v>
      </c>
      <c r="BT22" s="158" t="s">
        <v>94</v>
      </c>
      <c r="BU22" s="158" t="s">
        <v>95</v>
      </c>
      <c r="BV22" s="158" t="s">
        <v>8</v>
      </c>
      <c r="BW22" s="158" t="s">
        <v>62</v>
      </c>
      <c r="BX22" s="159" t="s">
        <v>96</v>
      </c>
      <c r="BY22" s="369"/>
      <c r="BZ22" s="662" t="s">
        <v>528</v>
      </c>
      <c r="CA22" s="663" t="s">
        <v>594</v>
      </c>
      <c r="CB22" s="663" t="s">
        <v>595</v>
      </c>
      <c r="CC22" s="663" t="s">
        <v>529</v>
      </c>
      <c r="CD22" s="663" t="s">
        <v>596</v>
      </c>
      <c r="CE22" s="664" t="s">
        <v>597</v>
      </c>
      <c r="CF22" s="369"/>
      <c r="CG22" s="85"/>
    </row>
    <row r="23" spans="1:85" ht="37.950000000000003" customHeight="1" thickBot="1">
      <c r="BH23" s="1322"/>
      <c r="BI23" s="1317"/>
      <c r="BJ23" s="905" t="s">
        <v>556</v>
      </c>
      <c r="BK23" s="905" t="s">
        <v>556</v>
      </c>
      <c r="BL23" s="905" t="s">
        <v>556</v>
      </c>
      <c r="BM23" s="905" t="s">
        <v>556</v>
      </c>
      <c r="BN23" s="905" t="s">
        <v>556</v>
      </c>
      <c r="BO23" s="905" t="s">
        <v>556</v>
      </c>
      <c r="BP23" s="906" t="s">
        <v>556</v>
      </c>
      <c r="BR23" s="1306" t="s">
        <v>530</v>
      </c>
      <c r="BS23" s="1307"/>
      <c r="BT23" s="1307"/>
      <c r="BU23" s="1307"/>
      <c r="BV23" s="1307"/>
      <c r="BW23" s="1307"/>
      <c r="BX23" s="1308"/>
      <c r="BY23" s="665"/>
      <c r="BZ23" s="699">
        <f>SUM(BZ8:BZ19)</f>
        <v>76682.399999999994</v>
      </c>
      <c r="CA23" s="700">
        <f>SUM(CA8:CA19)</f>
        <v>95853</v>
      </c>
      <c r="CB23" s="700">
        <f>SUM(CB8:CB19)</f>
        <v>0</v>
      </c>
      <c r="CC23" s="700">
        <f>SUM(AZ8:AZ19)</f>
        <v>0</v>
      </c>
      <c r="CD23" s="701">
        <f>(CA23-BZ23)/BZ23</f>
        <v>0.25000000000000011</v>
      </c>
      <c r="CE23" s="702">
        <f>IF(CC23=0,0,(CB23-CC23)/CC23)</f>
        <v>0</v>
      </c>
      <c r="CF23" s="665"/>
      <c r="CG23" s="85"/>
    </row>
    <row r="24" spans="1:85" s="86" customFormat="1" ht="36" customHeight="1" thickBot="1">
      <c r="B24" s="510"/>
      <c r="C24" s="495"/>
      <c r="D24" s="495"/>
      <c r="E24" s="495"/>
      <c r="F24" s="495"/>
      <c r="G24" s="495"/>
      <c r="H24" s="511"/>
      <c r="I24" s="495"/>
      <c r="J24" s="495"/>
      <c r="K24" s="512"/>
      <c r="L24" s="1319"/>
      <c r="M24" s="1319"/>
      <c r="N24" s="513"/>
      <c r="O24" s="513"/>
      <c r="P24" s="514"/>
      <c r="Q24" s="513"/>
      <c r="R24" s="514"/>
      <c r="S24" s="515"/>
      <c r="T24" s="515"/>
      <c r="U24" s="515"/>
      <c r="V24" s="515"/>
      <c r="W24" s="515"/>
      <c r="X24" s="515"/>
      <c r="Y24" s="515"/>
      <c r="Z24" s="502"/>
      <c r="AA24" s="1326" t="s">
        <v>286</v>
      </c>
      <c r="AB24" s="1333"/>
      <c r="AC24" s="1333"/>
      <c r="AD24" s="1333"/>
      <c r="AE24" s="1333"/>
      <c r="AF24" s="1333"/>
      <c r="AG24" s="1326"/>
      <c r="BH24" s="1323"/>
      <c r="BI24" s="1318"/>
      <c r="BJ24" s="195">
        <f>SUM(BJ11:BJ19)</f>
        <v>0</v>
      </c>
      <c r="BK24" s="195">
        <f t="shared" ref="BK24:BP24" si="22">SUM(BK11:BK19)</f>
        <v>20</v>
      </c>
      <c r="BL24" s="195">
        <f t="shared" si="22"/>
        <v>510</v>
      </c>
      <c r="BM24" s="195">
        <f t="shared" si="22"/>
        <v>210</v>
      </c>
      <c r="BN24" s="195">
        <f t="shared" si="22"/>
        <v>84</v>
      </c>
      <c r="BO24" s="195">
        <f t="shared" si="22"/>
        <v>0</v>
      </c>
      <c r="BP24" s="195">
        <f t="shared" si="22"/>
        <v>0</v>
      </c>
      <c r="BR24" s="696">
        <f t="shared" ref="BR24:BX24" si="23">SUM(BR8:BR19)</f>
        <v>0</v>
      </c>
      <c r="BS24" s="697">
        <f t="shared" si="23"/>
        <v>2430</v>
      </c>
      <c r="BT24" s="697">
        <f t="shared" si="23"/>
        <v>40677</v>
      </c>
      <c r="BU24" s="697">
        <f t="shared" si="23"/>
        <v>30007</v>
      </c>
      <c r="BV24" s="697">
        <f t="shared" si="23"/>
        <v>6812.4</v>
      </c>
      <c r="BW24" s="697">
        <f t="shared" si="23"/>
        <v>0</v>
      </c>
      <c r="BX24" s="698">
        <f t="shared" si="23"/>
        <v>0</v>
      </c>
      <c r="BY24" s="665"/>
      <c r="BZ24" s="665"/>
      <c r="CA24" s="665"/>
      <c r="CB24" s="665"/>
      <c r="CC24" s="665"/>
      <c r="CD24" s="665"/>
      <c r="CE24" s="665"/>
      <c r="CF24" s="665"/>
      <c r="CG24" s="85"/>
    </row>
    <row r="25" spans="1:85" s="85" customFormat="1" ht="15" customHeight="1">
      <c r="B25" s="112"/>
      <c r="C25" s="113"/>
      <c r="D25" s="113"/>
      <c r="E25" s="113"/>
      <c r="F25" s="113"/>
      <c r="G25" s="113"/>
      <c r="H25" s="152"/>
      <c r="I25" s="113"/>
      <c r="J25" s="113"/>
      <c r="K25" s="113"/>
      <c r="L25" s="128"/>
      <c r="M25" s="113"/>
      <c r="N25" s="113"/>
      <c r="O25" s="127"/>
      <c r="P25" s="129"/>
      <c r="Q25" s="127"/>
      <c r="R25" s="129"/>
      <c r="S25" s="130"/>
      <c r="T25" s="130"/>
      <c r="U25" s="130"/>
      <c r="V25" s="130"/>
      <c r="W25" s="130"/>
      <c r="X25" s="127"/>
      <c r="Y25" s="127"/>
      <c r="Z25" s="127"/>
      <c r="AA25" s="1324"/>
      <c r="AB25" s="1325"/>
      <c r="AC25" s="1325"/>
      <c r="AD25" s="1325"/>
      <c r="AE25" s="1325"/>
      <c r="AF25" s="1325"/>
      <c r="AG25" s="1324"/>
      <c r="BR25" s="665"/>
      <c r="BS25" s="665"/>
      <c r="BT25" s="665"/>
      <c r="BU25" s="665"/>
      <c r="BV25" s="665"/>
      <c r="BW25" s="665"/>
      <c r="BX25" s="665"/>
      <c r="BY25" s="665"/>
      <c r="BZ25" s="665"/>
      <c r="CA25" s="665"/>
      <c r="CB25" s="665"/>
      <c r="CC25" s="665"/>
      <c r="CD25" s="665"/>
      <c r="CE25" s="665"/>
      <c r="CF25" s="665"/>
    </row>
    <row r="26" spans="1:85" s="85" customFormat="1" ht="52.95" customHeight="1">
      <c r="B26" s="483" t="s">
        <v>284</v>
      </c>
      <c r="C26" s="115"/>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24"/>
      <c r="AB26" s="1325"/>
      <c r="AC26" s="1325"/>
      <c r="AD26" s="1325"/>
      <c r="AE26" s="1325"/>
      <c r="AF26" s="1325"/>
      <c r="AG26" s="1324"/>
      <c r="BJ26" s="915"/>
      <c r="BR26" s="665"/>
      <c r="BS26" s="665"/>
      <c r="BT26" s="665"/>
      <c r="BU26" s="665"/>
      <c r="BV26" s="665"/>
      <c r="BW26" s="665"/>
      <c r="BX26" s="665"/>
      <c r="BY26" s="665"/>
      <c r="BZ26" s="665"/>
      <c r="CA26" s="665"/>
      <c r="CB26" s="665"/>
      <c r="CC26" s="665"/>
      <c r="CD26" s="665"/>
      <c r="CE26" s="665"/>
      <c r="CF26" s="665"/>
    </row>
    <row r="27" spans="1:85" s="85" customFormat="1" ht="15" customHeight="1">
      <c r="B27" s="112"/>
      <c r="C27" s="127"/>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24"/>
      <c r="AB27" s="1325"/>
      <c r="AC27" s="1325"/>
      <c r="AD27" s="1325"/>
      <c r="AE27" s="1325"/>
      <c r="AF27" s="1325"/>
      <c r="AG27" s="1324"/>
      <c r="BR27" s="665"/>
      <c r="BS27" s="665"/>
      <c r="BT27" s="665"/>
      <c r="BU27" s="665"/>
      <c r="BV27" s="665"/>
      <c r="BW27" s="665"/>
      <c r="BX27" s="665"/>
      <c r="BY27" s="665"/>
      <c r="BZ27" s="665"/>
      <c r="CA27" s="665"/>
      <c r="CB27" s="665"/>
      <c r="CC27" s="665"/>
      <c r="CD27" s="665"/>
      <c r="CE27" s="665"/>
      <c r="CF27" s="665"/>
      <c r="CG27" s="8"/>
    </row>
    <row r="28" spans="1:85" s="85" customFormat="1" ht="15" customHeight="1" thickBot="1">
      <c r="B28" s="134"/>
      <c r="C28" s="135"/>
      <c r="D28" s="135"/>
      <c r="E28" s="135"/>
      <c r="F28" s="135"/>
      <c r="G28" s="135"/>
      <c r="H28" s="153"/>
      <c r="I28" s="135"/>
      <c r="J28" s="135"/>
      <c r="K28" s="135"/>
      <c r="L28" s="136"/>
      <c r="M28" s="135"/>
      <c r="N28" s="135"/>
      <c r="O28" s="137"/>
      <c r="P28" s="138"/>
      <c r="Q28" s="137"/>
      <c r="R28" s="138"/>
      <c r="S28" s="139"/>
      <c r="T28" s="139"/>
      <c r="U28" s="139"/>
      <c r="V28" s="139"/>
      <c r="W28" s="139"/>
      <c r="X28" s="137"/>
      <c r="Y28" s="137"/>
      <c r="Z28" s="137"/>
      <c r="AA28" s="1331"/>
      <c r="AB28" s="1332"/>
      <c r="AC28" s="1332"/>
      <c r="AD28" s="1332"/>
      <c r="AE28" s="1332"/>
      <c r="AF28" s="1332"/>
      <c r="AG28" s="1331"/>
      <c r="BR28" s="665"/>
      <c r="BS28" s="665"/>
      <c r="BT28" s="665"/>
      <c r="BU28" s="665"/>
      <c r="BV28" s="665"/>
      <c r="BW28" s="665"/>
      <c r="BX28" s="665"/>
      <c r="BY28" s="665"/>
      <c r="BZ28" s="665"/>
      <c r="CA28" s="665"/>
      <c r="CB28" s="665"/>
      <c r="CC28" s="665"/>
      <c r="CD28" s="665"/>
      <c r="CE28" s="665"/>
      <c r="CF28" s="665"/>
      <c r="CG28" s="8"/>
    </row>
    <row r="29" spans="1:85" s="85" customFormat="1" ht="15" customHeight="1">
      <c r="B29" s="113"/>
      <c r="C29" s="113"/>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27"/>
      <c r="BH29" s="3"/>
      <c r="BI29" s="3"/>
      <c r="BJ29" s="3"/>
      <c r="BK29" s="3"/>
      <c r="BL29" s="3"/>
      <c r="BM29" s="3"/>
      <c r="BN29" s="3"/>
      <c r="BO29" s="3"/>
      <c r="BP29" s="3"/>
      <c r="BR29" s="665"/>
      <c r="BS29" s="665"/>
      <c r="BT29" s="665"/>
      <c r="BU29" s="665"/>
      <c r="BV29" s="665"/>
      <c r="BW29" s="665"/>
      <c r="BX29" s="665"/>
      <c r="BY29" s="665"/>
      <c r="BZ29" s="665"/>
      <c r="CA29" s="665"/>
      <c r="CB29" s="665"/>
      <c r="CC29" s="665"/>
      <c r="CD29" s="665"/>
      <c r="CE29" s="665"/>
      <c r="CF29" s="665"/>
      <c r="CG29" s="8"/>
    </row>
    <row r="30" spans="1:85">
      <c r="B30" s="346"/>
      <c r="C30" s="146"/>
      <c r="D30" s="358"/>
      <c r="E30" s="148"/>
      <c r="F30" s="148"/>
      <c r="G30" s="148"/>
      <c r="H30" s="148"/>
      <c r="I30" s="148"/>
      <c r="J30" s="148"/>
      <c r="K30" s="148"/>
      <c r="L30" s="148"/>
      <c r="M30" s="148"/>
      <c r="N30" s="148"/>
      <c r="O30" s="148"/>
      <c r="P30" s="148"/>
      <c r="Q30" s="148"/>
      <c r="R30" s="148"/>
      <c r="S30" s="149"/>
      <c r="T30" s="148"/>
      <c r="U30" s="148"/>
      <c r="V30" s="148"/>
      <c r="W30" s="148"/>
      <c r="X30" s="148"/>
      <c r="Y30" s="148"/>
      <c r="Z30" s="148"/>
      <c r="AA30" s="148"/>
      <c r="BR30" s="665"/>
      <c r="BS30" s="665"/>
      <c r="BT30" s="665"/>
      <c r="BU30" s="665"/>
      <c r="BV30" s="665"/>
      <c r="BW30" s="665"/>
      <c r="BX30" s="665"/>
      <c r="BY30" s="665"/>
      <c r="BZ30" s="665"/>
      <c r="CA30" s="665"/>
      <c r="CB30" s="665"/>
      <c r="CC30" s="665"/>
      <c r="CD30" s="665"/>
      <c r="CE30" s="665"/>
      <c r="CF30" s="665"/>
      <c r="CG30" s="369"/>
    </row>
    <row r="31" spans="1:85" ht="42">
      <c r="B31" s="347" t="s">
        <v>85</v>
      </c>
      <c r="C31" s="146"/>
      <c r="D31" s="358"/>
      <c r="E31" s="148"/>
      <c r="F31" s="148"/>
      <c r="G31" s="148"/>
      <c r="H31" s="148"/>
      <c r="I31" s="148"/>
      <c r="J31" s="148"/>
      <c r="K31" s="148"/>
      <c r="L31" s="148"/>
      <c r="M31" s="148"/>
      <c r="N31" s="148"/>
      <c r="O31" s="148"/>
      <c r="P31" s="148"/>
      <c r="Q31" s="148"/>
      <c r="R31" s="148"/>
      <c r="S31" s="149"/>
      <c r="T31" s="148"/>
      <c r="U31" s="148"/>
      <c r="V31" s="148"/>
      <c r="W31" s="148"/>
      <c r="X31" s="148"/>
      <c r="Y31" s="148"/>
      <c r="Z31" s="148"/>
      <c r="AA31" s="148"/>
      <c r="BR31" s="665"/>
      <c r="BS31" s="665"/>
      <c r="BT31" s="665"/>
      <c r="BU31" s="665"/>
      <c r="BV31" s="665"/>
      <c r="BW31" s="665"/>
      <c r="BX31" s="665"/>
      <c r="BY31" s="665"/>
      <c r="BZ31" s="665"/>
      <c r="CA31" s="665"/>
      <c r="CB31" s="665"/>
      <c r="CC31" s="665"/>
      <c r="CD31" s="665"/>
      <c r="CE31" s="665"/>
      <c r="CF31" s="665"/>
      <c r="CG31" s="127"/>
    </row>
    <row r="32" spans="1:85" ht="16.2" thickBot="1">
      <c r="BH32" s="369"/>
      <c r="BI32" s="369"/>
      <c r="BJ32" s="369"/>
      <c r="BK32" s="369"/>
      <c r="BL32" s="369"/>
      <c r="BM32" s="369"/>
      <c r="BN32" s="369"/>
      <c r="BO32" s="369"/>
      <c r="BP32" s="369"/>
      <c r="BR32" s="665"/>
      <c r="BS32" s="665"/>
      <c r="BT32" s="665"/>
      <c r="BU32" s="665"/>
      <c r="BV32" s="665"/>
      <c r="BW32" s="665"/>
      <c r="BX32" s="665"/>
      <c r="BY32" s="665"/>
      <c r="BZ32" s="665"/>
      <c r="CA32" s="665"/>
      <c r="CB32" s="665"/>
      <c r="CC32" s="665"/>
      <c r="CD32" s="665"/>
      <c r="CE32" s="665"/>
      <c r="CF32" s="665"/>
      <c r="CG32" s="484"/>
    </row>
    <row r="33" spans="2:85" s="369" customFormat="1" ht="36" customHeight="1" thickBot="1">
      <c r="B33" s="504" t="s">
        <v>74</v>
      </c>
      <c r="C33" s="505" t="s">
        <v>75</v>
      </c>
      <c r="D33" s="505" t="s">
        <v>86</v>
      </c>
      <c r="E33" s="505" t="s">
        <v>88</v>
      </c>
      <c r="F33" s="505" t="s">
        <v>87</v>
      </c>
      <c r="G33" s="505"/>
      <c r="H33" s="506"/>
      <c r="I33" s="505" t="s">
        <v>81</v>
      </c>
      <c r="J33" s="507" t="s">
        <v>89</v>
      </c>
      <c r="K33" s="502" t="s">
        <v>61</v>
      </c>
      <c r="L33" s="1320" t="s">
        <v>78</v>
      </c>
      <c r="M33" s="1320"/>
      <c r="N33" s="507" t="s">
        <v>79</v>
      </c>
      <c r="O33" s="507"/>
      <c r="P33" s="508" t="s">
        <v>588</v>
      </c>
      <c r="Q33" s="507" t="s">
        <v>598</v>
      </c>
      <c r="R33" s="508" t="s">
        <v>599</v>
      </c>
      <c r="S33" s="509" t="s">
        <v>61</v>
      </c>
      <c r="T33" s="509"/>
      <c r="U33" s="509" t="s">
        <v>588</v>
      </c>
      <c r="V33" s="509"/>
      <c r="W33" s="509" t="s">
        <v>600</v>
      </c>
      <c r="X33" s="509" t="s">
        <v>80</v>
      </c>
      <c r="Y33" s="509" t="s">
        <v>601</v>
      </c>
      <c r="Z33" s="502" t="s">
        <v>83</v>
      </c>
      <c r="AA33" s="1326" t="s">
        <v>286</v>
      </c>
      <c r="AB33" s="1327"/>
      <c r="AC33" s="1327"/>
      <c r="AD33" s="1327"/>
      <c r="AE33" s="1327"/>
      <c r="AF33" s="1327"/>
      <c r="AG33" s="1328"/>
      <c r="BH33" s="127"/>
      <c r="BI33" s="127"/>
      <c r="BJ33" s="127"/>
      <c r="BK33" s="127"/>
      <c r="BL33" s="127"/>
      <c r="BM33" s="127"/>
      <c r="BN33" s="127"/>
      <c r="BO33" s="127"/>
      <c r="BP33" s="127"/>
      <c r="BR33" s="665"/>
      <c r="BS33" s="665"/>
      <c r="BT33" s="665"/>
      <c r="BU33" s="665"/>
      <c r="BV33" s="665"/>
      <c r="BW33" s="665"/>
      <c r="BX33" s="665"/>
      <c r="BY33" s="665"/>
      <c r="BZ33" s="665"/>
      <c r="CA33" s="665"/>
      <c r="CB33" s="665"/>
      <c r="CC33" s="665"/>
      <c r="CD33" s="665"/>
      <c r="CE33" s="665"/>
      <c r="CF33" s="665"/>
      <c r="CG33" s="484"/>
    </row>
    <row r="34" spans="2:85" s="127" customFormat="1" ht="16.05" customHeight="1">
      <c r="B34" s="121"/>
      <c r="C34" s="122"/>
      <c r="D34" s="122"/>
      <c r="E34" s="122"/>
      <c r="F34" s="122"/>
      <c r="G34" s="122"/>
      <c r="H34" s="151"/>
      <c r="I34" s="122"/>
      <c r="J34" s="122"/>
      <c r="K34" s="122"/>
      <c r="L34" s="123"/>
      <c r="M34" s="122"/>
      <c r="N34" s="122"/>
      <c r="O34" s="124"/>
      <c r="P34" s="125"/>
      <c r="Q34" s="124"/>
      <c r="R34" s="125"/>
      <c r="S34" s="126"/>
      <c r="T34" s="126"/>
      <c r="U34" s="126"/>
      <c r="V34" s="126"/>
      <c r="W34" s="126"/>
      <c r="X34" s="124"/>
      <c r="Y34" s="124"/>
      <c r="Z34" s="124"/>
      <c r="AA34" s="1329"/>
      <c r="AB34" s="1330"/>
      <c r="AC34" s="1330"/>
      <c r="AD34" s="1330"/>
      <c r="AE34" s="1330"/>
      <c r="AF34" s="1330"/>
      <c r="AG34" s="1329"/>
      <c r="BH34" s="484"/>
      <c r="BI34" s="484"/>
      <c r="BJ34" s="484"/>
      <c r="BK34" s="484"/>
      <c r="BL34" s="484"/>
      <c r="BM34" s="484"/>
      <c r="BN34" s="484"/>
      <c r="BO34" s="484"/>
      <c r="BP34" s="484"/>
      <c r="BR34" s="665"/>
      <c r="BS34" s="665"/>
      <c r="BT34" s="665"/>
      <c r="BU34" s="665"/>
      <c r="BV34" s="665"/>
      <c r="BW34" s="665"/>
      <c r="BX34" s="665"/>
      <c r="BY34" s="665"/>
      <c r="BZ34" s="665"/>
      <c r="CA34" s="665"/>
      <c r="CB34" s="665"/>
      <c r="CC34" s="665"/>
      <c r="CD34" s="665"/>
      <c r="CE34" s="665"/>
      <c r="CF34" s="665"/>
      <c r="CG34" s="484"/>
    </row>
    <row r="35" spans="2:85" s="484" customFormat="1" ht="28.05" customHeight="1">
      <c r="B35" s="116" t="str">
        <f>B8</f>
        <v>S344300</v>
      </c>
      <c r="C35" s="114" t="str">
        <f>C8</f>
        <v>Create Subsystem Interface &amp; Integration Plan</v>
      </c>
      <c r="D35" s="114"/>
      <c r="E35" s="114">
        <v>20</v>
      </c>
      <c r="F35" s="114"/>
      <c r="G35" s="114"/>
      <c r="H35" s="485"/>
      <c r="I35" s="114"/>
      <c r="J35" s="114"/>
      <c r="K35" s="114"/>
      <c r="L35" s="486"/>
      <c r="M35" s="114"/>
      <c r="N35" s="114"/>
      <c r="P35" s="487"/>
      <c r="R35" s="487"/>
      <c r="S35" s="488"/>
      <c r="T35" s="488"/>
      <c r="U35" s="488"/>
      <c r="V35" s="488"/>
      <c r="W35" s="488"/>
      <c r="AA35" s="1324"/>
      <c r="AB35" s="1325"/>
      <c r="AC35" s="1325"/>
      <c r="AD35" s="1325"/>
      <c r="AE35" s="1325"/>
      <c r="AF35" s="1325"/>
      <c r="AG35" s="1324"/>
      <c r="BR35" s="665"/>
      <c r="BS35" s="665"/>
      <c r="BT35" s="665"/>
      <c r="BU35" s="665"/>
      <c r="BV35" s="665"/>
      <c r="BW35" s="665"/>
      <c r="BX35" s="665"/>
      <c r="BY35" s="665"/>
      <c r="BZ35" s="665"/>
      <c r="CA35" s="665"/>
      <c r="CB35" s="665"/>
      <c r="CC35" s="665"/>
      <c r="CD35" s="665"/>
      <c r="CE35" s="665"/>
      <c r="CF35" s="665"/>
    </row>
    <row r="36" spans="2:85" s="484" customFormat="1" ht="28.05" customHeight="1">
      <c r="B36" s="116"/>
      <c r="C36" s="114"/>
      <c r="D36" s="114"/>
      <c r="E36" s="114"/>
      <c r="F36" s="114" t="s">
        <v>285</v>
      </c>
      <c r="G36" s="114"/>
      <c r="H36" s="485"/>
      <c r="I36" s="114"/>
      <c r="J36" s="114"/>
      <c r="K36" s="114"/>
      <c r="L36" s="486"/>
      <c r="M36" s="114"/>
      <c r="N36" s="114"/>
      <c r="P36" s="487"/>
      <c r="R36" s="487"/>
      <c r="S36" s="488"/>
      <c r="T36" s="488"/>
      <c r="U36" s="488"/>
      <c r="V36" s="488"/>
      <c r="W36" s="488"/>
      <c r="AA36" s="1324"/>
      <c r="AB36" s="1325"/>
      <c r="AC36" s="1325"/>
      <c r="AD36" s="1325"/>
      <c r="AE36" s="1325"/>
      <c r="AF36" s="1325"/>
      <c r="AG36" s="1324"/>
      <c r="BR36" s="665"/>
      <c r="BS36" s="665"/>
      <c r="BT36" s="665"/>
      <c r="BU36" s="665"/>
      <c r="BV36" s="665"/>
      <c r="BW36" s="665"/>
      <c r="BX36" s="665"/>
      <c r="BY36" s="665"/>
      <c r="BZ36" s="665"/>
      <c r="CA36" s="665"/>
      <c r="CB36" s="665"/>
      <c r="CC36" s="665"/>
      <c r="CD36" s="665"/>
      <c r="CE36" s="665"/>
      <c r="CF36" s="665"/>
    </row>
    <row r="37" spans="2:85" s="484" customFormat="1" ht="28.05" customHeight="1">
      <c r="B37" s="116"/>
      <c r="C37" s="114"/>
      <c r="D37" s="114"/>
      <c r="E37" s="114"/>
      <c r="F37" s="114"/>
      <c r="G37" s="114"/>
      <c r="H37" s="485"/>
      <c r="I37" s="114"/>
      <c r="J37" s="114"/>
      <c r="K37" s="114"/>
      <c r="L37" s="486"/>
      <c r="M37" s="114"/>
      <c r="N37" s="114"/>
      <c r="P37" s="487"/>
      <c r="R37" s="487"/>
      <c r="S37" s="488"/>
      <c r="T37" s="488"/>
      <c r="U37" s="488"/>
      <c r="V37" s="488"/>
      <c r="W37" s="488"/>
      <c r="AA37" s="1324"/>
      <c r="AB37" s="1325"/>
      <c r="AC37" s="1325"/>
      <c r="AD37" s="1325"/>
      <c r="AE37" s="1325"/>
      <c r="AF37" s="1325"/>
      <c r="AG37" s="1324"/>
      <c r="BR37" s="665"/>
      <c r="BS37" s="665"/>
      <c r="BT37" s="665"/>
      <c r="BU37" s="665"/>
      <c r="BV37" s="665"/>
      <c r="BW37" s="665"/>
      <c r="BX37" s="665"/>
      <c r="BY37" s="665"/>
      <c r="BZ37" s="665"/>
      <c r="CA37" s="665"/>
      <c r="CB37" s="665"/>
      <c r="CC37" s="665"/>
      <c r="CD37" s="665"/>
      <c r="CE37" s="665"/>
      <c r="CF37" s="665"/>
    </row>
    <row r="38" spans="2:85" s="484" customFormat="1" ht="28.05" customHeight="1">
      <c r="B38" s="116"/>
      <c r="C38" s="114"/>
      <c r="D38" s="114"/>
      <c r="E38" s="114"/>
      <c r="F38" s="114"/>
      <c r="G38" s="114"/>
      <c r="H38" s="485"/>
      <c r="I38" s="114"/>
      <c r="J38" s="114"/>
      <c r="K38" s="114"/>
      <c r="L38" s="486"/>
      <c r="M38" s="114"/>
      <c r="N38" s="114"/>
      <c r="P38" s="487"/>
      <c r="R38" s="487"/>
      <c r="S38" s="488"/>
      <c r="T38" s="488"/>
      <c r="U38" s="488"/>
      <c r="V38" s="488"/>
      <c r="W38" s="488"/>
      <c r="AA38" s="1324"/>
      <c r="AB38" s="1325"/>
      <c r="AC38" s="1325"/>
      <c r="AD38" s="1325"/>
      <c r="AE38" s="1325"/>
      <c r="AF38" s="1325"/>
      <c r="AG38" s="1324"/>
      <c r="BR38" s="665"/>
      <c r="BS38" s="665"/>
      <c r="BT38" s="665"/>
      <c r="BU38" s="665"/>
      <c r="BV38" s="665"/>
      <c r="BW38" s="665"/>
      <c r="BX38" s="665"/>
      <c r="BY38" s="665"/>
      <c r="BZ38" s="665"/>
      <c r="CA38" s="665"/>
      <c r="CB38" s="665"/>
      <c r="CC38" s="665"/>
      <c r="CD38" s="665"/>
      <c r="CE38" s="665"/>
      <c r="CF38" s="665"/>
    </row>
    <row r="39" spans="2:85" s="484" customFormat="1" ht="28.05" customHeight="1">
      <c r="B39" s="116"/>
      <c r="C39" s="114"/>
      <c r="D39" s="114"/>
      <c r="E39" s="114"/>
      <c r="F39" s="114"/>
      <c r="G39" s="114"/>
      <c r="H39" s="485"/>
      <c r="I39" s="114"/>
      <c r="J39" s="114"/>
      <c r="K39" s="114"/>
      <c r="L39" s="486"/>
      <c r="M39" s="114"/>
      <c r="N39" s="114"/>
      <c r="P39" s="487"/>
      <c r="R39" s="487"/>
      <c r="S39" s="488"/>
      <c r="T39" s="488"/>
      <c r="U39" s="488"/>
      <c r="V39" s="488"/>
      <c r="W39" s="488"/>
      <c r="AA39" s="1324"/>
      <c r="AB39" s="1325"/>
      <c r="AC39" s="1325"/>
      <c r="AD39" s="1325"/>
      <c r="AE39" s="1325"/>
      <c r="AF39" s="1325"/>
      <c r="AG39" s="1324"/>
      <c r="BR39" s="665"/>
      <c r="BS39" s="665"/>
      <c r="BT39" s="665"/>
      <c r="BU39" s="665"/>
      <c r="BV39" s="665"/>
      <c r="BW39" s="665"/>
      <c r="BX39" s="665"/>
      <c r="BY39" s="665"/>
      <c r="BZ39" s="665"/>
      <c r="CA39" s="665"/>
      <c r="CB39" s="665"/>
      <c r="CC39" s="665"/>
      <c r="CD39" s="665"/>
      <c r="CE39" s="665"/>
      <c r="CF39" s="665"/>
    </row>
    <row r="40" spans="2:85" s="484" customFormat="1" ht="28.05" customHeight="1">
      <c r="B40" s="116" t="str">
        <f t="shared" ref="B40:C40" si="24">B9</f>
        <v>S344400</v>
      </c>
      <c r="C40" s="114" t="str">
        <f t="shared" si="24"/>
        <v>Create Subsystem Initial  Envelope Drawings</v>
      </c>
      <c r="D40" s="114"/>
      <c r="E40" s="114"/>
      <c r="F40" s="114"/>
      <c r="G40" s="114"/>
      <c r="H40" s="485"/>
      <c r="I40" s="114"/>
      <c r="J40" s="114"/>
      <c r="K40" s="114"/>
      <c r="L40" s="486"/>
      <c r="M40" s="114"/>
      <c r="N40" s="114"/>
      <c r="P40" s="487"/>
      <c r="R40" s="487"/>
      <c r="S40" s="488"/>
      <c r="T40" s="488"/>
      <c r="U40" s="488"/>
      <c r="V40" s="488"/>
      <c r="W40" s="488"/>
      <c r="AA40" s="1324"/>
      <c r="AB40" s="1325"/>
      <c r="AC40" s="1325"/>
      <c r="AD40" s="1325"/>
      <c r="AE40" s="1325"/>
      <c r="AF40" s="1325"/>
      <c r="AG40" s="1324"/>
      <c r="BR40" s="665"/>
      <c r="BS40" s="665"/>
      <c r="BT40" s="665"/>
      <c r="BU40" s="665"/>
      <c r="BV40" s="665"/>
      <c r="BW40" s="665"/>
      <c r="BX40" s="665"/>
      <c r="BY40" s="665"/>
      <c r="BZ40" s="665"/>
      <c r="CA40" s="665"/>
      <c r="CB40" s="665"/>
      <c r="CC40" s="665"/>
      <c r="CD40" s="665"/>
      <c r="CE40" s="665"/>
      <c r="CF40" s="665"/>
    </row>
    <row r="41" spans="2:85" s="484" customFormat="1" ht="28.05" customHeight="1">
      <c r="B41" s="116" t="str">
        <f t="shared" ref="B41:C41" si="25">B10</f>
        <v>S344500</v>
      </c>
      <c r="C41" s="114" t="str">
        <f t="shared" si="25"/>
        <v>Create Subsystem Outline/Interface Drawings</v>
      </c>
      <c r="D41" s="114"/>
      <c r="E41" s="114"/>
      <c r="F41" s="114"/>
      <c r="G41" s="114"/>
      <c r="H41" s="485"/>
      <c r="I41" s="114"/>
      <c r="J41" s="114"/>
      <c r="K41" s="114"/>
      <c r="L41" s="486"/>
      <c r="M41" s="114"/>
      <c r="N41" s="114"/>
      <c r="P41" s="487"/>
      <c r="R41" s="487"/>
      <c r="S41" s="488"/>
      <c r="T41" s="488"/>
      <c r="U41" s="488"/>
      <c r="V41" s="488"/>
      <c r="W41" s="488"/>
      <c r="AA41" s="1324"/>
      <c r="AB41" s="1325"/>
      <c r="AC41" s="1325"/>
      <c r="AD41" s="1325"/>
      <c r="AE41" s="1325"/>
      <c r="AF41" s="1325"/>
      <c r="AG41" s="1324"/>
      <c r="BR41" s="665"/>
      <c r="BS41" s="665"/>
      <c r="BT41" s="665"/>
      <c r="BU41" s="665"/>
      <c r="BV41" s="665"/>
      <c r="BW41" s="665"/>
      <c r="BX41" s="665"/>
      <c r="BY41" s="665"/>
      <c r="BZ41" s="665"/>
      <c r="CA41" s="665"/>
      <c r="CB41" s="665"/>
      <c r="CC41" s="665"/>
      <c r="CD41" s="665"/>
      <c r="CE41" s="665"/>
      <c r="CF41" s="665"/>
    </row>
    <row r="42" spans="2:85" s="484" customFormat="1" ht="28.05" customHeight="1">
      <c r="B42" s="116" t="str">
        <f t="shared" ref="B42:C42" si="26">B11</f>
        <v>S344600</v>
      </c>
      <c r="C42" s="114" t="str">
        <f t="shared" si="26"/>
        <v>Create Cable Management Plan</v>
      </c>
      <c r="D42" s="114"/>
      <c r="E42" s="114"/>
      <c r="F42" s="114"/>
      <c r="G42" s="114"/>
      <c r="H42" s="485"/>
      <c r="I42" s="114"/>
      <c r="J42" s="114"/>
      <c r="K42" s="114"/>
      <c r="L42" s="486"/>
      <c r="M42" s="114"/>
      <c r="N42" s="114"/>
      <c r="P42" s="487"/>
      <c r="R42" s="487"/>
      <c r="S42" s="488"/>
      <c r="T42" s="488"/>
      <c r="U42" s="488"/>
      <c r="V42" s="488"/>
      <c r="W42" s="488"/>
      <c r="AA42" s="1324"/>
      <c r="AB42" s="1325"/>
      <c r="AC42" s="1325"/>
      <c r="AD42" s="1325"/>
      <c r="AE42" s="1325"/>
      <c r="AF42" s="1325"/>
      <c r="AG42" s="1324"/>
      <c r="BR42" s="665"/>
      <c r="BS42" s="665"/>
      <c r="BT42" s="665"/>
      <c r="BU42" s="665"/>
      <c r="BV42" s="665"/>
      <c r="BW42" s="665"/>
      <c r="BX42" s="665"/>
      <c r="BY42" s="665"/>
      <c r="BZ42" s="665"/>
      <c r="CA42" s="665"/>
      <c r="CB42" s="665"/>
      <c r="CC42" s="665"/>
      <c r="CD42" s="665"/>
      <c r="CE42" s="665"/>
      <c r="CF42" s="665"/>
    </row>
    <row r="43" spans="2:85" s="484" customFormat="1" ht="28.05" customHeight="1">
      <c r="B43" s="116" t="str">
        <f t="shared" ref="B43:C43" si="27">B12</f>
        <v>S344700</v>
      </c>
      <c r="C43" s="114" t="str">
        <f t="shared" si="27"/>
        <v>Create Services Management Plan</v>
      </c>
      <c r="D43" s="114"/>
      <c r="E43" s="114"/>
      <c r="F43" s="114"/>
      <c r="G43" s="114"/>
      <c r="H43" s="485"/>
      <c r="I43" s="114"/>
      <c r="J43" s="114"/>
      <c r="K43" s="114"/>
      <c r="L43" s="486"/>
      <c r="M43" s="114"/>
      <c r="N43" s="114"/>
      <c r="P43" s="487"/>
      <c r="R43" s="487"/>
      <c r="S43" s="488"/>
      <c r="T43" s="488"/>
      <c r="U43" s="488"/>
      <c r="V43" s="488"/>
      <c r="W43" s="488"/>
      <c r="AA43" s="1324"/>
      <c r="AB43" s="1325"/>
      <c r="AC43" s="1325"/>
      <c r="AD43" s="1325"/>
      <c r="AE43" s="1325"/>
      <c r="AF43" s="1325"/>
      <c r="AG43" s="1324"/>
      <c r="BR43" s="665"/>
      <c r="BS43" s="665"/>
      <c r="BT43" s="665"/>
      <c r="BU43" s="665"/>
      <c r="BV43" s="665"/>
      <c r="BW43" s="665"/>
      <c r="BX43" s="665"/>
      <c r="BY43" s="665"/>
      <c r="BZ43" s="665"/>
      <c r="CA43" s="665"/>
      <c r="CB43" s="665"/>
      <c r="CC43" s="665"/>
      <c r="CD43" s="665"/>
      <c r="CE43" s="665"/>
      <c r="CF43" s="665"/>
    </row>
    <row r="44" spans="2:85" s="484" customFormat="1" ht="28.05" customHeight="1">
      <c r="B44" s="116" t="str">
        <f t="shared" ref="B44:C44" si="28">B13</f>
        <v>S344800</v>
      </c>
      <c r="C44" s="114" t="str">
        <f t="shared" si="28"/>
        <v>Create Survey Plan</v>
      </c>
      <c r="D44" s="114"/>
      <c r="E44" s="114"/>
      <c r="F44" s="114"/>
      <c r="G44" s="114"/>
      <c r="H44" s="485"/>
      <c r="I44" s="114"/>
      <c r="J44" s="114"/>
      <c r="K44" s="114"/>
      <c r="L44" s="486"/>
      <c r="M44" s="114"/>
      <c r="N44" s="114"/>
      <c r="P44" s="487"/>
      <c r="R44" s="487"/>
      <c r="S44" s="488"/>
      <c r="T44" s="488"/>
      <c r="U44" s="488"/>
      <c r="V44" s="488"/>
      <c r="W44" s="488"/>
      <c r="AA44" s="1324"/>
      <c r="AB44" s="1325"/>
      <c r="AC44" s="1325"/>
      <c r="AD44" s="1325"/>
      <c r="AE44" s="1325"/>
      <c r="AF44" s="1325"/>
      <c r="AG44" s="1324"/>
      <c r="BR44" s="665"/>
      <c r="BS44" s="665"/>
      <c r="BT44" s="665"/>
      <c r="BU44" s="665"/>
      <c r="BV44" s="665"/>
      <c r="BW44" s="665"/>
      <c r="BX44" s="665"/>
      <c r="BY44" s="665"/>
      <c r="BZ44" s="665"/>
      <c r="CA44" s="665"/>
      <c r="CB44" s="665"/>
      <c r="CC44" s="665"/>
      <c r="CD44" s="665"/>
      <c r="CE44" s="665"/>
      <c r="CF44" s="665"/>
    </row>
    <row r="45" spans="2:85" s="484" customFormat="1" ht="28.05" customHeight="1">
      <c r="B45" s="116" t="str">
        <f t="shared" ref="B45:C45" si="29">B15</f>
        <v>S345000</v>
      </c>
      <c r="C45" s="114" t="str">
        <f t="shared" si="29"/>
        <v xml:space="preserve">Review Integration and Installation Plan Design/Safety </v>
      </c>
      <c r="D45" s="114"/>
      <c r="E45" s="114"/>
      <c r="F45" s="114"/>
      <c r="G45" s="114"/>
      <c r="H45" s="485"/>
      <c r="I45" s="114"/>
      <c r="J45" s="114"/>
      <c r="K45" s="114"/>
      <c r="L45" s="486"/>
      <c r="M45" s="114"/>
      <c r="N45" s="114"/>
      <c r="P45" s="487"/>
      <c r="R45" s="487"/>
      <c r="S45" s="488"/>
      <c r="T45" s="488"/>
      <c r="U45" s="488"/>
      <c r="V45" s="488"/>
      <c r="W45" s="488"/>
      <c r="AA45" s="1324"/>
      <c r="AB45" s="1325"/>
      <c r="AC45" s="1325"/>
      <c r="AD45" s="1325"/>
      <c r="AE45" s="1325"/>
      <c r="AF45" s="1325"/>
      <c r="AG45" s="1324"/>
      <c r="BR45" s="8"/>
      <c r="BS45" s="8"/>
      <c r="BT45" s="8"/>
      <c r="BU45" s="8"/>
      <c r="BV45" s="8"/>
      <c r="BW45" s="8"/>
      <c r="BX45" s="8"/>
      <c r="BY45" s="8"/>
      <c r="BZ45" s="8"/>
      <c r="CA45" s="8"/>
      <c r="CB45" s="8"/>
      <c r="CC45" s="8"/>
      <c r="CD45" s="8"/>
      <c r="CE45" s="8"/>
      <c r="CF45" s="8"/>
    </row>
    <row r="46" spans="2:85" s="484" customFormat="1" ht="28.05" customHeight="1">
      <c r="B46" s="116" t="str">
        <f t="shared" ref="B46:C46" si="30">B16</f>
        <v>S345100</v>
      </c>
      <c r="C46" s="114" t="str">
        <f t="shared" si="30"/>
        <v>Review Cable Management Plan</v>
      </c>
      <c r="D46" s="114"/>
      <c r="E46" s="114"/>
      <c r="F46" s="114"/>
      <c r="G46" s="114"/>
      <c r="H46" s="485"/>
      <c r="I46" s="114"/>
      <c r="J46" s="114"/>
      <c r="K46" s="114"/>
      <c r="L46" s="486"/>
      <c r="M46" s="114"/>
      <c r="N46" s="114"/>
      <c r="P46" s="487"/>
      <c r="R46" s="487"/>
      <c r="S46" s="488"/>
      <c r="T46" s="488"/>
      <c r="U46" s="488"/>
      <c r="V46" s="488"/>
      <c r="W46" s="488"/>
      <c r="AA46" s="1324"/>
      <c r="AB46" s="1325"/>
      <c r="AC46" s="1325"/>
      <c r="AD46" s="1325"/>
      <c r="AE46" s="1325"/>
      <c r="AF46" s="1325"/>
      <c r="AG46" s="1324"/>
      <c r="BR46" s="8"/>
      <c r="BS46" s="8"/>
      <c r="BT46" s="8"/>
      <c r="BU46" s="8"/>
      <c r="BV46" s="8"/>
      <c r="BW46" s="8"/>
      <c r="BX46" s="8"/>
      <c r="BY46" s="8"/>
      <c r="BZ46" s="8"/>
      <c r="CA46" s="8"/>
      <c r="CB46" s="8"/>
      <c r="CC46" s="8"/>
      <c r="CD46" s="8"/>
      <c r="CE46" s="8"/>
      <c r="CF46" s="8"/>
    </row>
    <row r="47" spans="2:85" s="484" customFormat="1" ht="28.05" customHeight="1">
      <c r="B47" s="116" t="str">
        <f t="shared" ref="B47:C47" si="31">B17</f>
        <v>S345200</v>
      </c>
      <c r="C47" s="114" t="str">
        <f t="shared" si="31"/>
        <v>Review Survey Plan</v>
      </c>
      <c r="D47" s="114"/>
      <c r="E47" s="114"/>
      <c r="F47" s="114"/>
      <c r="G47" s="114"/>
      <c r="H47" s="485"/>
      <c r="I47" s="114"/>
      <c r="J47" s="114"/>
      <c r="K47" s="114"/>
      <c r="L47" s="486"/>
      <c r="M47" s="114"/>
      <c r="N47" s="114"/>
      <c r="P47" s="487"/>
      <c r="R47" s="487"/>
      <c r="S47" s="488"/>
      <c r="T47" s="488"/>
      <c r="U47" s="488"/>
      <c r="V47" s="488"/>
      <c r="W47" s="488"/>
      <c r="AA47" s="1324"/>
      <c r="AB47" s="1325"/>
      <c r="AC47" s="1325"/>
      <c r="AD47" s="1325"/>
      <c r="AE47" s="1325"/>
      <c r="AF47" s="1325"/>
      <c r="AG47" s="1324"/>
      <c r="BR47" s="8"/>
      <c r="BS47" s="8"/>
      <c r="BT47" s="8"/>
      <c r="BU47" s="8"/>
      <c r="BV47" s="8"/>
      <c r="BW47" s="8"/>
      <c r="BX47" s="8"/>
      <c r="BY47" s="8"/>
      <c r="BZ47" s="8"/>
      <c r="CA47" s="8"/>
      <c r="CB47" s="8"/>
      <c r="CC47" s="8"/>
      <c r="CD47" s="8"/>
      <c r="CE47" s="8"/>
      <c r="CF47" s="8"/>
      <c r="CG47" s="127"/>
    </row>
    <row r="48" spans="2:85" s="484" customFormat="1" ht="28.05" customHeight="1">
      <c r="B48" s="116" t="str">
        <f t="shared" ref="B48:C48" si="32">B18</f>
        <v>S345300</v>
      </c>
      <c r="C48" s="114" t="str">
        <f t="shared" si="32"/>
        <v xml:space="preserve">Address Action Items from Subsystem Interface &amp; Integration Plans (Interface, Integration, Cable Management and Survey Plans)  Design &amp; Safety Reviews </v>
      </c>
      <c r="D48" s="114"/>
      <c r="E48" s="114"/>
      <c r="F48" s="114"/>
      <c r="G48" s="114"/>
      <c r="H48" s="485"/>
      <c r="I48" s="114"/>
      <c r="J48" s="114"/>
      <c r="K48" s="114"/>
      <c r="L48" s="486"/>
      <c r="M48" s="114"/>
      <c r="N48" s="114"/>
      <c r="P48" s="487"/>
      <c r="R48" s="487"/>
      <c r="S48" s="488"/>
      <c r="T48" s="488"/>
      <c r="U48" s="488"/>
      <c r="V48" s="488"/>
      <c r="W48" s="488"/>
      <c r="AA48" s="1324"/>
      <c r="AB48" s="1325"/>
      <c r="AC48" s="1325"/>
      <c r="AD48" s="1325"/>
      <c r="AE48" s="1325"/>
      <c r="AF48" s="1325"/>
      <c r="AG48" s="1324"/>
      <c r="BR48" s="369"/>
      <c r="BS48" s="369"/>
      <c r="BT48" s="369"/>
      <c r="BU48" s="369"/>
      <c r="BV48" s="369"/>
      <c r="BW48" s="369"/>
      <c r="BX48" s="369"/>
      <c r="BY48" s="369"/>
      <c r="BZ48" s="369"/>
      <c r="CA48" s="369"/>
      <c r="CB48" s="369"/>
      <c r="CC48" s="369"/>
      <c r="CD48" s="369"/>
      <c r="CE48" s="369"/>
      <c r="CF48" s="369"/>
      <c r="CG48" s="146"/>
    </row>
    <row r="49" spans="1:85" s="484" customFormat="1" ht="28.05" customHeight="1">
      <c r="B49" s="116" t="str">
        <f t="shared" ref="B49:C49" si="33">B19</f>
        <v xml:space="preserve"> </v>
      </c>
      <c r="C49" s="114" t="str">
        <f t="shared" si="33"/>
        <v xml:space="preserve">Design/Safety Reviews Complete, Ready to Begin Installation </v>
      </c>
      <c r="D49" s="114"/>
      <c r="E49" s="114"/>
      <c r="F49" s="114"/>
      <c r="G49" s="114"/>
      <c r="H49" s="485"/>
      <c r="I49" s="114"/>
      <c r="J49" s="114"/>
      <c r="K49" s="114"/>
      <c r="L49" s="486"/>
      <c r="M49" s="114"/>
      <c r="N49" s="114"/>
      <c r="P49" s="487"/>
      <c r="R49" s="487"/>
      <c r="S49" s="488"/>
      <c r="T49" s="488"/>
      <c r="U49" s="488"/>
      <c r="V49" s="488"/>
      <c r="W49" s="488"/>
      <c r="AA49" s="1324"/>
      <c r="AB49" s="1325"/>
      <c r="AC49" s="1325"/>
      <c r="AD49" s="1325"/>
      <c r="AE49" s="1325"/>
      <c r="AF49" s="1325"/>
      <c r="AG49" s="1324"/>
      <c r="BH49" s="127"/>
      <c r="BI49" s="127"/>
      <c r="BJ49" s="127"/>
      <c r="BK49" s="127"/>
      <c r="BL49" s="127"/>
      <c r="BM49" s="127"/>
      <c r="BN49" s="127"/>
      <c r="BO49" s="127"/>
      <c r="BP49" s="127"/>
      <c r="BR49" s="665"/>
      <c r="BS49" s="665"/>
      <c r="BT49" s="665"/>
      <c r="BU49" s="665"/>
      <c r="BV49" s="665"/>
      <c r="BW49" s="665"/>
      <c r="BX49" s="665"/>
      <c r="BY49" s="665"/>
      <c r="BZ49" s="665"/>
      <c r="CA49" s="665"/>
      <c r="CB49" s="665"/>
      <c r="CC49" s="665"/>
      <c r="CD49" s="665"/>
      <c r="CE49" s="665"/>
      <c r="CF49" s="665"/>
      <c r="CG49" s="18"/>
    </row>
    <row r="50" spans="1:85" s="127" customFormat="1" ht="15" customHeight="1" thickBot="1">
      <c r="B50" s="134"/>
      <c r="C50" s="135"/>
      <c r="D50" s="135"/>
      <c r="E50" s="135"/>
      <c r="F50" s="135"/>
      <c r="G50" s="135"/>
      <c r="H50" s="153"/>
      <c r="I50" s="135"/>
      <c r="J50" s="135"/>
      <c r="K50" s="135"/>
      <c r="L50" s="136"/>
      <c r="M50" s="135"/>
      <c r="N50" s="135"/>
      <c r="O50" s="137"/>
      <c r="P50" s="138"/>
      <c r="Q50" s="137"/>
      <c r="R50" s="138"/>
      <c r="S50" s="139"/>
      <c r="T50" s="139"/>
      <c r="U50" s="139"/>
      <c r="V50" s="139"/>
      <c r="W50" s="139"/>
      <c r="X50" s="137"/>
      <c r="Y50" s="137"/>
      <c r="Z50" s="137"/>
      <c r="AA50" s="1331"/>
      <c r="AB50" s="1332"/>
      <c r="AC50" s="1332"/>
      <c r="AD50" s="1332"/>
      <c r="AE50" s="1332"/>
      <c r="AF50" s="1332"/>
      <c r="AG50" s="1331"/>
      <c r="BH50" s="148"/>
      <c r="BI50" s="148"/>
      <c r="BJ50" s="148"/>
      <c r="BK50" s="148"/>
      <c r="BL50" s="148"/>
      <c r="BM50" s="148"/>
      <c r="BN50" s="148"/>
      <c r="BO50" s="148"/>
      <c r="BP50" s="148"/>
      <c r="BR50" s="369"/>
      <c r="BS50" s="369"/>
      <c r="BT50" s="369"/>
      <c r="BU50" s="369"/>
      <c r="BV50" s="369"/>
      <c r="BW50" s="369"/>
      <c r="BX50" s="369"/>
      <c r="BY50" s="369"/>
      <c r="BZ50" s="369"/>
      <c r="CA50" s="369"/>
      <c r="CB50" s="369"/>
      <c r="CC50" s="369"/>
      <c r="CD50" s="369"/>
      <c r="CE50" s="369"/>
      <c r="CF50" s="369"/>
      <c r="CG50" s="18"/>
    </row>
    <row r="51" spans="1:85" s="146" customFormat="1">
      <c r="B51" s="346"/>
      <c r="D51" s="358"/>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c r="BE51" s="148"/>
      <c r="BF51" s="148"/>
      <c r="BG51" s="148"/>
      <c r="BH51" s="20"/>
      <c r="BI51" s="20"/>
      <c r="BJ51" s="20"/>
      <c r="BK51" s="20"/>
      <c r="BL51" s="20"/>
      <c r="BM51" s="20"/>
      <c r="BN51" s="20"/>
      <c r="BO51" s="20"/>
      <c r="BP51" s="20"/>
      <c r="BR51" s="369"/>
      <c r="BS51" s="369"/>
      <c r="BT51" s="369"/>
      <c r="BU51" s="369"/>
      <c r="BV51" s="369"/>
      <c r="BW51" s="369"/>
      <c r="BX51" s="369"/>
      <c r="BY51" s="369"/>
      <c r="BZ51" s="369"/>
      <c r="CA51" s="369"/>
      <c r="CB51" s="369"/>
      <c r="CC51" s="369"/>
      <c r="CD51" s="369"/>
      <c r="CE51" s="369"/>
      <c r="CF51" s="369"/>
      <c r="CG51" s="18"/>
    </row>
    <row r="52" spans="1:85" s="18" customFormat="1" ht="18">
      <c r="A52" s="140"/>
      <c r="B52" s="919" t="s">
        <v>602</v>
      </c>
      <c r="C52" s="132"/>
      <c r="D52" s="131"/>
      <c r="E52" s="132"/>
      <c r="F52" s="140"/>
      <c r="G52" s="141"/>
      <c r="H52" s="140"/>
      <c r="I52" s="142"/>
      <c r="J52" s="140"/>
      <c r="K52" s="142"/>
      <c r="L52" s="20"/>
      <c r="M52" s="20"/>
      <c r="N52" s="20"/>
      <c r="O52" s="20"/>
      <c r="P52" s="20"/>
      <c r="Q52" s="20"/>
      <c r="R52" s="20"/>
      <c r="S52" s="20"/>
      <c r="T52" s="20"/>
      <c r="U52" s="21"/>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369"/>
      <c r="BS52" s="369"/>
      <c r="BT52" s="369"/>
      <c r="BU52" s="369"/>
      <c r="BV52" s="369"/>
      <c r="BW52" s="369"/>
      <c r="BX52" s="369"/>
      <c r="BY52" s="369"/>
      <c r="BZ52" s="369"/>
      <c r="CA52" s="369"/>
      <c r="CB52" s="369"/>
      <c r="CC52" s="369"/>
      <c r="CD52" s="369"/>
      <c r="CE52" s="369"/>
      <c r="CF52" s="369"/>
    </row>
    <row r="53" spans="1:85" s="18" customFormat="1">
      <c r="A53" s="131"/>
      <c r="B53" s="131"/>
      <c r="C53" s="132"/>
      <c r="D53" s="131"/>
      <c r="E53" s="132"/>
      <c r="F53" s="140"/>
      <c r="G53" s="141"/>
      <c r="H53" s="140"/>
      <c r="I53" s="143"/>
      <c r="J53" s="140"/>
      <c r="K53" s="143"/>
      <c r="L53" s="20"/>
      <c r="M53" s="20"/>
      <c r="N53" s="20"/>
      <c r="O53" s="20"/>
      <c r="P53" s="20"/>
      <c r="Q53" s="20"/>
      <c r="R53" s="20"/>
      <c r="S53" s="20"/>
      <c r="T53" s="20"/>
      <c r="U53" s="21"/>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369"/>
      <c r="BS53" s="369"/>
      <c r="BT53" s="369"/>
      <c r="BU53" s="369"/>
      <c r="BV53" s="369"/>
      <c r="BW53" s="369"/>
      <c r="BX53" s="369"/>
      <c r="BY53" s="369"/>
      <c r="BZ53" s="369"/>
      <c r="CA53" s="369"/>
      <c r="CB53" s="369"/>
      <c r="CC53" s="369"/>
      <c r="CD53" s="369"/>
      <c r="CE53" s="369"/>
      <c r="CF53" s="369"/>
    </row>
    <row r="54" spans="1:85" s="18" customFormat="1">
      <c r="A54" s="131"/>
      <c r="B54" s="131" t="s">
        <v>633</v>
      </c>
      <c r="C54" s="132"/>
      <c r="D54" s="131"/>
      <c r="E54" s="132"/>
      <c r="F54" s="140"/>
      <c r="G54" s="141"/>
      <c r="H54" s="140"/>
      <c r="I54" s="144"/>
      <c r="J54" s="140"/>
      <c r="K54" s="143"/>
      <c r="L54" s="20"/>
      <c r="M54" s="20"/>
      <c r="N54" s="20"/>
      <c r="O54" s="20"/>
      <c r="P54" s="20"/>
      <c r="Q54" s="20"/>
      <c r="R54" s="20"/>
      <c r="S54" s="20"/>
      <c r="T54" s="20"/>
      <c r="U54" s="21"/>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369"/>
      <c r="BS54" s="369"/>
      <c r="BT54" s="369"/>
      <c r="BU54" s="369"/>
      <c r="BV54" s="369"/>
      <c r="BW54" s="369"/>
      <c r="BX54" s="369"/>
      <c r="BY54" s="369"/>
      <c r="BZ54" s="369"/>
      <c r="CA54" s="369"/>
      <c r="CB54" s="369"/>
      <c r="CC54" s="369"/>
      <c r="CD54" s="369"/>
      <c r="CE54" s="369"/>
      <c r="CF54" s="369"/>
    </row>
    <row r="55" spans="1:85" s="18" customFormat="1">
      <c r="A55" s="131"/>
      <c r="B55" s="131"/>
      <c r="C55" s="132"/>
      <c r="D55" s="131"/>
      <c r="E55" s="132"/>
      <c r="F55" s="140"/>
      <c r="G55" s="141"/>
      <c r="H55" s="140"/>
      <c r="I55" s="144"/>
      <c r="J55" s="140"/>
      <c r="K55" s="143"/>
      <c r="L55" s="20"/>
      <c r="M55" s="20"/>
      <c r="N55" s="20"/>
      <c r="O55" s="20"/>
      <c r="P55" s="20"/>
      <c r="Q55" s="20"/>
      <c r="R55" s="20"/>
      <c r="S55" s="20"/>
      <c r="T55" s="20"/>
      <c r="U55" s="21"/>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369"/>
      <c r="BS55" s="369"/>
      <c r="BT55" s="369"/>
      <c r="BU55" s="369"/>
      <c r="BV55" s="369"/>
      <c r="BW55" s="369"/>
      <c r="BX55" s="369"/>
      <c r="BY55" s="369"/>
      <c r="BZ55" s="369"/>
      <c r="CA55" s="369"/>
      <c r="CB55" s="369"/>
      <c r="CC55" s="369"/>
      <c r="CD55" s="369"/>
      <c r="CE55" s="369"/>
      <c r="CF55" s="369"/>
    </row>
    <row r="56" spans="1:85" s="18" customFormat="1" ht="21">
      <c r="A56" s="131"/>
      <c r="B56" s="922" t="s">
        <v>634</v>
      </c>
      <c r="C56" s="922" t="s">
        <v>635</v>
      </c>
      <c r="D56" s="131"/>
      <c r="E56" s="132"/>
      <c r="F56" s="140"/>
      <c r="G56" s="141"/>
      <c r="H56" s="140"/>
      <c r="I56" s="144"/>
      <c r="J56" s="140"/>
      <c r="K56" s="143"/>
      <c r="L56" s="20"/>
      <c r="M56" s="20"/>
      <c r="N56" s="20"/>
      <c r="O56" s="20"/>
      <c r="P56" s="20"/>
      <c r="Q56" s="20"/>
      <c r="R56" s="20"/>
      <c r="S56" s="20"/>
      <c r="T56" s="20"/>
      <c r="U56" s="21"/>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369"/>
      <c r="BS56" s="369"/>
      <c r="BT56" s="369"/>
      <c r="BU56" s="369"/>
      <c r="BV56" s="369"/>
      <c r="BW56" s="369"/>
      <c r="BX56" s="369"/>
      <c r="BY56" s="369"/>
      <c r="BZ56" s="369"/>
      <c r="CA56" s="369"/>
      <c r="CB56" s="369"/>
      <c r="CC56" s="369"/>
      <c r="CD56" s="369"/>
      <c r="CE56" s="369"/>
      <c r="CF56" s="369"/>
    </row>
    <row r="57" spans="1:85" s="18" customFormat="1" ht="21">
      <c r="A57" s="131"/>
      <c r="B57" s="922"/>
      <c r="C57" s="922"/>
      <c r="D57" s="131"/>
      <c r="E57" s="132"/>
      <c r="F57" s="140"/>
      <c r="G57" s="141"/>
      <c r="H57" s="140"/>
      <c r="I57" s="144"/>
      <c r="J57" s="140"/>
      <c r="K57" s="142"/>
      <c r="L57" s="20"/>
      <c r="M57" s="20"/>
      <c r="N57" s="20"/>
      <c r="O57" s="20"/>
      <c r="P57" s="20"/>
      <c r="Q57" s="20"/>
      <c r="R57" s="20"/>
      <c r="S57" s="20"/>
      <c r="T57" s="20"/>
      <c r="U57" s="21"/>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369"/>
      <c r="BS57" s="369"/>
      <c r="BT57" s="369"/>
      <c r="BU57" s="369"/>
      <c r="BV57" s="369"/>
      <c r="BW57" s="369"/>
      <c r="BX57" s="369"/>
      <c r="BY57" s="369"/>
      <c r="BZ57" s="369"/>
      <c r="CA57" s="369"/>
      <c r="CB57" s="369"/>
      <c r="CC57" s="369"/>
      <c r="CD57" s="369"/>
      <c r="CE57" s="369"/>
      <c r="CF57" s="369"/>
    </row>
    <row r="58" spans="1:85" s="18" customFormat="1" ht="21">
      <c r="A58" s="133"/>
      <c r="B58" s="923" t="s">
        <v>637</v>
      </c>
      <c r="C58" s="923" t="s">
        <v>638</v>
      </c>
      <c r="D58" s="131"/>
      <c r="E58" s="132"/>
      <c r="F58" s="140"/>
      <c r="G58" s="141"/>
      <c r="H58" s="140"/>
      <c r="I58" s="143"/>
      <c r="J58" s="140"/>
      <c r="K58" s="143"/>
      <c r="L58" s="20"/>
      <c r="M58" s="20"/>
      <c r="N58" s="20"/>
      <c r="O58" s="20"/>
      <c r="P58" s="20"/>
      <c r="Q58" s="20"/>
      <c r="R58" s="20"/>
      <c r="S58" s="20"/>
      <c r="T58" s="20"/>
      <c r="U58" s="21"/>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369"/>
      <c r="BS58" s="369"/>
      <c r="BT58" s="369"/>
      <c r="BU58" s="369"/>
      <c r="BV58" s="369"/>
      <c r="BW58" s="369"/>
      <c r="BX58" s="369"/>
      <c r="BY58" s="369"/>
      <c r="BZ58" s="369"/>
      <c r="CA58" s="369"/>
      <c r="CB58" s="369"/>
      <c r="CC58" s="369"/>
      <c r="CD58" s="369"/>
      <c r="CE58" s="369"/>
      <c r="CF58" s="369"/>
    </row>
    <row r="59" spans="1:85" s="18" customFormat="1" ht="21">
      <c r="A59" s="131"/>
      <c r="B59" s="923" t="s">
        <v>639</v>
      </c>
      <c r="C59" s="923" t="s">
        <v>640</v>
      </c>
      <c r="D59" s="131"/>
      <c r="E59" s="132"/>
      <c r="F59" s="140"/>
      <c r="G59" s="141"/>
      <c r="H59" s="140"/>
      <c r="I59" s="142"/>
      <c r="J59" s="140"/>
      <c r="K59" s="142"/>
      <c r="L59" s="20"/>
      <c r="M59" s="20"/>
      <c r="N59" s="20"/>
      <c r="O59" s="20"/>
      <c r="P59" s="20"/>
      <c r="Q59" s="20"/>
      <c r="R59" s="20"/>
      <c r="S59" s="20"/>
      <c r="T59" s="20"/>
      <c r="U59" s="21"/>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369"/>
      <c r="BS59" s="369"/>
      <c r="BT59" s="369"/>
      <c r="BU59" s="369"/>
      <c r="BV59" s="369"/>
      <c r="BW59" s="369"/>
      <c r="BX59" s="369"/>
      <c r="BY59" s="369"/>
      <c r="BZ59" s="369"/>
      <c r="CA59" s="369"/>
      <c r="CB59" s="369"/>
      <c r="CC59" s="369"/>
      <c r="CD59" s="369"/>
      <c r="CE59" s="369"/>
      <c r="CF59" s="369"/>
    </row>
    <row r="60" spans="1:85" s="18" customFormat="1" ht="21">
      <c r="A60" s="131"/>
      <c r="B60" s="923" t="s">
        <v>641</v>
      </c>
      <c r="C60" s="922" t="s">
        <v>642</v>
      </c>
      <c r="D60" s="131"/>
      <c r="E60" s="132"/>
      <c r="F60" s="140"/>
      <c r="G60" s="141"/>
      <c r="H60" s="140"/>
      <c r="I60" s="142"/>
      <c r="J60" s="140"/>
      <c r="K60" s="142"/>
      <c r="L60" s="20"/>
      <c r="M60" s="20"/>
      <c r="N60" s="20"/>
      <c r="O60" s="20"/>
      <c r="P60" s="20"/>
      <c r="Q60" s="20"/>
      <c r="R60" s="20"/>
      <c r="S60" s="20"/>
      <c r="T60" s="20"/>
      <c r="U60" s="21"/>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369"/>
      <c r="BS60" s="369"/>
      <c r="BT60" s="369"/>
      <c r="BU60" s="369"/>
      <c r="BV60" s="369"/>
      <c r="BW60" s="369"/>
      <c r="BX60" s="369"/>
      <c r="BY60" s="369"/>
      <c r="BZ60" s="369"/>
      <c r="CA60" s="369"/>
      <c r="CB60" s="369"/>
      <c r="CC60" s="369"/>
      <c r="CD60" s="369"/>
      <c r="CE60" s="369"/>
      <c r="CF60" s="369"/>
    </row>
    <row r="61" spans="1:85" s="18" customFormat="1" ht="21">
      <c r="A61" s="131"/>
      <c r="B61" s="923" t="s">
        <v>643</v>
      </c>
      <c r="C61" s="922" t="s">
        <v>644</v>
      </c>
      <c r="D61" s="131"/>
      <c r="E61" s="132"/>
      <c r="F61" s="140"/>
      <c r="G61" s="141"/>
      <c r="H61" s="140"/>
      <c r="I61" s="142"/>
      <c r="J61" s="140"/>
      <c r="K61" s="142"/>
      <c r="L61" s="20"/>
      <c r="M61" s="20"/>
      <c r="N61" s="20"/>
      <c r="O61" s="20"/>
      <c r="P61" s="20"/>
      <c r="Q61" s="20"/>
      <c r="R61" s="20"/>
      <c r="S61" s="20"/>
      <c r="T61" s="20"/>
      <c r="U61" s="21"/>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369"/>
      <c r="BS61" s="369"/>
      <c r="BT61" s="369"/>
      <c r="BU61" s="369"/>
      <c r="BV61" s="369"/>
      <c r="BW61" s="369"/>
      <c r="BX61" s="369"/>
      <c r="BY61" s="369"/>
      <c r="BZ61" s="369"/>
      <c r="CA61" s="369"/>
      <c r="CB61" s="369"/>
      <c r="CC61" s="369"/>
      <c r="CD61" s="369"/>
      <c r="CE61" s="369"/>
      <c r="CF61" s="369"/>
    </row>
    <row r="62" spans="1:85" s="18" customFormat="1" ht="21">
      <c r="A62" s="140"/>
      <c r="B62" s="923" t="s">
        <v>636</v>
      </c>
      <c r="C62" s="923" t="s">
        <v>613</v>
      </c>
      <c r="D62" s="131"/>
      <c r="E62" s="132"/>
      <c r="F62" s="140"/>
      <c r="G62" s="141"/>
      <c r="H62" s="140"/>
      <c r="I62" s="142"/>
      <c r="J62" s="140"/>
      <c r="K62" s="142"/>
      <c r="L62" s="20"/>
      <c r="M62" s="20"/>
      <c r="N62" s="20"/>
      <c r="O62" s="20"/>
      <c r="P62" s="20"/>
      <c r="Q62" s="20"/>
      <c r="R62" s="20"/>
      <c r="S62" s="20"/>
      <c r="T62" s="20"/>
      <c r="U62" s="21"/>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369"/>
      <c r="BS62" s="369"/>
      <c r="BT62" s="369"/>
      <c r="BU62" s="369"/>
      <c r="BV62" s="369"/>
      <c r="BW62" s="369"/>
      <c r="BX62" s="369"/>
      <c r="BY62" s="369"/>
      <c r="BZ62" s="369"/>
      <c r="CA62" s="369"/>
      <c r="CB62" s="369"/>
      <c r="CC62" s="369"/>
      <c r="CD62" s="369"/>
      <c r="CE62" s="369"/>
      <c r="CF62" s="369"/>
    </row>
    <row r="63" spans="1:85" s="18" customFormat="1" ht="21">
      <c r="A63" s="140"/>
      <c r="B63" s="924" t="s">
        <v>645</v>
      </c>
      <c r="C63" s="925" t="s">
        <v>646</v>
      </c>
      <c r="D63" s="348"/>
      <c r="E63" s="141"/>
      <c r="F63" s="141"/>
      <c r="G63" s="141"/>
      <c r="H63" s="140"/>
      <c r="I63" s="142"/>
      <c r="J63" s="140"/>
      <c r="K63" s="142"/>
      <c r="L63" s="20"/>
      <c r="M63" s="20"/>
      <c r="N63" s="20"/>
      <c r="O63" s="20"/>
      <c r="P63" s="20"/>
      <c r="Q63" s="20"/>
      <c r="R63" s="20"/>
      <c r="S63" s="20"/>
      <c r="T63" s="20"/>
      <c r="U63" s="21"/>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369"/>
      <c r="BS63" s="369"/>
      <c r="BT63" s="369"/>
      <c r="BU63" s="369"/>
      <c r="BV63" s="369"/>
      <c r="BW63" s="369"/>
      <c r="BX63" s="369"/>
      <c r="BY63" s="369"/>
      <c r="BZ63" s="369"/>
      <c r="CA63" s="369"/>
      <c r="CB63" s="369"/>
      <c r="CC63" s="369"/>
      <c r="CD63" s="369"/>
      <c r="CE63" s="369"/>
      <c r="CF63" s="369"/>
    </row>
    <row r="64" spans="1:85" s="18" customFormat="1" ht="21">
      <c r="A64" s="131"/>
      <c r="B64" s="923" t="s">
        <v>647</v>
      </c>
      <c r="C64" s="923" t="s">
        <v>648</v>
      </c>
      <c r="D64" s="131"/>
      <c r="E64" s="132"/>
      <c r="F64" s="140"/>
      <c r="G64" s="141"/>
      <c r="H64" s="140"/>
      <c r="I64" s="142"/>
      <c r="J64" s="140"/>
      <c r="K64" s="142"/>
      <c r="L64" s="20"/>
      <c r="M64" s="20"/>
      <c r="N64" s="20"/>
      <c r="O64" s="20"/>
      <c r="P64" s="20"/>
      <c r="Q64" s="20"/>
      <c r="R64" s="20"/>
      <c r="S64" s="20"/>
      <c r="T64" s="20"/>
      <c r="U64" s="21"/>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665"/>
      <c r="BS64" s="665"/>
      <c r="BT64" s="665"/>
      <c r="BU64" s="665"/>
      <c r="BV64" s="665"/>
      <c r="BW64" s="665"/>
      <c r="BX64" s="665"/>
      <c r="BY64" s="665"/>
      <c r="BZ64" s="665"/>
      <c r="CA64" s="665"/>
      <c r="CB64" s="665"/>
      <c r="CC64" s="665"/>
      <c r="CD64" s="665"/>
      <c r="CE64" s="665"/>
      <c r="CF64" s="665"/>
    </row>
    <row r="65" spans="1:84" s="18" customFormat="1">
      <c r="A65" s="131"/>
      <c r="B65" s="131"/>
      <c r="C65" s="132"/>
      <c r="D65" s="131"/>
      <c r="E65" s="132"/>
      <c r="F65" s="140"/>
      <c r="G65" s="141"/>
      <c r="H65" s="140"/>
      <c r="I65" s="142"/>
      <c r="J65" s="140"/>
      <c r="K65" s="142"/>
      <c r="L65" s="20"/>
      <c r="M65" s="20"/>
      <c r="N65" s="20"/>
      <c r="O65" s="20"/>
      <c r="P65" s="20"/>
      <c r="Q65" s="20"/>
      <c r="R65" s="20"/>
      <c r="S65" s="20"/>
      <c r="T65" s="20"/>
      <c r="U65" s="21"/>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665"/>
      <c r="BS65" s="665"/>
      <c r="BT65" s="665"/>
      <c r="BU65" s="665"/>
      <c r="BV65" s="665"/>
      <c r="BW65" s="665"/>
      <c r="BX65" s="665"/>
      <c r="BY65" s="665"/>
      <c r="BZ65" s="665"/>
      <c r="CA65" s="665"/>
      <c r="CB65" s="665"/>
      <c r="CC65" s="665"/>
      <c r="CD65" s="665"/>
      <c r="CE65" s="665"/>
      <c r="CF65" s="665"/>
    </row>
    <row r="66" spans="1:84" s="18" customFormat="1">
      <c r="A66" s="131"/>
      <c r="B66" s="131"/>
      <c r="C66" s="132"/>
      <c r="D66" s="131"/>
      <c r="E66" s="132"/>
      <c r="F66" s="140"/>
      <c r="G66" s="141"/>
      <c r="H66" s="140"/>
      <c r="I66" s="142"/>
      <c r="J66" s="140"/>
      <c r="K66" s="142"/>
      <c r="L66" s="20"/>
      <c r="M66" s="20"/>
      <c r="N66" s="20"/>
      <c r="O66" s="20"/>
      <c r="P66" s="20"/>
      <c r="Q66" s="20"/>
      <c r="R66" s="20"/>
      <c r="S66" s="20"/>
      <c r="T66" s="20"/>
      <c r="U66" s="21"/>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665"/>
      <c r="BS66" s="665"/>
      <c r="BT66" s="665"/>
      <c r="BU66" s="665"/>
      <c r="BV66" s="665"/>
      <c r="BW66" s="665"/>
      <c r="BX66" s="665"/>
      <c r="BY66" s="665"/>
      <c r="BZ66" s="665"/>
      <c r="CA66" s="665"/>
      <c r="CB66" s="665"/>
      <c r="CC66" s="665"/>
      <c r="CD66" s="665"/>
      <c r="CE66" s="665"/>
      <c r="CF66" s="665"/>
    </row>
    <row r="67" spans="1:84" s="18" customFormat="1">
      <c r="A67" s="131"/>
      <c r="B67" s="131"/>
      <c r="C67" s="132"/>
      <c r="D67" s="131"/>
      <c r="E67" s="132"/>
      <c r="F67" s="140"/>
      <c r="G67" s="141"/>
      <c r="H67" s="140"/>
      <c r="I67" s="142"/>
      <c r="J67" s="140"/>
      <c r="K67" s="142"/>
      <c r="L67" s="20"/>
      <c r="M67" s="20"/>
      <c r="N67" s="20"/>
      <c r="O67" s="20"/>
      <c r="P67" s="20"/>
      <c r="Q67" s="20"/>
      <c r="R67" s="20"/>
      <c r="S67" s="20"/>
      <c r="T67" s="20"/>
      <c r="U67" s="21"/>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665"/>
      <c r="BS67" s="665"/>
      <c r="BT67" s="665"/>
      <c r="BU67" s="665"/>
      <c r="BV67" s="665"/>
      <c r="BW67" s="665"/>
      <c r="BX67" s="665"/>
      <c r="BY67" s="665"/>
      <c r="BZ67" s="665"/>
      <c r="CA67" s="665"/>
      <c r="CB67" s="665"/>
      <c r="CC67" s="665"/>
      <c r="CD67" s="665"/>
      <c r="CE67" s="665"/>
      <c r="CF67" s="665"/>
    </row>
    <row r="68" spans="1:84" s="18" customFormat="1">
      <c r="A68" s="131"/>
      <c r="B68" s="131"/>
      <c r="C68" s="132"/>
      <c r="D68" s="131"/>
      <c r="E68" s="132"/>
      <c r="F68" s="140"/>
      <c r="G68" s="141"/>
      <c r="H68" s="140"/>
      <c r="I68" s="142"/>
      <c r="J68" s="140"/>
      <c r="K68" s="142"/>
      <c r="L68" s="20"/>
      <c r="M68" s="20"/>
      <c r="N68" s="20"/>
      <c r="O68" s="20"/>
      <c r="P68" s="20"/>
      <c r="Q68" s="20"/>
      <c r="R68" s="20"/>
      <c r="S68" s="20"/>
      <c r="T68" s="20"/>
      <c r="U68" s="21"/>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8"/>
      <c r="BS68" s="8"/>
      <c r="BT68" s="8"/>
      <c r="BU68" s="8"/>
      <c r="BV68" s="8"/>
      <c r="BW68" s="8"/>
      <c r="BX68" s="8"/>
      <c r="BY68" s="8"/>
      <c r="BZ68" s="8"/>
      <c r="CA68" s="8"/>
      <c r="CB68" s="8"/>
      <c r="CC68" s="8"/>
      <c r="CD68" s="8"/>
      <c r="CE68" s="8"/>
      <c r="CF68" s="8"/>
    </row>
    <row r="69" spans="1:84" s="18" customFormat="1">
      <c r="A69" s="131"/>
      <c r="B69" s="131"/>
      <c r="C69" s="132"/>
      <c r="D69" s="131"/>
      <c r="E69" s="132"/>
      <c r="F69" s="140"/>
      <c r="G69" s="141"/>
      <c r="H69" s="140"/>
      <c r="I69" s="142"/>
      <c r="J69" s="140"/>
      <c r="K69" s="142"/>
      <c r="L69" s="20"/>
      <c r="M69" s="20"/>
      <c r="N69" s="20"/>
      <c r="O69" s="20"/>
      <c r="P69" s="20"/>
      <c r="Q69" s="20"/>
      <c r="R69" s="20"/>
      <c r="S69" s="20"/>
      <c r="T69" s="20"/>
      <c r="U69" s="21"/>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row>
    <row r="70" spans="1:84" s="18" customFormat="1">
      <c r="A70" s="131"/>
      <c r="B70" s="131"/>
      <c r="C70" s="132"/>
      <c r="D70" s="131"/>
      <c r="E70" s="132"/>
      <c r="F70" s="140"/>
      <c r="G70" s="141"/>
      <c r="H70" s="140"/>
      <c r="I70" s="142"/>
      <c r="J70" s="140"/>
      <c r="K70" s="142"/>
      <c r="L70" s="20"/>
      <c r="M70" s="20"/>
      <c r="N70" s="20"/>
      <c r="O70" s="20"/>
      <c r="P70" s="20"/>
      <c r="Q70" s="20"/>
      <c r="R70" s="20"/>
      <c r="S70" s="20"/>
      <c r="T70" s="20"/>
      <c r="U70" s="21"/>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row>
    <row r="71" spans="1:84" s="18" customFormat="1">
      <c r="B71" s="131"/>
      <c r="C71" s="132"/>
      <c r="D71" s="131"/>
      <c r="E71" s="132"/>
      <c r="F71" s="140"/>
      <c r="G71" s="141"/>
      <c r="H71" s="142"/>
      <c r="I71" s="142"/>
      <c r="J71" s="140"/>
      <c r="K71" s="141"/>
      <c r="L71" s="20"/>
      <c r="M71" s="20"/>
      <c r="N71" s="20"/>
      <c r="O71" s="20"/>
      <c r="P71" s="20"/>
      <c r="Q71" s="20"/>
      <c r="R71" s="20"/>
      <c r="S71" s="20"/>
      <c r="T71" s="20"/>
      <c r="U71" s="21"/>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row>
    <row r="72" spans="1:84" s="18" customFormat="1">
      <c r="A72" s="140"/>
      <c r="B72" s="348"/>
      <c r="C72" s="145"/>
      <c r="D72" s="348"/>
      <c r="E72" s="141"/>
      <c r="F72" s="141"/>
      <c r="G72" s="141"/>
      <c r="H72" s="142"/>
      <c r="I72" s="142"/>
      <c r="J72" s="141"/>
      <c r="K72" s="141"/>
      <c r="L72" s="20"/>
      <c r="M72" s="20"/>
      <c r="N72" s="20"/>
      <c r="O72" s="20"/>
      <c r="P72" s="20"/>
      <c r="Q72" s="20"/>
      <c r="R72" s="20"/>
      <c r="S72" s="20"/>
      <c r="T72" s="20"/>
      <c r="U72" s="21"/>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row>
    <row r="73" spans="1:84" s="18" customFormat="1">
      <c r="A73" s="140"/>
      <c r="B73" s="348"/>
      <c r="C73" s="145"/>
      <c r="D73" s="348"/>
      <c r="E73" s="141"/>
      <c r="F73" s="141"/>
      <c r="G73" s="141"/>
      <c r="H73" s="142"/>
      <c r="I73" s="142"/>
      <c r="J73" s="141"/>
      <c r="K73" s="141"/>
      <c r="L73" s="20"/>
      <c r="M73" s="20"/>
      <c r="N73" s="20"/>
      <c r="O73" s="20"/>
      <c r="P73" s="20"/>
      <c r="Q73" s="20"/>
      <c r="R73" s="20"/>
      <c r="S73" s="20"/>
      <c r="T73" s="20"/>
      <c r="U73" s="21"/>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row>
    <row r="74" spans="1:84" s="18" customFormat="1">
      <c r="A74" s="113"/>
      <c r="B74" s="113"/>
      <c r="C74" s="113"/>
      <c r="D74" s="113"/>
      <c r="E74" s="113"/>
      <c r="F74" s="113"/>
      <c r="G74" s="152"/>
      <c r="H74" s="113"/>
      <c r="I74" s="113"/>
      <c r="J74" s="113"/>
      <c r="K74" s="128"/>
      <c r="L74" s="20"/>
      <c r="M74" s="20"/>
      <c r="N74" s="20"/>
      <c r="O74" s="20"/>
      <c r="P74" s="20"/>
      <c r="Q74" s="20"/>
      <c r="R74" s="20"/>
      <c r="S74" s="20"/>
      <c r="T74" s="20"/>
      <c r="U74" s="21"/>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row>
    <row r="75" spans="1:84" s="18" customFormat="1">
      <c r="B75" s="349"/>
      <c r="D75" s="356"/>
      <c r="E75" s="20"/>
      <c r="F75" s="20"/>
      <c r="G75" s="20"/>
      <c r="H75" s="20"/>
      <c r="I75" s="20"/>
      <c r="J75" s="20"/>
      <c r="K75" s="20"/>
      <c r="L75" s="20"/>
      <c r="M75" s="20"/>
      <c r="N75" s="20"/>
      <c r="O75" s="20"/>
      <c r="P75" s="20"/>
      <c r="Q75" s="20"/>
      <c r="R75" s="20"/>
      <c r="S75" s="20"/>
      <c r="T75" s="20"/>
      <c r="U75" s="21"/>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row>
    <row r="76" spans="1:84" s="18" customFormat="1">
      <c r="B76" s="349"/>
      <c r="D76" s="356"/>
      <c r="E76" s="20"/>
      <c r="F76" s="20"/>
      <c r="G76" s="20"/>
      <c r="H76" s="20"/>
      <c r="I76" s="20"/>
      <c r="J76" s="20"/>
      <c r="K76" s="20"/>
      <c r="L76" s="20"/>
      <c r="M76" s="20"/>
      <c r="N76" s="20"/>
      <c r="O76" s="20"/>
      <c r="P76" s="20"/>
      <c r="Q76" s="20"/>
      <c r="R76" s="20"/>
      <c r="S76" s="20"/>
      <c r="T76" s="20"/>
      <c r="U76" s="21"/>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row>
    <row r="77" spans="1:84" s="18" customFormat="1">
      <c r="B77" s="349"/>
      <c r="D77" s="356"/>
      <c r="E77" s="20"/>
      <c r="F77" s="20"/>
      <c r="G77" s="20"/>
      <c r="H77" s="20"/>
      <c r="I77" s="20"/>
      <c r="J77" s="20"/>
      <c r="K77" s="20"/>
      <c r="L77" s="20"/>
      <c r="M77" s="20"/>
      <c r="N77" s="20"/>
      <c r="O77" s="20"/>
      <c r="P77" s="20"/>
      <c r="Q77" s="20"/>
      <c r="R77" s="20"/>
      <c r="S77" s="20"/>
      <c r="T77" s="20"/>
      <c r="U77" s="21"/>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row>
    <row r="78" spans="1:84" s="18" customFormat="1">
      <c r="B78" s="349"/>
      <c r="D78" s="356"/>
      <c r="E78" s="20"/>
      <c r="F78" s="20"/>
      <c r="G78" s="20"/>
      <c r="H78" s="20"/>
      <c r="I78" s="20"/>
      <c r="J78" s="20"/>
      <c r="K78" s="20"/>
      <c r="L78" s="20"/>
      <c r="M78" s="20"/>
      <c r="N78" s="20"/>
      <c r="O78" s="20"/>
      <c r="P78" s="20"/>
      <c r="Q78" s="20"/>
      <c r="R78" s="20"/>
      <c r="S78" s="20"/>
      <c r="T78" s="20"/>
      <c r="U78" s="21"/>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row>
    <row r="79" spans="1:84" s="18" customFormat="1">
      <c r="B79" s="349"/>
      <c r="D79" s="356"/>
      <c r="E79" s="20"/>
      <c r="F79" s="20"/>
      <c r="G79" s="20"/>
      <c r="H79" s="20"/>
      <c r="I79" s="20"/>
      <c r="J79" s="20"/>
      <c r="K79" s="20"/>
      <c r="L79" s="20"/>
      <c r="M79" s="20"/>
      <c r="N79" s="20"/>
      <c r="O79" s="20"/>
      <c r="P79" s="20"/>
      <c r="Q79" s="20"/>
      <c r="R79" s="20"/>
      <c r="S79" s="20"/>
      <c r="T79" s="20"/>
      <c r="U79" s="21"/>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row>
    <row r="80" spans="1:84" s="18" customFormat="1">
      <c r="B80" s="349"/>
      <c r="D80" s="356"/>
      <c r="E80" s="20"/>
      <c r="F80" s="20"/>
      <c r="G80" s="20"/>
      <c r="H80" s="20"/>
      <c r="I80" s="20"/>
      <c r="J80" s="20"/>
      <c r="K80" s="20"/>
      <c r="L80" s="20"/>
      <c r="M80" s="20"/>
      <c r="N80" s="20"/>
      <c r="O80" s="20"/>
      <c r="P80" s="20"/>
      <c r="Q80" s="20"/>
      <c r="R80" s="20"/>
      <c r="S80" s="20"/>
      <c r="T80" s="20"/>
      <c r="U80" s="21"/>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row>
    <row r="81" spans="2:70" s="18" customFormat="1">
      <c r="B81" s="349"/>
      <c r="D81" s="356"/>
      <c r="E81" s="20"/>
      <c r="F81" s="20"/>
      <c r="G81" s="20"/>
      <c r="H81" s="20"/>
      <c r="I81" s="20"/>
      <c r="J81" s="20"/>
      <c r="K81" s="20"/>
      <c r="L81" s="20"/>
      <c r="M81" s="20"/>
      <c r="N81" s="20"/>
      <c r="O81" s="20"/>
      <c r="P81" s="20"/>
      <c r="Q81" s="20"/>
      <c r="R81" s="20"/>
      <c r="S81" s="20"/>
      <c r="T81" s="20"/>
      <c r="U81" s="21"/>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D82" s="356"/>
      <c r="E82" s="20"/>
      <c r="F82" s="20"/>
      <c r="G82" s="20"/>
      <c r="H82" s="20"/>
      <c r="I82" s="20"/>
      <c r="J82" s="20"/>
      <c r="K82" s="20"/>
      <c r="L82" s="20"/>
      <c r="M82" s="20"/>
      <c r="N82" s="20"/>
      <c r="O82" s="20"/>
      <c r="P82" s="20"/>
      <c r="Q82" s="20"/>
      <c r="R82" s="20"/>
      <c r="S82" s="20"/>
      <c r="T82" s="20"/>
      <c r="U82" s="21"/>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D83" s="356"/>
      <c r="E83" s="20"/>
      <c r="F83" s="20"/>
      <c r="G83" s="20"/>
      <c r="H83" s="20"/>
      <c r="I83" s="20"/>
      <c r="J83" s="20"/>
      <c r="K83" s="20"/>
      <c r="L83" s="20"/>
      <c r="M83" s="20"/>
      <c r="N83" s="20"/>
      <c r="O83" s="20"/>
      <c r="P83" s="20"/>
      <c r="Q83" s="20"/>
      <c r="R83" s="20"/>
      <c r="S83" s="20"/>
      <c r="T83" s="20"/>
      <c r="U83" s="21"/>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D84" s="356"/>
      <c r="E84" s="20"/>
      <c r="F84" s="20"/>
      <c r="G84" s="20"/>
      <c r="H84" s="20"/>
      <c r="I84" s="20"/>
      <c r="J84" s="20"/>
      <c r="K84" s="20"/>
      <c r="L84" s="20"/>
      <c r="M84" s="20"/>
      <c r="N84" s="20"/>
      <c r="O84" s="20"/>
      <c r="P84" s="20"/>
      <c r="Q84" s="20"/>
      <c r="R84" s="20"/>
      <c r="S84" s="20"/>
      <c r="T84" s="20"/>
      <c r="U84" s="21"/>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D85" s="356"/>
      <c r="E85" s="20"/>
      <c r="F85" s="20"/>
      <c r="G85" s="20"/>
      <c r="H85" s="20"/>
      <c r="I85" s="20"/>
      <c r="J85" s="20"/>
      <c r="K85" s="20"/>
      <c r="L85" s="20"/>
      <c r="M85" s="20"/>
      <c r="N85" s="20"/>
      <c r="O85" s="20"/>
      <c r="P85" s="20"/>
      <c r="Q85" s="20"/>
      <c r="R85" s="20"/>
      <c r="S85" s="20"/>
      <c r="T85" s="20"/>
      <c r="U85" s="21"/>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D86" s="356"/>
      <c r="E86" s="20"/>
      <c r="F86" s="20"/>
      <c r="G86" s="20"/>
      <c r="H86" s="20"/>
      <c r="I86" s="20"/>
      <c r="J86" s="20"/>
      <c r="K86" s="20"/>
      <c r="L86" s="20"/>
      <c r="M86" s="20"/>
      <c r="N86" s="20"/>
      <c r="O86" s="20"/>
      <c r="P86" s="20"/>
      <c r="Q86" s="20"/>
      <c r="R86" s="20"/>
      <c r="S86" s="20"/>
      <c r="T86" s="20"/>
      <c r="U86" s="21"/>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D87" s="356"/>
      <c r="E87" s="20"/>
      <c r="F87" s="20"/>
      <c r="G87" s="20"/>
      <c r="H87" s="20"/>
      <c r="I87" s="20"/>
      <c r="J87" s="20"/>
      <c r="K87" s="20"/>
      <c r="L87" s="20"/>
      <c r="M87" s="20"/>
      <c r="N87" s="20"/>
      <c r="O87" s="20"/>
      <c r="P87" s="20"/>
      <c r="Q87" s="20"/>
      <c r="R87" s="20"/>
      <c r="S87" s="20"/>
      <c r="T87" s="20"/>
      <c r="U87" s="21"/>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D88" s="356"/>
      <c r="E88" s="20"/>
      <c r="F88" s="20"/>
      <c r="G88" s="20"/>
      <c r="H88" s="20"/>
      <c r="I88" s="20"/>
      <c r="J88" s="20"/>
      <c r="K88" s="20"/>
      <c r="L88" s="20"/>
      <c r="M88" s="20"/>
      <c r="N88" s="20"/>
      <c r="O88" s="20"/>
      <c r="P88" s="20"/>
      <c r="Q88" s="20"/>
      <c r="R88" s="20"/>
      <c r="S88" s="20"/>
      <c r="T88" s="20"/>
      <c r="U88" s="21"/>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D89" s="356"/>
      <c r="E89" s="20"/>
      <c r="F89" s="20"/>
      <c r="G89" s="20"/>
      <c r="H89" s="20"/>
      <c r="I89" s="20"/>
      <c r="J89" s="20"/>
      <c r="K89" s="20"/>
      <c r="L89" s="20"/>
      <c r="M89" s="20"/>
      <c r="N89" s="20"/>
      <c r="O89" s="20"/>
      <c r="P89" s="20"/>
      <c r="Q89" s="20"/>
      <c r="R89" s="20"/>
      <c r="S89" s="20"/>
      <c r="T89" s="20"/>
      <c r="U89" s="21"/>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D90" s="356"/>
      <c r="E90" s="20"/>
      <c r="F90" s="20"/>
      <c r="G90" s="20"/>
      <c r="H90" s="20"/>
      <c r="I90" s="20"/>
      <c r="J90" s="20"/>
      <c r="K90" s="20"/>
      <c r="L90" s="20"/>
      <c r="M90" s="20"/>
      <c r="N90" s="20"/>
      <c r="O90" s="20"/>
      <c r="P90" s="20"/>
      <c r="Q90" s="20"/>
      <c r="R90" s="20"/>
      <c r="S90" s="20"/>
      <c r="T90" s="20"/>
      <c r="U90" s="21"/>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D91" s="356"/>
      <c r="E91" s="20"/>
      <c r="F91" s="20"/>
      <c r="G91" s="20"/>
      <c r="H91" s="20"/>
      <c r="I91" s="20"/>
      <c r="J91" s="20"/>
      <c r="K91" s="20"/>
      <c r="L91" s="20"/>
      <c r="M91" s="20"/>
      <c r="N91" s="20"/>
      <c r="O91" s="20"/>
      <c r="P91" s="20"/>
      <c r="Q91" s="20"/>
      <c r="R91" s="20"/>
      <c r="S91" s="20"/>
      <c r="T91" s="20"/>
      <c r="U91" s="21"/>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D92" s="356"/>
      <c r="E92" s="20"/>
      <c r="F92" s="20"/>
      <c r="G92" s="20"/>
      <c r="H92" s="20"/>
      <c r="I92" s="20"/>
      <c r="J92" s="20"/>
      <c r="K92" s="20"/>
      <c r="L92" s="20"/>
      <c r="M92" s="20"/>
      <c r="N92" s="20"/>
      <c r="O92" s="20"/>
      <c r="P92" s="20"/>
      <c r="Q92" s="20"/>
      <c r="R92" s="20"/>
      <c r="S92" s="20"/>
      <c r="T92" s="20"/>
      <c r="U92" s="21"/>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D93" s="356"/>
      <c r="E93" s="20"/>
      <c r="F93" s="20"/>
      <c r="G93" s="20"/>
      <c r="H93" s="20"/>
      <c r="I93" s="20"/>
      <c r="J93" s="20"/>
      <c r="K93" s="20"/>
      <c r="L93" s="20"/>
      <c r="M93" s="20"/>
      <c r="N93" s="20"/>
      <c r="O93" s="20"/>
      <c r="P93" s="20"/>
      <c r="Q93" s="20"/>
      <c r="R93" s="20"/>
      <c r="S93" s="20"/>
      <c r="T93" s="20"/>
      <c r="U93" s="21"/>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D94" s="356"/>
      <c r="E94" s="20"/>
      <c r="F94" s="20"/>
      <c r="G94" s="20"/>
      <c r="H94" s="20"/>
      <c r="I94" s="20"/>
      <c r="J94" s="20"/>
      <c r="K94" s="20"/>
      <c r="L94" s="20"/>
      <c r="M94" s="20"/>
      <c r="N94" s="20"/>
      <c r="O94" s="20"/>
      <c r="P94" s="20"/>
      <c r="Q94" s="20"/>
      <c r="R94" s="20"/>
      <c r="S94" s="20"/>
      <c r="T94" s="20"/>
      <c r="U94" s="21"/>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D95" s="356"/>
      <c r="E95" s="20"/>
      <c r="F95" s="20"/>
      <c r="G95" s="20"/>
      <c r="H95" s="20"/>
      <c r="I95" s="20"/>
      <c r="J95" s="20"/>
      <c r="K95" s="20"/>
      <c r="L95" s="20"/>
      <c r="M95" s="20"/>
      <c r="N95" s="20"/>
      <c r="O95" s="20"/>
      <c r="P95" s="20"/>
      <c r="Q95" s="20"/>
      <c r="R95" s="20"/>
      <c r="S95" s="20"/>
      <c r="T95" s="20"/>
      <c r="U95" s="21"/>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D96" s="356"/>
      <c r="E96" s="20"/>
      <c r="F96" s="20"/>
      <c r="G96" s="20"/>
      <c r="H96" s="20"/>
      <c r="I96" s="20"/>
      <c r="J96" s="20"/>
      <c r="K96" s="20"/>
      <c r="L96" s="20"/>
      <c r="M96" s="20"/>
      <c r="N96" s="20"/>
      <c r="O96" s="20"/>
      <c r="P96" s="20"/>
      <c r="Q96" s="20"/>
      <c r="R96" s="20"/>
      <c r="S96" s="20"/>
      <c r="T96" s="20"/>
      <c r="U96" s="21"/>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D97" s="356"/>
      <c r="E97" s="20"/>
      <c r="F97" s="20"/>
      <c r="G97" s="20"/>
      <c r="H97" s="20"/>
      <c r="I97" s="20"/>
      <c r="J97" s="20"/>
      <c r="K97" s="20"/>
      <c r="L97" s="20"/>
      <c r="M97" s="20"/>
      <c r="N97" s="20"/>
      <c r="O97" s="20"/>
      <c r="P97" s="20"/>
      <c r="Q97" s="20"/>
      <c r="R97" s="20"/>
      <c r="S97" s="20"/>
      <c r="T97" s="20"/>
      <c r="U97" s="21"/>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D98" s="356"/>
      <c r="E98" s="20"/>
      <c r="F98" s="20"/>
      <c r="G98" s="20"/>
      <c r="H98" s="20"/>
      <c r="I98" s="20"/>
      <c r="J98" s="20"/>
      <c r="K98" s="20"/>
      <c r="L98" s="20"/>
      <c r="M98" s="20"/>
      <c r="N98" s="20"/>
      <c r="O98" s="20"/>
      <c r="P98" s="20"/>
      <c r="Q98" s="20"/>
      <c r="R98" s="20"/>
      <c r="S98" s="20"/>
      <c r="T98" s="20"/>
      <c r="U98" s="21"/>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D99" s="356"/>
      <c r="E99" s="20"/>
      <c r="F99" s="20"/>
      <c r="G99" s="20"/>
      <c r="H99" s="20"/>
      <c r="I99" s="20"/>
      <c r="J99" s="20"/>
      <c r="K99" s="20"/>
      <c r="L99" s="20"/>
      <c r="M99" s="20"/>
      <c r="N99" s="20"/>
      <c r="O99" s="20"/>
      <c r="P99" s="20"/>
      <c r="Q99" s="20"/>
      <c r="R99" s="20"/>
      <c r="S99" s="20"/>
      <c r="T99" s="20"/>
      <c r="U99" s="21"/>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D100" s="356"/>
      <c r="E100" s="20"/>
      <c r="F100" s="20"/>
      <c r="G100" s="20"/>
      <c r="H100" s="20"/>
      <c r="I100" s="20"/>
      <c r="J100" s="20"/>
      <c r="K100" s="20"/>
      <c r="L100" s="20"/>
      <c r="M100" s="20"/>
      <c r="N100" s="20"/>
      <c r="O100" s="20"/>
      <c r="P100" s="20"/>
      <c r="Q100" s="20"/>
      <c r="R100" s="20"/>
      <c r="S100" s="20"/>
      <c r="T100" s="20"/>
      <c r="U100" s="21"/>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D101" s="356"/>
      <c r="E101" s="20"/>
      <c r="F101" s="20"/>
      <c r="G101" s="20"/>
      <c r="H101" s="20"/>
      <c r="I101" s="20"/>
      <c r="J101" s="20"/>
      <c r="K101" s="20"/>
      <c r="L101" s="20"/>
      <c r="M101" s="20"/>
      <c r="N101" s="20"/>
      <c r="O101" s="20"/>
      <c r="P101" s="20"/>
      <c r="Q101" s="20"/>
      <c r="R101" s="20"/>
      <c r="S101" s="20"/>
      <c r="T101" s="20"/>
      <c r="U101" s="21"/>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D102" s="356"/>
      <c r="E102" s="20"/>
      <c r="F102" s="20"/>
      <c r="G102" s="20"/>
      <c r="H102" s="20"/>
      <c r="I102" s="20"/>
      <c r="J102" s="20"/>
      <c r="K102" s="20"/>
      <c r="L102" s="20"/>
      <c r="M102" s="20"/>
      <c r="N102" s="20"/>
      <c r="O102" s="20"/>
      <c r="P102" s="20"/>
      <c r="Q102" s="20"/>
      <c r="R102" s="20"/>
      <c r="S102" s="20"/>
      <c r="T102" s="20"/>
      <c r="U102" s="21"/>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D103" s="356"/>
      <c r="E103" s="20"/>
      <c r="F103" s="20"/>
      <c r="G103" s="20"/>
      <c r="H103" s="20"/>
      <c r="I103" s="20"/>
      <c r="J103" s="20"/>
      <c r="K103" s="20"/>
      <c r="L103" s="20"/>
      <c r="M103" s="20"/>
      <c r="N103" s="20"/>
      <c r="O103" s="20"/>
      <c r="P103" s="20"/>
      <c r="Q103" s="20"/>
      <c r="R103" s="20"/>
      <c r="S103" s="20"/>
      <c r="T103" s="20"/>
      <c r="U103" s="21"/>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D104" s="356"/>
      <c r="E104" s="20"/>
      <c r="F104" s="20"/>
      <c r="G104" s="20"/>
      <c r="H104" s="20"/>
      <c r="I104" s="20"/>
      <c r="J104" s="20"/>
      <c r="K104" s="20"/>
      <c r="L104" s="20"/>
      <c r="M104" s="20"/>
      <c r="N104" s="20"/>
      <c r="O104" s="20"/>
      <c r="P104" s="20"/>
      <c r="Q104" s="20"/>
      <c r="R104" s="20"/>
      <c r="S104" s="20"/>
      <c r="T104" s="20"/>
      <c r="U104" s="21"/>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D105" s="356"/>
      <c r="E105" s="20"/>
      <c r="F105" s="20"/>
      <c r="G105" s="20"/>
      <c r="H105" s="20"/>
      <c r="I105" s="20"/>
      <c r="J105" s="20"/>
      <c r="K105" s="20"/>
      <c r="L105" s="20"/>
      <c r="M105" s="20"/>
      <c r="N105" s="20"/>
      <c r="O105" s="20"/>
      <c r="P105" s="20"/>
      <c r="Q105" s="20"/>
      <c r="R105" s="20"/>
      <c r="S105" s="20"/>
      <c r="T105" s="20"/>
      <c r="U105" s="21"/>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D106" s="356"/>
      <c r="E106" s="20"/>
      <c r="F106" s="20"/>
      <c r="G106" s="20"/>
      <c r="H106" s="20"/>
      <c r="I106" s="20"/>
      <c r="J106" s="20"/>
      <c r="K106" s="20"/>
      <c r="L106" s="20"/>
      <c r="M106" s="20"/>
      <c r="N106" s="20"/>
      <c r="O106" s="20"/>
      <c r="P106" s="20"/>
      <c r="Q106" s="20"/>
      <c r="R106" s="20"/>
      <c r="S106" s="20"/>
      <c r="T106" s="20"/>
      <c r="U106" s="21"/>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D107" s="356"/>
      <c r="E107" s="20"/>
      <c r="F107" s="20"/>
      <c r="G107" s="20"/>
      <c r="H107" s="20"/>
      <c r="I107" s="20"/>
      <c r="J107" s="20"/>
      <c r="K107" s="20"/>
      <c r="L107" s="20"/>
      <c r="M107" s="20"/>
      <c r="N107" s="20"/>
      <c r="O107" s="20"/>
      <c r="P107" s="20"/>
      <c r="Q107" s="20"/>
      <c r="R107" s="20"/>
      <c r="S107" s="20"/>
      <c r="T107" s="20"/>
      <c r="U107" s="21"/>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D108" s="356"/>
      <c r="E108" s="20"/>
      <c r="F108" s="20"/>
      <c r="G108" s="20"/>
      <c r="H108" s="20"/>
      <c r="I108" s="20"/>
      <c r="J108" s="20"/>
      <c r="K108" s="20"/>
      <c r="L108" s="20"/>
      <c r="M108" s="20"/>
      <c r="N108" s="20"/>
      <c r="O108" s="20"/>
      <c r="P108" s="20"/>
      <c r="Q108" s="20"/>
      <c r="R108" s="20"/>
      <c r="S108" s="21"/>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R108" s="20"/>
    </row>
    <row r="109" spans="2:70" s="18" customFormat="1">
      <c r="B109" s="349"/>
      <c r="D109" s="356"/>
      <c r="E109" s="20"/>
      <c r="F109" s="20"/>
      <c r="G109" s="20"/>
      <c r="H109" s="20"/>
      <c r="I109" s="20"/>
      <c r="J109" s="20"/>
      <c r="K109" s="20"/>
      <c r="L109" s="20"/>
      <c r="M109" s="20"/>
      <c r="N109" s="20"/>
      <c r="O109" s="20"/>
      <c r="P109" s="20"/>
      <c r="Q109" s="20"/>
      <c r="R109" s="20"/>
      <c r="S109" s="21"/>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R109" s="20"/>
    </row>
    <row r="110" spans="2:70" s="18" customFormat="1">
      <c r="B110" s="349"/>
      <c r="D110" s="356"/>
      <c r="E110" s="20"/>
      <c r="F110" s="20"/>
      <c r="G110" s="20"/>
      <c r="H110" s="20"/>
      <c r="I110" s="20"/>
      <c r="J110" s="20"/>
      <c r="K110" s="20"/>
      <c r="L110" s="20"/>
      <c r="M110" s="20"/>
      <c r="N110" s="20"/>
      <c r="O110" s="20"/>
      <c r="P110" s="20"/>
      <c r="Q110" s="20"/>
      <c r="R110" s="20"/>
      <c r="S110" s="21"/>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R110" s="20"/>
    </row>
    <row r="111" spans="2:70" s="18" customFormat="1">
      <c r="B111" s="349"/>
      <c r="D111" s="356"/>
      <c r="E111" s="20"/>
      <c r="F111" s="20"/>
      <c r="G111" s="20"/>
      <c r="H111" s="20"/>
      <c r="I111" s="20"/>
      <c r="J111" s="20"/>
      <c r="K111" s="20"/>
      <c r="L111" s="20"/>
      <c r="M111" s="20"/>
      <c r="N111" s="20"/>
      <c r="O111" s="20"/>
      <c r="P111" s="20"/>
      <c r="Q111" s="20"/>
      <c r="R111" s="20"/>
      <c r="S111" s="21"/>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R111" s="20"/>
    </row>
    <row r="112" spans="2:70" s="18" customFormat="1">
      <c r="B112" s="349"/>
      <c r="D112" s="356"/>
      <c r="E112" s="20"/>
      <c r="F112" s="20"/>
      <c r="G112" s="20"/>
      <c r="H112" s="20"/>
      <c r="I112" s="20"/>
      <c r="J112" s="20"/>
      <c r="K112" s="20"/>
      <c r="L112" s="20"/>
      <c r="M112" s="20"/>
      <c r="N112" s="20"/>
      <c r="O112" s="20"/>
      <c r="P112" s="20"/>
      <c r="Q112" s="20"/>
      <c r="R112" s="20"/>
      <c r="S112" s="21"/>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R112" s="20"/>
    </row>
    <row r="113" spans="2:70" s="18" customFormat="1">
      <c r="B113" s="349"/>
      <c r="D113" s="356"/>
      <c r="E113" s="20"/>
      <c r="F113" s="20"/>
      <c r="G113" s="20"/>
      <c r="H113" s="20"/>
      <c r="I113" s="20"/>
      <c r="J113" s="20"/>
      <c r="K113" s="20"/>
      <c r="L113" s="20"/>
      <c r="M113" s="20"/>
      <c r="N113" s="20"/>
      <c r="O113" s="20"/>
      <c r="P113" s="20"/>
      <c r="Q113" s="20"/>
      <c r="R113" s="20"/>
      <c r="S113" s="21"/>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R113" s="20"/>
    </row>
    <row r="114" spans="2:70" s="18" customFormat="1">
      <c r="B114" s="349"/>
      <c r="D114" s="356"/>
      <c r="E114" s="20"/>
      <c r="F114" s="20"/>
      <c r="G114" s="20"/>
      <c r="H114" s="20"/>
      <c r="I114" s="20"/>
      <c r="J114" s="20"/>
      <c r="K114" s="20"/>
      <c r="L114" s="20"/>
      <c r="M114" s="20"/>
      <c r="N114" s="20"/>
      <c r="O114" s="20"/>
      <c r="P114" s="20"/>
      <c r="Q114" s="20"/>
      <c r="R114" s="20"/>
      <c r="S114" s="21"/>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R114" s="20"/>
    </row>
    <row r="115" spans="2:70" s="18" customFormat="1">
      <c r="B115" s="349"/>
      <c r="D115" s="356"/>
      <c r="E115" s="20"/>
      <c r="F115" s="20"/>
      <c r="G115" s="20"/>
      <c r="H115" s="20"/>
      <c r="I115" s="20"/>
      <c r="J115" s="20"/>
      <c r="K115" s="20"/>
      <c r="L115" s="20"/>
      <c r="M115" s="20"/>
      <c r="N115" s="20"/>
      <c r="O115" s="20"/>
      <c r="P115" s="20"/>
      <c r="Q115" s="20"/>
      <c r="R115" s="20"/>
      <c r="S115" s="21"/>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R115" s="20"/>
    </row>
    <row r="116" spans="2:70" s="18" customFormat="1">
      <c r="B116" s="349"/>
      <c r="D116" s="356"/>
      <c r="E116" s="20"/>
      <c r="F116" s="20"/>
      <c r="G116" s="20"/>
      <c r="H116" s="20"/>
      <c r="I116" s="20"/>
      <c r="J116" s="20"/>
      <c r="K116" s="20"/>
      <c r="L116" s="20"/>
      <c r="M116" s="20"/>
      <c r="N116" s="20"/>
      <c r="O116" s="20"/>
      <c r="P116" s="20"/>
      <c r="Q116" s="20"/>
      <c r="R116" s="20"/>
      <c r="S116" s="21"/>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R116" s="20"/>
    </row>
    <row r="117" spans="2:70" s="18" customFormat="1">
      <c r="B117" s="349"/>
      <c r="D117" s="356"/>
      <c r="E117" s="20"/>
      <c r="F117" s="20"/>
      <c r="G117" s="20"/>
      <c r="H117" s="20"/>
      <c r="I117" s="20"/>
      <c r="J117" s="20"/>
      <c r="K117" s="20"/>
      <c r="L117" s="20"/>
      <c r="M117" s="20"/>
      <c r="N117" s="20"/>
      <c r="O117" s="20"/>
      <c r="P117" s="20"/>
      <c r="Q117" s="20"/>
      <c r="R117" s="20"/>
      <c r="S117" s="21"/>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R117" s="20"/>
    </row>
    <row r="118" spans="2:70" s="18" customFormat="1">
      <c r="B118" s="349"/>
      <c r="D118" s="356"/>
      <c r="E118" s="20"/>
      <c r="F118" s="20"/>
      <c r="G118" s="20"/>
      <c r="H118" s="20"/>
      <c r="I118" s="20"/>
      <c r="J118" s="20"/>
      <c r="K118" s="20"/>
      <c r="L118" s="20"/>
      <c r="M118" s="20"/>
      <c r="N118" s="20"/>
      <c r="O118" s="20"/>
      <c r="P118" s="20"/>
      <c r="Q118" s="20"/>
      <c r="R118" s="20"/>
      <c r="S118" s="21"/>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R118" s="20"/>
    </row>
    <row r="119" spans="2:70" s="18" customFormat="1">
      <c r="B119" s="349"/>
      <c r="D119" s="356"/>
      <c r="E119" s="20"/>
      <c r="F119" s="20"/>
      <c r="G119" s="20"/>
      <c r="H119" s="20"/>
      <c r="I119" s="20"/>
      <c r="J119" s="20"/>
      <c r="K119" s="20"/>
      <c r="L119" s="20"/>
      <c r="M119" s="20"/>
      <c r="N119" s="20"/>
      <c r="O119" s="20"/>
      <c r="P119" s="20"/>
      <c r="Q119" s="20"/>
      <c r="R119" s="20"/>
      <c r="S119" s="21"/>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R119" s="20"/>
    </row>
    <row r="120" spans="2:70" s="18" customFormat="1">
      <c r="B120" s="349"/>
      <c r="D120" s="356"/>
      <c r="E120" s="20"/>
      <c r="F120" s="20"/>
      <c r="G120" s="20"/>
      <c r="H120" s="20"/>
      <c r="I120" s="20"/>
      <c r="J120" s="20"/>
      <c r="K120" s="20"/>
      <c r="L120" s="20"/>
      <c r="M120" s="20"/>
      <c r="N120" s="20"/>
      <c r="O120" s="20"/>
      <c r="P120" s="20"/>
      <c r="Q120" s="20"/>
      <c r="R120" s="20"/>
      <c r="S120" s="21"/>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R120" s="20"/>
    </row>
    <row r="121" spans="2:70" s="18" customFormat="1">
      <c r="B121" s="349"/>
      <c r="D121" s="356"/>
      <c r="E121" s="20"/>
      <c r="F121" s="20"/>
      <c r="G121" s="20"/>
      <c r="H121" s="20"/>
      <c r="I121" s="20"/>
      <c r="J121" s="20"/>
      <c r="K121" s="20"/>
      <c r="L121" s="20"/>
      <c r="M121" s="20"/>
      <c r="N121" s="20"/>
      <c r="O121" s="20"/>
      <c r="P121" s="20"/>
      <c r="Q121" s="20"/>
      <c r="R121" s="20"/>
      <c r="S121" s="21"/>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R121" s="20"/>
    </row>
    <row r="122" spans="2:70" s="18" customFormat="1">
      <c r="B122" s="349"/>
      <c r="D122" s="356"/>
      <c r="E122" s="20"/>
      <c r="F122" s="20"/>
      <c r="G122" s="20"/>
      <c r="H122" s="20"/>
      <c r="I122" s="20"/>
      <c r="J122" s="20"/>
      <c r="K122" s="20"/>
      <c r="L122" s="20"/>
      <c r="M122" s="20"/>
      <c r="N122" s="20"/>
      <c r="O122" s="20"/>
      <c r="P122" s="20"/>
      <c r="Q122" s="20"/>
      <c r="R122" s="20"/>
      <c r="S122" s="21"/>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R122" s="20"/>
    </row>
    <row r="123" spans="2:70" s="18" customFormat="1">
      <c r="B123" s="349"/>
      <c r="D123" s="356"/>
      <c r="E123" s="20"/>
      <c r="F123" s="20"/>
      <c r="G123" s="20"/>
      <c r="H123" s="20"/>
      <c r="I123" s="20"/>
      <c r="J123" s="20"/>
      <c r="K123" s="20"/>
      <c r="L123" s="20"/>
      <c r="M123" s="20"/>
      <c r="N123" s="20"/>
      <c r="O123" s="20"/>
      <c r="P123" s="20"/>
      <c r="Q123" s="20"/>
      <c r="R123" s="20"/>
      <c r="S123" s="21"/>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R123" s="20"/>
    </row>
    <row r="124" spans="2:70" s="18" customFormat="1">
      <c r="B124" s="349"/>
      <c r="D124" s="356"/>
      <c r="E124" s="20"/>
      <c r="F124" s="20"/>
      <c r="G124" s="20"/>
      <c r="H124" s="20"/>
      <c r="I124" s="20"/>
      <c r="J124" s="20"/>
      <c r="K124" s="20"/>
      <c r="L124" s="20"/>
      <c r="M124" s="20"/>
      <c r="N124" s="20"/>
      <c r="O124" s="20"/>
      <c r="P124" s="20"/>
      <c r="Q124" s="20"/>
      <c r="R124" s="20"/>
      <c r="S124" s="21"/>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row>
    <row r="125" spans="2:70" s="18" customFormat="1">
      <c r="B125" s="349"/>
      <c r="D125" s="356"/>
      <c r="E125" s="20"/>
      <c r="F125" s="20"/>
      <c r="G125" s="20"/>
      <c r="H125" s="20"/>
      <c r="I125" s="20"/>
      <c r="J125" s="20"/>
      <c r="K125" s="20"/>
      <c r="L125" s="20"/>
      <c r="M125" s="20"/>
      <c r="N125" s="20"/>
      <c r="O125" s="20"/>
      <c r="P125" s="20"/>
      <c r="Q125" s="20"/>
      <c r="R125" s="20"/>
      <c r="S125" s="21"/>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row>
    <row r="126" spans="2:70" s="18" customFormat="1">
      <c r="B126" s="349"/>
      <c r="D126" s="356"/>
      <c r="E126" s="20"/>
      <c r="F126" s="20"/>
      <c r="G126" s="20"/>
      <c r="H126" s="20"/>
      <c r="I126" s="20"/>
      <c r="J126" s="20"/>
      <c r="K126" s="20"/>
      <c r="L126" s="20"/>
      <c r="M126" s="20"/>
      <c r="N126" s="20"/>
      <c r="O126" s="20"/>
      <c r="P126" s="20"/>
      <c r="Q126" s="20"/>
      <c r="R126" s="20"/>
      <c r="S126" s="21"/>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row>
    <row r="127" spans="2:70" s="18" customFormat="1">
      <c r="B127" s="349"/>
      <c r="D127" s="356"/>
      <c r="E127" s="20"/>
      <c r="F127" s="20"/>
      <c r="G127" s="20"/>
      <c r="H127" s="20"/>
      <c r="I127" s="20"/>
      <c r="J127" s="20"/>
      <c r="K127" s="20"/>
      <c r="L127" s="20"/>
      <c r="M127" s="20"/>
      <c r="N127" s="20"/>
      <c r="O127" s="20"/>
      <c r="P127" s="20"/>
      <c r="Q127" s="20"/>
      <c r="R127" s="20"/>
      <c r="S127" s="21"/>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row>
    <row r="128" spans="2:70" s="18" customFormat="1">
      <c r="B128" s="349"/>
      <c r="D128" s="356"/>
      <c r="E128" s="20"/>
      <c r="F128" s="20"/>
      <c r="G128" s="20"/>
      <c r="H128" s="20"/>
      <c r="I128" s="20"/>
      <c r="J128" s="20"/>
      <c r="K128" s="20"/>
      <c r="L128" s="20"/>
      <c r="M128" s="20"/>
      <c r="N128" s="20"/>
      <c r="O128" s="20"/>
      <c r="P128" s="20"/>
      <c r="Q128" s="20"/>
      <c r="R128" s="20"/>
      <c r="S128" s="21"/>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row>
    <row r="129" spans="2:68" s="18" customFormat="1">
      <c r="B129" s="349"/>
      <c r="D129" s="356"/>
      <c r="E129" s="20"/>
      <c r="F129" s="20"/>
      <c r="G129" s="20"/>
      <c r="H129" s="20"/>
      <c r="I129" s="20"/>
      <c r="J129" s="20"/>
      <c r="K129" s="20"/>
      <c r="L129" s="20"/>
      <c r="M129" s="20"/>
      <c r="N129" s="20"/>
      <c r="O129" s="20"/>
      <c r="P129" s="20"/>
      <c r="Q129" s="20"/>
      <c r="R129" s="20"/>
      <c r="S129" s="21"/>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row>
    <row r="130" spans="2:68" s="18" customFormat="1">
      <c r="B130" s="349"/>
      <c r="D130" s="356"/>
      <c r="E130" s="20"/>
      <c r="F130" s="20"/>
      <c r="G130" s="20"/>
      <c r="H130" s="20"/>
      <c r="I130" s="20"/>
      <c r="J130" s="20"/>
      <c r="K130" s="20"/>
      <c r="L130" s="20"/>
      <c r="M130" s="20"/>
      <c r="N130" s="20"/>
      <c r="O130" s="20"/>
      <c r="P130" s="20"/>
      <c r="Q130" s="20"/>
      <c r="R130" s="20"/>
      <c r="S130" s="21"/>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row>
    <row r="131" spans="2:68" s="18" customFormat="1">
      <c r="B131" s="349"/>
      <c r="D131" s="356"/>
      <c r="E131" s="20"/>
      <c r="F131" s="20"/>
      <c r="G131" s="20"/>
      <c r="H131" s="20"/>
      <c r="I131" s="20"/>
      <c r="J131" s="20"/>
      <c r="K131" s="20"/>
      <c r="L131" s="20"/>
      <c r="M131" s="20"/>
      <c r="N131" s="20"/>
      <c r="O131" s="20"/>
      <c r="P131" s="20"/>
      <c r="Q131" s="20"/>
      <c r="R131" s="20"/>
      <c r="S131" s="21"/>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row>
    <row r="132" spans="2:68" s="18" customFormat="1">
      <c r="B132" s="349"/>
      <c r="D132" s="356"/>
      <c r="E132" s="20"/>
      <c r="F132" s="20"/>
      <c r="G132" s="20"/>
      <c r="H132" s="20"/>
      <c r="I132" s="20"/>
      <c r="J132" s="20"/>
      <c r="K132" s="20"/>
      <c r="L132" s="20"/>
      <c r="M132" s="20"/>
      <c r="N132" s="20"/>
      <c r="O132" s="20"/>
      <c r="P132" s="20"/>
      <c r="Q132" s="20"/>
      <c r="R132" s="20"/>
      <c r="S132" s="21"/>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row>
    <row r="133" spans="2:68" s="18" customFormat="1">
      <c r="B133" s="349"/>
      <c r="D133" s="356"/>
      <c r="E133" s="20"/>
      <c r="F133" s="20"/>
      <c r="G133" s="20"/>
      <c r="H133" s="20"/>
      <c r="I133" s="20"/>
      <c r="J133" s="20"/>
      <c r="K133" s="20"/>
      <c r="L133" s="20"/>
      <c r="M133" s="20"/>
      <c r="N133" s="20"/>
      <c r="O133" s="20"/>
      <c r="P133" s="20"/>
      <c r="Q133" s="20"/>
      <c r="R133" s="20"/>
      <c r="S133" s="21"/>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row>
    <row r="134" spans="2:68" s="18" customFormat="1">
      <c r="B134" s="349"/>
      <c r="D134" s="356"/>
      <c r="E134" s="20"/>
      <c r="F134" s="20"/>
      <c r="G134" s="20"/>
      <c r="H134" s="20"/>
      <c r="I134" s="20"/>
      <c r="J134" s="20"/>
      <c r="K134" s="20"/>
      <c r="L134" s="20"/>
      <c r="M134" s="20"/>
      <c r="N134" s="20"/>
      <c r="O134" s="20"/>
      <c r="P134" s="20"/>
      <c r="Q134" s="20"/>
      <c r="R134" s="20"/>
      <c r="S134" s="21"/>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row>
    <row r="135" spans="2:68" s="18" customFormat="1">
      <c r="B135" s="349"/>
      <c r="D135" s="356"/>
      <c r="E135" s="20"/>
      <c r="F135" s="20"/>
      <c r="G135" s="20"/>
      <c r="H135" s="20"/>
      <c r="I135" s="20"/>
      <c r="J135" s="20"/>
      <c r="K135" s="20"/>
      <c r="L135" s="20"/>
      <c r="M135" s="20"/>
      <c r="N135" s="20"/>
      <c r="O135" s="20"/>
      <c r="P135" s="20"/>
      <c r="Q135" s="20"/>
      <c r="R135" s="20"/>
      <c r="S135" s="21"/>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row>
    <row r="136" spans="2:68" s="18" customFormat="1">
      <c r="B136" s="349"/>
      <c r="D136" s="356"/>
      <c r="E136" s="20"/>
      <c r="F136" s="20"/>
      <c r="G136" s="20"/>
      <c r="H136" s="20"/>
      <c r="I136" s="20"/>
      <c r="J136" s="20"/>
      <c r="K136" s="20"/>
      <c r="L136" s="20"/>
      <c r="M136" s="20"/>
      <c r="N136" s="20"/>
      <c r="O136" s="20"/>
      <c r="P136" s="20"/>
      <c r="Q136" s="20"/>
      <c r="R136" s="20"/>
      <c r="S136" s="21"/>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row>
    <row r="137" spans="2:68" s="18" customFormat="1">
      <c r="B137" s="349"/>
      <c r="D137" s="356"/>
      <c r="E137" s="20"/>
      <c r="F137" s="20"/>
      <c r="G137" s="20"/>
      <c r="H137" s="20"/>
      <c r="I137" s="20"/>
      <c r="J137" s="20"/>
      <c r="K137" s="20"/>
      <c r="L137" s="20"/>
      <c r="M137" s="20"/>
      <c r="N137" s="20"/>
      <c r="O137" s="20"/>
      <c r="P137" s="20"/>
      <c r="Q137" s="20"/>
      <c r="R137" s="20"/>
      <c r="S137" s="21"/>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row>
    <row r="138" spans="2:68" s="18" customFormat="1">
      <c r="B138" s="349"/>
      <c r="D138" s="356"/>
      <c r="E138" s="20"/>
      <c r="F138" s="20"/>
      <c r="G138" s="20"/>
      <c r="H138" s="20"/>
      <c r="I138" s="20"/>
      <c r="J138" s="20"/>
      <c r="K138" s="20"/>
      <c r="L138" s="20"/>
      <c r="M138" s="20"/>
      <c r="N138" s="20"/>
      <c r="O138" s="20"/>
      <c r="P138" s="20"/>
      <c r="Q138" s="20"/>
      <c r="R138" s="20"/>
      <c r="S138" s="21"/>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row>
    <row r="139" spans="2:68" s="18" customFormat="1">
      <c r="B139" s="349"/>
      <c r="D139" s="356"/>
      <c r="E139" s="20"/>
      <c r="F139" s="20"/>
      <c r="G139" s="20"/>
      <c r="H139" s="20"/>
      <c r="I139" s="20"/>
      <c r="J139" s="20"/>
      <c r="K139" s="20"/>
      <c r="L139" s="20"/>
      <c r="M139" s="20"/>
      <c r="N139" s="20"/>
      <c r="O139" s="20"/>
      <c r="P139" s="20"/>
      <c r="Q139" s="20"/>
      <c r="R139" s="20"/>
      <c r="S139" s="21"/>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row>
    <row r="140" spans="2:68" s="18" customFormat="1">
      <c r="B140" s="349"/>
      <c r="D140" s="356"/>
      <c r="E140" s="20"/>
      <c r="F140" s="20"/>
      <c r="G140" s="20"/>
      <c r="H140" s="20"/>
      <c r="I140" s="20"/>
      <c r="J140" s="20"/>
      <c r="K140" s="20"/>
      <c r="L140" s="20"/>
      <c r="M140" s="20"/>
      <c r="N140" s="20"/>
      <c r="O140" s="20"/>
      <c r="P140" s="20"/>
      <c r="Q140" s="20"/>
      <c r="R140" s="20"/>
      <c r="S140" s="21"/>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row>
    <row r="141" spans="2:68" s="18" customFormat="1">
      <c r="B141" s="349"/>
      <c r="D141" s="356"/>
      <c r="E141" s="20"/>
      <c r="F141" s="20"/>
      <c r="G141" s="20"/>
      <c r="H141" s="20"/>
      <c r="I141" s="20"/>
      <c r="J141" s="20"/>
      <c r="K141" s="20"/>
      <c r="L141" s="20"/>
      <c r="M141" s="20"/>
      <c r="N141" s="20"/>
      <c r="O141" s="20"/>
      <c r="P141" s="20"/>
      <c r="Q141" s="20"/>
      <c r="R141" s="20"/>
      <c r="S141" s="21"/>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row>
    <row r="142" spans="2:68" s="18" customFormat="1">
      <c r="B142" s="349"/>
      <c r="D142" s="356"/>
      <c r="E142" s="20"/>
      <c r="F142" s="20"/>
      <c r="G142" s="20"/>
      <c r="H142" s="20"/>
      <c r="I142" s="20"/>
      <c r="J142" s="20"/>
      <c r="K142" s="20"/>
      <c r="L142" s="20"/>
      <c r="M142" s="20"/>
      <c r="N142" s="20"/>
      <c r="O142" s="20"/>
      <c r="P142" s="20"/>
      <c r="Q142" s="20"/>
      <c r="R142" s="20"/>
      <c r="S142" s="21"/>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row>
    <row r="143" spans="2:68" s="18" customFormat="1">
      <c r="B143" s="349"/>
      <c r="D143" s="356"/>
      <c r="E143" s="20"/>
      <c r="F143" s="20"/>
      <c r="G143" s="20"/>
      <c r="H143" s="20"/>
      <c r="I143" s="20"/>
      <c r="J143" s="20"/>
      <c r="K143" s="20"/>
      <c r="L143" s="20"/>
      <c r="M143" s="20"/>
      <c r="N143" s="20"/>
      <c r="O143" s="20"/>
      <c r="P143" s="20"/>
      <c r="Q143" s="20"/>
      <c r="R143" s="20"/>
      <c r="S143" s="21"/>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row>
    <row r="144" spans="2:68" s="18" customFormat="1">
      <c r="B144" s="349"/>
      <c r="D144" s="356"/>
      <c r="E144" s="20"/>
      <c r="F144" s="20"/>
      <c r="G144" s="20"/>
      <c r="H144" s="20"/>
      <c r="I144" s="20"/>
      <c r="J144" s="20"/>
      <c r="K144" s="20"/>
      <c r="L144" s="20"/>
      <c r="M144" s="20"/>
      <c r="N144" s="20"/>
      <c r="O144" s="20"/>
      <c r="P144" s="20"/>
      <c r="Q144" s="20"/>
      <c r="R144" s="20"/>
      <c r="S144" s="21"/>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row>
    <row r="145" spans="2:68" s="18" customFormat="1">
      <c r="B145" s="349"/>
      <c r="D145" s="356"/>
      <c r="E145" s="20"/>
      <c r="F145" s="20"/>
      <c r="G145" s="20"/>
      <c r="H145" s="20"/>
      <c r="I145" s="20"/>
      <c r="J145" s="20"/>
      <c r="K145" s="20"/>
      <c r="L145" s="20"/>
      <c r="M145" s="20"/>
      <c r="N145" s="20"/>
      <c r="O145" s="20"/>
      <c r="P145" s="20"/>
      <c r="Q145" s="20"/>
      <c r="R145" s="20"/>
      <c r="S145" s="21"/>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row>
    <row r="146" spans="2:68" s="18" customFormat="1">
      <c r="B146" s="349"/>
      <c r="D146" s="356"/>
      <c r="E146" s="20"/>
      <c r="F146" s="20"/>
      <c r="G146" s="20"/>
      <c r="H146" s="20"/>
      <c r="I146" s="20"/>
      <c r="J146" s="20"/>
      <c r="K146" s="20"/>
      <c r="L146" s="20"/>
      <c r="M146" s="20"/>
      <c r="N146" s="20"/>
      <c r="O146" s="20"/>
      <c r="P146" s="20"/>
      <c r="Q146" s="20"/>
      <c r="R146" s="20"/>
      <c r="S146" s="21"/>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row>
    <row r="147" spans="2:68" s="18" customFormat="1">
      <c r="B147" s="349"/>
      <c r="D147" s="356"/>
      <c r="E147" s="20"/>
      <c r="F147" s="20"/>
      <c r="G147" s="20"/>
      <c r="H147" s="20"/>
      <c r="I147" s="20"/>
      <c r="J147" s="20"/>
      <c r="K147" s="20"/>
      <c r="L147" s="20"/>
      <c r="M147" s="20"/>
      <c r="N147" s="20"/>
      <c r="O147" s="20"/>
      <c r="P147" s="20"/>
      <c r="Q147" s="20"/>
      <c r="R147" s="20"/>
      <c r="S147" s="21"/>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row>
    <row r="148" spans="2:68" s="18" customFormat="1">
      <c r="B148" s="349"/>
      <c r="D148" s="356"/>
      <c r="E148" s="20"/>
      <c r="F148" s="20"/>
      <c r="G148" s="20"/>
      <c r="H148" s="20"/>
      <c r="I148" s="20"/>
      <c r="J148" s="20"/>
      <c r="K148" s="20"/>
      <c r="L148" s="20"/>
      <c r="M148" s="20"/>
      <c r="N148" s="20"/>
      <c r="O148" s="20"/>
      <c r="P148" s="20"/>
      <c r="Q148" s="20"/>
      <c r="R148" s="20"/>
      <c r="S148" s="21"/>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row>
    <row r="149" spans="2:68" s="18" customFormat="1">
      <c r="B149" s="349"/>
      <c r="D149" s="356"/>
      <c r="E149" s="20"/>
      <c r="F149" s="20"/>
      <c r="G149" s="20"/>
      <c r="H149" s="20"/>
      <c r="I149" s="20"/>
      <c r="J149" s="20"/>
      <c r="K149" s="20"/>
      <c r="L149" s="20"/>
      <c r="M149" s="20"/>
      <c r="N149" s="20"/>
      <c r="O149" s="20"/>
      <c r="P149" s="20"/>
      <c r="Q149" s="20"/>
      <c r="R149" s="20"/>
      <c r="S149" s="21"/>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row>
    <row r="150" spans="2:68" s="18" customFormat="1">
      <c r="B150" s="349"/>
      <c r="D150" s="356"/>
      <c r="E150" s="20"/>
      <c r="F150" s="20"/>
      <c r="G150" s="20"/>
      <c r="H150" s="20"/>
      <c r="I150" s="20"/>
      <c r="J150" s="20"/>
      <c r="K150" s="20"/>
      <c r="L150" s="20"/>
      <c r="M150" s="20"/>
      <c r="N150" s="20"/>
      <c r="O150" s="20"/>
      <c r="P150" s="20"/>
      <c r="Q150" s="20"/>
      <c r="R150" s="20"/>
      <c r="S150" s="21"/>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row>
    <row r="151" spans="2:68" s="18" customFormat="1">
      <c r="B151" s="349"/>
      <c r="D151" s="356"/>
      <c r="E151" s="20"/>
      <c r="F151" s="20"/>
      <c r="G151" s="20"/>
      <c r="H151" s="20"/>
      <c r="I151" s="20"/>
      <c r="J151" s="20"/>
      <c r="K151" s="20"/>
      <c r="L151" s="20"/>
      <c r="M151" s="20"/>
      <c r="N151" s="20"/>
      <c r="O151" s="20"/>
      <c r="P151" s="20"/>
      <c r="Q151" s="20"/>
      <c r="R151" s="20"/>
      <c r="S151" s="21"/>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row>
    <row r="152" spans="2:68" s="18" customFormat="1">
      <c r="B152" s="349"/>
      <c r="D152" s="356"/>
      <c r="E152" s="20"/>
      <c r="F152" s="20"/>
      <c r="G152" s="20"/>
      <c r="H152" s="20"/>
      <c r="I152" s="20"/>
      <c r="J152" s="20"/>
      <c r="K152" s="20"/>
      <c r="L152" s="20"/>
      <c r="M152" s="20"/>
      <c r="N152" s="20"/>
      <c r="O152" s="20"/>
      <c r="P152" s="20"/>
      <c r="Q152" s="20"/>
      <c r="R152" s="20"/>
      <c r="S152" s="21"/>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row>
    <row r="153" spans="2:68" s="18" customFormat="1">
      <c r="B153" s="349"/>
      <c r="D153" s="356"/>
      <c r="E153" s="20"/>
      <c r="F153" s="20"/>
      <c r="G153" s="20"/>
      <c r="H153" s="20"/>
      <c r="I153" s="20"/>
      <c r="J153" s="20"/>
      <c r="K153" s="20"/>
      <c r="L153" s="20"/>
      <c r="M153" s="20"/>
      <c r="N153" s="20"/>
      <c r="O153" s="20"/>
      <c r="P153" s="20"/>
      <c r="Q153" s="20"/>
      <c r="R153" s="20"/>
      <c r="S153" s="21"/>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row>
    <row r="154" spans="2:68" s="18" customFormat="1">
      <c r="B154" s="349"/>
      <c r="D154" s="356"/>
      <c r="E154" s="20"/>
      <c r="F154" s="20"/>
      <c r="G154" s="20"/>
      <c r="H154" s="20"/>
      <c r="I154" s="20"/>
      <c r="J154" s="20"/>
      <c r="K154" s="20"/>
      <c r="L154" s="20"/>
      <c r="M154" s="20"/>
      <c r="N154" s="20"/>
      <c r="O154" s="20"/>
      <c r="P154" s="20"/>
      <c r="Q154" s="20"/>
      <c r="R154" s="20"/>
      <c r="S154" s="21"/>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row>
    <row r="155" spans="2:68" s="18" customFormat="1">
      <c r="B155" s="349"/>
      <c r="D155" s="356"/>
      <c r="E155" s="20"/>
      <c r="F155" s="20"/>
      <c r="G155" s="20"/>
      <c r="H155" s="20"/>
      <c r="I155" s="20"/>
      <c r="J155" s="20"/>
      <c r="K155" s="20"/>
      <c r="L155" s="20"/>
      <c r="M155" s="20"/>
      <c r="N155" s="20"/>
      <c r="O155" s="20"/>
      <c r="P155" s="20"/>
      <c r="Q155" s="20"/>
      <c r="R155" s="20"/>
      <c r="S155" s="21"/>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row>
    <row r="156" spans="2:68" s="18" customFormat="1">
      <c r="B156" s="349"/>
      <c r="D156" s="356"/>
      <c r="E156" s="20"/>
      <c r="F156" s="20"/>
      <c r="G156" s="20"/>
      <c r="H156" s="20"/>
      <c r="I156" s="20"/>
      <c r="J156" s="20"/>
      <c r="K156" s="20"/>
      <c r="L156" s="20"/>
      <c r="M156" s="20"/>
      <c r="N156" s="20"/>
      <c r="O156" s="20"/>
      <c r="P156" s="20"/>
      <c r="Q156" s="20"/>
      <c r="R156" s="20"/>
      <c r="S156" s="21"/>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row>
    <row r="157" spans="2:68" s="18" customFormat="1">
      <c r="B157" s="349"/>
      <c r="D157" s="356"/>
      <c r="E157" s="20"/>
      <c r="F157" s="20"/>
      <c r="G157" s="20"/>
      <c r="H157" s="20"/>
      <c r="I157" s="20"/>
      <c r="J157" s="20"/>
      <c r="K157" s="20"/>
      <c r="L157" s="20"/>
      <c r="M157" s="20"/>
      <c r="N157" s="20"/>
      <c r="O157" s="20"/>
      <c r="P157" s="20"/>
      <c r="Q157" s="20"/>
      <c r="R157" s="20"/>
      <c r="S157" s="21"/>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row>
    <row r="158" spans="2:68" s="18" customFormat="1">
      <c r="B158" s="349"/>
      <c r="D158" s="356"/>
      <c r="E158" s="20"/>
      <c r="F158" s="20"/>
      <c r="G158" s="20"/>
      <c r="H158" s="20"/>
      <c r="I158" s="20"/>
      <c r="J158" s="20"/>
      <c r="K158" s="20"/>
      <c r="L158" s="20"/>
      <c r="M158" s="20"/>
      <c r="N158" s="20"/>
      <c r="O158" s="20"/>
      <c r="P158" s="20"/>
      <c r="Q158" s="20"/>
      <c r="R158" s="20"/>
      <c r="S158" s="21"/>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row>
    <row r="159" spans="2:68" s="18" customFormat="1">
      <c r="B159" s="349"/>
      <c r="D159" s="356"/>
      <c r="E159" s="20"/>
      <c r="F159" s="20"/>
      <c r="G159" s="20"/>
      <c r="H159" s="20"/>
      <c r="I159" s="20"/>
      <c r="J159" s="20"/>
      <c r="K159" s="20"/>
      <c r="L159" s="20"/>
      <c r="M159" s="20"/>
      <c r="N159" s="20"/>
      <c r="O159" s="20"/>
      <c r="P159" s="20"/>
      <c r="Q159" s="20"/>
      <c r="R159" s="20"/>
      <c r="S159" s="21"/>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row>
    <row r="160" spans="2:68" s="18" customFormat="1">
      <c r="B160" s="349"/>
      <c r="D160" s="356"/>
      <c r="E160" s="20"/>
      <c r="F160" s="20"/>
      <c r="G160" s="20"/>
      <c r="H160" s="20"/>
      <c r="I160" s="20"/>
      <c r="J160" s="20"/>
      <c r="K160" s="20"/>
      <c r="L160" s="20"/>
      <c r="M160" s="20"/>
      <c r="N160" s="20"/>
      <c r="O160" s="20"/>
      <c r="P160" s="20"/>
      <c r="Q160" s="20"/>
      <c r="R160" s="20"/>
      <c r="S160" s="21"/>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row>
    <row r="161" spans="2:68" s="18" customFormat="1">
      <c r="B161" s="349"/>
      <c r="D161" s="356"/>
      <c r="E161" s="20"/>
      <c r="F161" s="20"/>
      <c r="G161" s="20"/>
      <c r="H161" s="20"/>
      <c r="I161" s="20"/>
      <c r="J161" s="20"/>
      <c r="K161" s="20"/>
      <c r="L161" s="20"/>
      <c r="M161" s="20"/>
      <c r="N161" s="20"/>
      <c r="O161" s="20"/>
      <c r="P161" s="20"/>
      <c r="Q161" s="20"/>
      <c r="R161" s="20"/>
      <c r="S161" s="21"/>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row>
    <row r="162" spans="2:68" s="18" customFormat="1">
      <c r="B162" s="349"/>
      <c r="D162" s="356"/>
      <c r="E162" s="20"/>
      <c r="F162" s="20"/>
      <c r="G162" s="20"/>
      <c r="H162" s="20"/>
      <c r="I162" s="20"/>
      <c r="J162" s="20"/>
      <c r="K162" s="20"/>
      <c r="L162" s="20"/>
      <c r="M162" s="20"/>
      <c r="N162" s="20"/>
      <c r="O162" s="20"/>
      <c r="P162" s="20"/>
      <c r="Q162" s="20"/>
      <c r="R162" s="20"/>
      <c r="S162" s="21"/>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row>
    <row r="163" spans="2:68" s="18" customFormat="1">
      <c r="B163" s="349"/>
      <c r="D163" s="356"/>
      <c r="E163" s="20"/>
      <c r="F163" s="20"/>
      <c r="G163" s="20"/>
      <c r="H163" s="20"/>
      <c r="I163" s="20"/>
      <c r="J163" s="20"/>
      <c r="K163" s="20"/>
      <c r="L163" s="20"/>
      <c r="M163" s="20"/>
      <c r="N163" s="20"/>
      <c r="O163" s="20"/>
      <c r="P163" s="20"/>
      <c r="Q163" s="20"/>
      <c r="R163" s="20"/>
      <c r="S163" s="21"/>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row>
    <row r="164" spans="2:68" s="18" customFormat="1">
      <c r="B164" s="349"/>
      <c r="D164" s="356"/>
      <c r="E164" s="20"/>
      <c r="F164" s="20"/>
      <c r="G164" s="20"/>
      <c r="H164" s="20"/>
      <c r="I164" s="20"/>
      <c r="J164" s="20"/>
      <c r="K164" s="20"/>
      <c r="L164" s="20"/>
      <c r="M164" s="20"/>
      <c r="N164" s="20"/>
      <c r="O164" s="20"/>
      <c r="P164" s="20"/>
      <c r="Q164" s="20"/>
      <c r="R164" s="20"/>
      <c r="S164" s="21"/>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row>
    <row r="165" spans="2:68" s="18" customFormat="1">
      <c r="B165" s="349"/>
      <c r="D165" s="356"/>
      <c r="E165" s="20"/>
      <c r="F165" s="20"/>
      <c r="G165" s="20"/>
      <c r="H165" s="20"/>
      <c r="I165" s="20"/>
      <c r="J165" s="20"/>
      <c r="K165" s="20"/>
      <c r="L165" s="20"/>
      <c r="M165" s="20"/>
      <c r="N165" s="20"/>
      <c r="O165" s="20"/>
      <c r="P165" s="20"/>
      <c r="Q165" s="20"/>
      <c r="R165" s="20"/>
      <c r="S165" s="21"/>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row>
    <row r="166" spans="2:68" s="18" customFormat="1">
      <c r="B166" s="349"/>
      <c r="D166" s="356"/>
      <c r="E166" s="20"/>
      <c r="F166" s="20"/>
      <c r="G166" s="20"/>
      <c r="H166" s="20"/>
      <c r="I166" s="20"/>
      <c r="J166" s="20"/>
      <c r="K166" s="20"/>
      <c r="L166" s="20"/>
      <c r="M166" s="20"/>
      <c r="N166" s="20"/>
      <c r="O166" s="20"/>
      <c r="P166" s="20"/>
      <c r="Q166" s="20"/>
      <c r="R166" s="20"/>
      <c r="S166" s="21"/>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row>
    <row r="167" spans="2:68" s="18" customFormat="1">
      <c r="B167" s="349"/>
      <c r="D167" s="356"/>
      <c r="E167" s="20"/>
      <c r="F167" s="20"/>
      <c r="G167" s="20"/>
      <c r="H167" s="20"/>
      <c r="I167" s="20"/>
      <c r="J167" s="20"/>
      <c r="K167" s="20"/>
      <c r="L167" s="20"/>
      <c r="M167" s="20"/>
      <c r="N167" s="20"/>
      <c r="O167" s="20"/>
      <c r="P167" s="20"/>
      <c r="Q167" s="20"/>
      <c r="R167" s="20"/>
      <c r="S167" s="21"/>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row>
    <row r="168" spans="2:68" s="18" customFormat="1">
      <c r="B168" s="349"/>
      <c r="D168" s="356"/>
      <c r="E168" s="20"/>
      <c r="F168" s="20"/>
      <c r="G168" s="20"/>
      <c r="H168" s="20"/>
      <c r="I168" s="20"/>
      <c r="J168" s="20"/>
      <c r="K168" s="20"/>
      <c r="L168" s="20"/>
      <c r="M168" s="20"/>
      <c r="N168" s="20"/>
      <c r="O168" s="20"/>
      <c r="P168" s="20"/>
      <c r="Q168" s="20"/>
      <c r="R168" s="20"/>
      <c r="S168" s="21"/>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row>
    <row r="169" spans="2:68" s="18" customFormat="1">
      <c r="B169" s="349"/>
      <c r="D169" s="356"/>
      <c r="E169" s="20"/>
      <c r="F169" s="20"/>
      <c r="G169" s="20"/>
      <c r="H169" s="20"/>
      <c r="I169" s="20"/>
      <c r="J169" s="20"/>
      <c r="K169" s="20"/>
      <c r="L169" s="20"/>
      <c r="M169" s="20"/>
      <c r="N169" s="20"/>
      <c r="O169" s="20"/>
      <c r="P169" s="20"/>
      <c r="Q169" s="20"/>
      <c r="R169" s="20"/>
      <c r="S169" s="21"/>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row>
    <row r="170" spans="2:68" s="18" customFormat="1">
      <c r="B170" s="349"/>
      <c r="D170" s="356"/>
      <c r="E170" s="20"/>
      <c r="F170" s="20"/>
      <c r="G170" s="20"/>
      <c r="H170" s="20"/>
      <c r="I170" s="20"/>
      <c r="J170" s="20"/>
      <c r="K170" s="20"/>
      <c r="L170" s="20"/>
      <c r="M170" s="20"/>
      <c r="N170" s="20"/>
      <c r="O170" s="20"/>
      <c r="P170" s="20"/>
      <c r="Q170" s="20"/>
      <c r="R170" s="20"/>
      <c r="S170" s="21"/>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row>
    <row r="171" spans="2:68" s="18" customFormat="1">
      <c r="B171" s="349"/>
      <c r="D171" s="356"/>
      <c r="E171" s="20"/>
      <c r="F171" s="20"/>
      <c r="G171" s="20"/>
      <c r="H171" s="20"/>
      <c r="I171" s="20"/>
      <c r="J171" s="20"/>
      <c r="K171" s="20"/>
      <c r="L171" s="20"/>
      <c r="M171" s="20"/>
      <c r="N171" s="20"/>
      <c r="O171" s="20"/>
      <c r="P171" s="20"/>
      <c r="Q171" s="20"/>
      <c r="R171" s="20"/>
      <c r="S171" s="21"/>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row>
    <row r="172" spans="2:68" s="18" customFormat="1">
      <c r="B172" s="349"/>
      <c r="D172" s="356"/>
      <c r="E172" s="20"/>
      <c r="F172" s="20"/>
      <c r="G172" s="20"/>
      <c r="H172" s="20"/>
      <c r="I172" s="20"/>
      <c r="J172" s="20"/>
      <c r="K172" s="20"/>
      <c r="L172" s="20"/>
      <c r="M172" s="20"/>
      <c r="N172" s="20"/>
      <c r="O172" s="20"/>
      <c r="P172" s="20"/>
      <c r="Q172" s="20"/>
      <c r="R172" s="20"/>
      <c r="S172" s="21"/>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row>
    <row r="173" spans="2:68" s="18" customFormat="1">
      <c r="B173" s="349"/>
      <c r="D173" s="356"/>
      <c r="E173" s="20"/>
      <c r="F173" s="20"/>
      <c r="G173" s="20"/>
      <c r="H173" s="20"/>
      <c r="I173" s="20"/>
      <c r="J173" s="20"/>
      <c r="K173" s="20"/>
      <c r="L173" s="20"/>
      <c r="M173" s="20"/>
      <c r="N173" s="20"/>
      <c r="O173" s="20"/>
      <c r="P173" s="20"/>
      <c r="Q173" s="20"/>
      <c r="R173" s="20"/>
      <c r="S173" s="21"/>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row>
    <row r="174" spans="2:68" s="18" customFormat="1">
      <c r="B174" s="349"/>
      <c r="D174" s="356"/>
      <c r="E174" s="20"/>
      <c r="F174" s="20"/>
      <c r="G174" s="20"/>
      <c r="H174" s="20"/>
      <c r="I174" s="20"/>
      <c r="J174" s="20"/>
      <c r="K174" s="20"/>
      <c r="L174" s="20"/>
      <c r="M174" s="20"/>
      <c r="N174" s="20"/>
      <c r="O174" s="20"/>
      <c r="P174" s="20"/>
      <c r="Q174" s="20"/>
      <c r="R174" s="20"/>
      <c r="S174" s="21"/>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row>
    <row r="175" spans="2:68" s="18" customFormat="1">
      <c r="B175" s="349"/>
      <c r="D175" s="356"/>
      <c r="E175" s="20"/>
      <c r="F175" s="20"/>
      <c r="G175" s="20"/>
      <c r="H175" s="20"/>
      <c r="I175" s="20"/>
      <c r="J175" s="20"/>
      <c r="K175" s="20"/>
      <c r="L175" s="20"/>
      <c r="M175" s="20"/>
      <c r="N175" s="20"/>
      <c r="O175" s="20"/>
      <c r="P175" s="20"/>
      <c r="Q175" s="20"/>
      <c r="R175" s="20"/>
      <c r="S175" s="21"/>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row>
    <row r="176" spans="2:68" s="18" customFormat="1">
      <c r="B176" s="349"/>
      <c r="D176" s="356"/>
      <c r="E176" s="20"/>
      <c r="F176" s="20"/>
      <c r="G176" s="20"/>
      <c r="H176" s="20"/>
      <c r="I176" s="20"/>
      <c r="J176" s="20"/>
      <c r="K176" s="20"/>
      <c r="L176" s="20"/>
      <c r="M176" s="20"/>
      <c r="N176" s="20"/>
      <c r="O176" s="20"/>
      <c r="P176" s="20"/>
      <c r="Q176" s="20"/>
      <c r="R176" s="20"/>
      <c r="S176" s="21"/>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row>
    <row r="177" spans="2:68" s="18" customFormat="1">
      <c r="B177" s="349"/>
      <c r="D177" s="356"/>
      <c r="E177" s="20"/>
      <c r="F177" s="20"/>
      <c r="G177" s="20"/>
      <c r="H177" s="20"/>
      <c r="I177" s="20"/>
      <c r="J177" s="20"/>
      <c r="K177" s="20"/>
      <c r="L177" s="20"/>
      <c r="M177" s="20"/>
      <c r="N177" s="20"/>
      <c r="O177" s="20"/>
      <c r="P177" s="20"/>
      <c r="Q177" s="20"/>
      <c r="R177" s="20"/>
      <c r="S177" s="21"/>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row>
    <row r="178" spans="2:68" s="18" customFormat="1">
      <c r="B178" s="349"/>
      <c r="D178" s="356"/>
      <c r="E178" s="20"/>
      <c r="F178" s="20"/>
      <c r="G178" s="20"/>
      <c r="H178" s="20"/>
      <c r="I178" s="20"/>
      <c r="J178" s="20"/>
      <c r="K178" s="20"/>
      <c r="L178" s="20"/>
      <c r="M178" s="20"/>
      <c r="N178" s="20"/>
      <c r="O178" s="20"/>
      <c r="P178" s="20"/>
      <c r="Q178" s="20"/>
      <c r="R178" s="20"/>
      <c r="S178" s="21"/>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row>
    <row r="179" spans="2:68" s="18" customFormat="1">
      <c r="B179" s="349"/>
      <c r="D179" s="356"/>
      <c r="E179" s="20"/>
      <c r="F179" s="20"/>
      <c r="G179" s="20"/>
      <c r="H179" s="20"/>
      <c r="I179" s="20"/>
      <c r="J179" s="20"/>
      <c r="K179" s="20"/>
      <c r="L179" s="20"/>
      <c r="M179" s="20"/>
      <c r="N179" s="20"/>
      <c r="O179" s="20"/>
      <c r="P179" s="20"/>
      <c r="Q179" s="20"/>
      <c r="R179" s="20"/>
      <c r="S179" s="21"/>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row>
    <row r="180" spans="2:68" s="18" customFormat="1">
      <c r="B180" s="349"/>
      <c r="D180" s="356"/>
      <c r="E180" s="20"/>
      <c r="F180" s="20"/>
      <c r="G180" s="20"/>
      <c r="H180" s="20"/>
      <c r="I180" s="20"/>
      <c r="J180" s="20"/>
      <c r="K180" s="20"/>
      <c r="L180" s="20"/>
      <c r="M180" s="20"/>
      <c r="N180" s="20"/>
      <c r="O180" s="20"/>
      <c r="P180" s="20"/>
      <c r="Q180" s="20"/>
      <c r="R180" s="20"/>
      <c r="S180" s="21"/>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row>
    <row r="181" spans="2:68" s="18" customFormat="1">
      <c r="B181" s="349"/>
      <c r="D181" s="356"/>
      <c r="E181" s="20"/>
      <c r="F181" s="20"/>
      <c r="G181" s="20"/>
      <c r="H181" s="20"/>
      <c r="I181" s="20"/>
      <c r="J181" s="20"/>
      <c r="K181" s="20"/>
      <c r="L181" s="20"/>
      <c r="M181" s="20"/>
      <c r="N181" s="20"/>
      <c r="O181" s="20"/>
      <c r="P181" s="20"/>
      <c r="Q181" s="20"/>
      <c r="R181" s="20"/>
      <c r="S181" s="21"/>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row>
    <row r="182" spans="2:68" s="18" customFormat="1">
      <c r="B182" s="349"/>
      <c r="D182" s="356"/>
      <c r="E182" s="20"/>
      <c r="F182" s="20"/>
      <c r="G182" s="20"/>
      <c r="H182" s="20"/>
      <c r="I182" s="20"/>
      <c r="J182" s="20"/>
      <c r="K182" s="20"/>
      <c r="L182" s="20"/>
      <c r="M182" s="20"/>
      <c r="N182" s="20"/>
      <c r="O182" s="20"/>
      <c r="P182" s="20"/>
      <c r="Q182" s="20"/>
      <c r="R182" s="20"/>
      <c r="S182" s="21"/>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row>
    <row r="183" spans="2:68" s="18" customFormat="1">
      <c r="B183" s="349"/>
      <c r="D183" s="356"/>
      <c r="E183" s="20"/>
      <c r="F183" s="20"/>
      <c r="G183" s="20"/>
      <c r="H183" s="20"/>
      <c r="I183" s="20"/>
      <c r="J183" s="20"/>
      <c r="K183" s="20"/>
      <c r="L183" s="20"/>
      <c r="M183" s="20"/>
      <c r="N183" s="20"/>
      <c r="O183" s="20"/>
      <c r="P183" s="20"/>
      <c r="Q183" s="20"/>
      <c r="R183" s="20"/>
      <c r="S183" s="21"/>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row>
    <row r="184" spans="2:68" s="18" customFormat="1">
      <c r="B184" s="349"/>
      <c r="D184" s="356"/>
      <c r="E184" s="20"/>
      <c r="F184" s="20"/>
      <c r="G184" s="20"/>
      <c r="H184" s="20"/>
      <c r="I184" s="20"/>
      <c r="J184" s="20"/>
      <c r="K184" s="20"/>
      <c r="L184" s="20"/>
      <c r="M184" s="20"/>
      <c r="N184" s="20"/>
      <c r="O184" s="20"/>
      <c r="P184" s="20"/>
      <c r="Q184" s="20"/>
      <c r="R184" s="20"/>
      <c r="S184" s="21"/>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row>
    <row r="185" spans="2:68" s="18" customFormat="1">
      <c r="B185" s="349"/>
      <c r="D185" s="356"/>
      <c r="E185" s="20"/>
      <c r="F185" s="20"/>
      <c r="G185" s="20"/>
      <c r="H185" s="20"/>
      <c r="I185" s="20"/>
      <c r="J185" s="20"/>
      <c r="K185" s="20"/>
      <c r="L185" s="20"/>
      <c r="M185" s="20"/>
      <c r="N185" s="20"/>
      <c r="O185" s="20"/>
      <c r="P185" s="20"/>
      <c r="Q185" s="20"/>
      <c r="R185" s="20"/>
      <c r="S185" s="21"/>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row>
    <row r="186" spans="2:68" s="18" customFormat="1">
      <c r="B186" s="349"/>
      <c r="D186" s="356"/>
      <c r="E186" s="20"/>
      <c r="F186" s="20"/>
      <c r="G186" s="20"/>
      <c r="H186" s="20"/>
      <c r="I186" s="20"/>
      <c r="J186" s="20"/>
      <c r="K186" s="20"/>
      <c r="L186" s="20"/>
      <c r="M186" s="20"/>
      <c r="N186" s="20"/>
      <c r="O186" s="20"/>
      <c r="P186" s="20"/>
      <c r="Q186" s="20"/>
      <c r="R186" s="20"/>
      <c r="S186" s="21"/>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row>
    <row r="187" spans="2:68" s="18" customFormat="1">
      <c r="B187" s="349"/>
      <c r="D187" s="356"/>
      <c r="E187" s="20"/>
      <c r="F187" s="20"/>
      <c r="G187" s="20"/>
      <c r="H187" s="20"/>
      <c r="I187" s="20"/>
      <c r="J187" s="20"/>
      <c r="K187" s="20"/>
      <c r="L187" s="20"/>
      <c r="M187" s="20"/>
      <c r="N187" s="20"/>
      <c r="O187" s="20"/>
      <c r="P187" s="20"/>
      <c r="Q187" s="20"/>
      <c r="R187" s="20"/>
      <c r="S187" s="21"/>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row>
    <row r="188" spans="2:68" s="18" customFormat="1">
      <c r="B188" s="349"/>
      <c r="D188" s="356"/>
      <c r="E188" s="20"/>
      <c r="F188" s="20"/>
      <c r="G188" s="20"/>
      <c r="H188" s="20"/>
      <c r="I188" s="20"/>
      <c r="J188" s="20"/>
      <c r="K188" s="20"/>
      <c r="L188" s="20"/>
      <c r="M188" s="20"/>
      <c r="N188" s="20"/>
      <c r="O188" s="20"/>
      <c r="P188" s="20"/>
      <c r="Q188" s="20"/>
      <c r="R188" s="20"/>
      <c r="S188" s="21"/>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row>
    <row r="189" spans="2:68" s="18" customFormat="1">
      <c r="B189" s="349"/>
      <c r="D189" s="356"/>
      <c r="E189" s="20"/>
      <c r="F189" s="20"/>
      <c r="G189" s="20"/>
      <c r="H189" s="20"/>
      <c r="I189" s="20"/>
      <c r="J189" s="20"/>
      <c r="K189" s="20"/>
      <c r="L189" s="20"/>
      <c r="M189" s="20"/>
      <c r="N189" s="20"/>
      <c r="O189" s="20"/>
      <c r="P189" s="20"/>
      <c r="Q189" s="20"/>
      <c r="R189" s="20"/>
      <c r="S189" s="21"/>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row>
    <row r="190" spans="2:68" s="18" customFormat="1">
      <c r="B190" s="349"/>
      <c r="D190" s="356"/>
      <c r="E190" s="20"/>
      <c r="F190" s="20"/>
      <c r="G190" s="20"/>
      <c r="H190" s="20"/>
      <c r="I190" s="20"/>
      <c r="J190" s="20"/>
      <c r="K190" s="20"/>
      <c r="L190" s="20"/>
      <c r="M190" s="20"/>
      <c r="N190" s="20"/>
      <c r="O190" s="20"/>
      <c r="P190" s="20"/>
      <c r="Q190" s="20"/>
      <c r="R190" s="20"/>
      <c r="S190" s="21"/>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row>
    <row r="191" spans="2:68" s="18" customFormat="1">
      <c r="B191" s="349"/>
      <c r="D191" s="356"/>
      <c r="E191" s="20"/>
      <c r="F191" s="20"/>
      <c r="G191" s="20"/>
      <c r="H191" s="20"/>
      <c r="I191" s="20"/>
      <c r="J191" s="20"/>
      <c r="K191" s="20"/>
      <c r="L191" s="20"/>
      <c r="M191" s="20"/>
      <c r="N191" s="20"/>
      <c r="O191" s="20"/>
      <c r="P191" s="20"/>
      <c r="Q191" s="20"/>
      <c r="R191" s="20"/>
      <c r="S191" s="21"/>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row>
    <row r="192" spans="2:68" s="18" customFormat="1">
      <c r="B192" s="349"/>
      <c r="D192" s="356"/>
      <c r="E192" s="20"/>
      <c r="F192" s="20"/>
      <c r="G192" s="20"/>
      <c r="H192" s="20"/>
      <c r="I192" s="20"/>
      <c r="J192" s="20"/>
      <c r="K192" s="20"/>
      <c r="L192" s="20"/>
      <c r="M192" s="20"/>
      <c r="N192" s="20"/>
      <c r="O192" s="20"/>
      <c r="P192" s="20"/>
      <c r="Q192" s="20"/>
      <c r="R192" s="20"/>
      <c r="S192" s="21"/>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row>
    <row r="193" spans="2:68" s="18" customFormat="1">
      <c r="B193" s="349"/>
      <c r="D193" s="356"/>
      <c r="E193" s="20"/>
      <c r="F193" s="20"/>
      <c r="G193" s="20"/>
      <c r="H193" s="20"/>
      <c r="I193" s="20"/>
      <c r="J193" s="20"/>
      <c r="K193" s="20"/>
      <c r="L193" s="20"/>
      <c r="M193" s="20"/>
      <c r="N193" s="20"/>
      <c r="O193" s="20"/>
      <c r="P193" s="20"/>
      <c r="Q193" s="20"/>
      <c r="R193" s="20"/>
      <c r="S193" s="21"/>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row>
    <row r="194" spans="2:68" s="18" customFormat="1">
      <c r="B194" s="349"/>
      <c r="D194" s="356"/>
      <c r="E194" s="20"/>
      <c r="F194" s="20"/>
      <c r="G194" s="20"/>
      <c r="H194" s="20"/>
      <c r="I194" s="20"/>
      <c r="J194" s="20"/>
      <c r="K194" s="20"/>
      <c r="L194" s="20"/>
      <c r="M194" s="20"/>
      <c r="N194" s="20"/>
      <c r="O194" s="20"/>
      <c r="P194" s="20"/>
      <c r="Q194" s="20"/>
      <c r="R194" s="20"/>
      <c r="S194" s="21"/>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row>
    <row r="195" spans="2:68" s="18" customFormat="1">
      <c r="B195" s="349"/>
      <c r="D195" s="356"/>
      <c r="E195" s="20"/>
      <c r="F195" s="20"/>
      <c r="G195" s="20"/>
      <c r="H195" s="20"/>
      <c r="I195" s="20"/>
      <c r="J195" s="20"/>
      <c r="K195" s="20"/>
      <c r="L195" s="20"/>
      <c r="M195" s="20"/>
      <c r="N195" s="20"/>
      <c r="O195" s="20"/>
      <c r="P195" s="20"/>
      <c r="Q195" s="20"/>
      <c r="R195" s="20"/>
      <c r="S195" s="21"/>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row>
    <row r="196" spans="2:68" s="18" customFormat="1">
      <c r="B196" s="349"/>
      <c r="D196" s="356"/>
      <c r="E196" s="20"/>
      <c r="F196" s="20"/>
      <c r="G196" s="20"/>
      <c r="H196" s="20"/>
      <c r="I196" s="20"/>
      <c r="J196" s="20"/>
      <c r="K196" s="20"/>
      <c r="L196" s="20"/>
      <c r="M196" s="20"/>
      <c r="N196" s="20"/>
      <c r="O196" s="20"/>
      <c r="P196" s="20"/>
      <c r="Q196" s="20"/>
      <c r="R196" s="20"/>
      <c r="S196" s="21"/>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row>
    <row r="197" spans="2:68" s="18" customFormat="1">
      <c r="B197" s="349"/>
      <c r="D197" s="356"/>
      <c r="E197" s="20"/>
      <c r="F197" s="20"/>
      <c r="G197" s="20"/>
      <c r="H197" s="20"/>
      <c r="I197" s="20"/>
      <c r="J197" s="20"/>
      <c r="K197" s="20"/>
      <c r="L197" s="20"/>
      <c r="M197" s="20"/>
      <c r="N197" s="20"/>
      <c r="O197" s="20"/>
      <c r="P197" s="20"/>
      <c r="Q197" s="20"/>
      <c r="R197" s="20"/>
      <c r="S197" s="21"/>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row>
    <row r="198" spans="2:68" s="18" customFormat="1">
      <c r="B198" s="349"/>
      <c r="D198" s="356"/>
      <c r="E198" s="20"/>
      <c r="F198" s="20"/>
      <c r="G198" s="20"/>
      <c r="H198" s="20"/>
      <c r="I198" s="20"/>
      <c r="J198" s="20"/>
      <c r="K198" s="20"/>
      <c r="L198" s="20"/>
      <c r="M198" s="20"/>
      <c r="N198" s="20"/>
      <c r="O198" s="20"/>
      <c r="P198" s="20"/>
      <c r="Q198" s="20"/>
      <c r="R198" s="20"/>
      <c r="S198" s="21"/>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row>
    <row r="199" spans="2:68" s="18" customFormat="1">
      <c r="B199" s="349"/>
      <c r="D199" s="356"/>
      <c r="E199" s="20"/>
      <c r="F199" s="20"/>
      <c r="G199" s="20"/>
      <c r="H199" s="20"/>
      <c r="I199" s="20"/>
      <c r="J199" s="20"/>
      <c r="K199" s="20"/>
      <c r="L199" s="20"/>
      <c r="M199" s="20"/>
      <c r="N199" s="20"/>
      <c r="O199" s="20"/>
      <c r="P199" s="20"/>
      <c r="Q199" s="20"/>
      <c r="R199" s="20"/>
      <c r="S199" s="21"/>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row>
    <row r="200" spans="2:68" s="18" customFormat="1">
      <c r="B200" s="349"/>
      <c r="D200" s="356"/>
      <c r="E200" s="20"/>
      <c r="F200" s="20"/>
      <c r="G200" s="20"/>
      <c r="H200" s="20"/>
      <c r="I200" s="20"/>
      <c r="J200" s="20"/>
      <c r="K200" s="20"/>
      <c r="L200" s="20"/>
      <c r="M200" s="20"/>
      <c r="N200" s="20"/>
      <c r="O200" s="20"/>
      <c r="P200" s="20"/>
      <c r="Q200" s="20"/>
      <c r="R200" s="20"/>
      <c r="S200" s="21"/>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row>
    <row r="201" spans="2:68" s="18" customFormat="1">
      <c r="B201" s="349"/>
      <c r="D201" s="356"/>
      <c r="E201" s="20"/>
      <c r="F201" s="20"/>
      <c r="G201" s="20"/>
      <c r="H201" s="20"/>
      <c r="I201" s="20"/>
      <c r="J201" s="20"/>
      <c r="K201" s="20"/>
      <c r="L201" s="20"/>
      <c r="M201" s="20"/>
      <c r="N201" s="20"/>
      <c r="O201" s="20"/>
      <c r="P201" s="20"/>
      <c r="Q201" s="20"/>
      <c r="R201" s="20"/>
      <c r="S201" s="21"/>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row>
    <row r="202" spans="2:68" s="18" customFormat="1">
      <c r="B202" s="349"/>
      <c r="D202" s="356"/>
      <c r="E202" s="20"/>
      <c r="F202" s="20"/>
      <c r="G202" s="20"/>
      <c r="H202" s="20"/>
      <c r="I202" s="20"/>
      <c r="J202" s="20"/>
      <c r="K202" s="20"/>
      <c r="L202" s="20"/>
      <c r="M202" s="20"/>
      <c r="N202" s="20"/>
      <c r="O202" s="20"/>
      <c r="P202" s="20"/>
      <c r="Q202" s="20"/>
      <c r="R202" s="20"/>
      <c r="S202" s="21"/>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row>
    <row r="203" spans="2:68" s="18" customFormat="1">
      <c r="B203" s="349"/>
      <c r="D203" s="356"/>
      <c r="E203" s="20"/>
      <c r="F203" s="20"/>
      <c r="G203" s="20"/>
      <c r="H203" s="20"/>
      <c r="I203" s="20"/>
      <c r="J203" s="20"/>
      <c r="K203" s="20"/>
      <c r="L203" s="20"/>
      <c r="M203" s="20"/>
      <c r="N203" s="20"/>
      <c r="O203" s="20"/>
      <c r="P203" s="20"/>
      <c r="Q203" s="20"/>
      <c r="R203" s="20"/>
      <c r="S203" s="21"/>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row>
    <row r="204" spans="2:68" s="18" customFormat="1">
      <c r="B204" s="349"/>
      <c r="D204" s="356"/>
      <c r="E204" s="20"/>
      <c r="F204" s="20"/>
      <c r="G204" s="20"/>
      <c r="H204" s="20"/>
      <c r="I204" s="20"/>
      <c r="J204" s="20"/>
      <c r="K204" s="20"/>
      <c r="L204" s="20"/>
      <c r="M204" s="20"/>
      <c r="N204" s="20"/>
      <c r="O204" s="20"/>
      <c r="P204" s="20"/>
      <c r="Q204" s="20"/>
      <c r="R204" s="20"/>
      <c r="S204" s="21"/>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row>
    <row r="205" spans="2:68" s="18" customFormat="1">
      <c r="B205" s="349"/>
      <c r="D205" s="356"/>
      <c r="E205" s="20"/>
      <c r="F205" s="20"/>
      <c r="G205" s="20"/>
      <c r="H205" s="20"/>
      <c r="I205" s="20"/>
      <c r="J205" s="20"/>
      <c r="K205" s="20"/>
      <c r="L205" s="20"/>
      <c r="M205" s="20"/>
      <c r="N205" s="20"/>
      <c r="O205" s="20"/>
      <c r="P205" s="20"/>
      <c r="Q205" s="20"/>
      <c r="R205" s="20"/>
      <c r="S205" s="21"/>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row>
    <row r="206" spans="2:68" s="18" customFormat="1">
      <c r="B206" s="349"/>
      <c r="D206" s="356"/>
      <c r="E206" s="20"/>
      <c r="F206" s="20"/>
      <c r="G206" s="20"/>
      <c r="H206" s="20"/>
      <c r="I206" s="20"/>
      <c r="J206" s="20"/>
      <c r="K206" s="20"/>
      <c r="L206" s="20"/>
      <c r="M206" s="20"/>
      <c r="N206" s="20"/>
      <c r="O206" s="20"/>
      <c r="P206" s="20"/>
      <c r="Q206" s="20"/>
      <c r="R206" s="20"/>
      <c r="S206" s="21"/>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row>
    <row r="207" spans="2:68" s="18" customFormat="1">
      <c r="B207" s="349"/>
      <c r="D207" s="356"/>
      <c r="E207" s="20"/>
      <c r="F207" s="20"/>
      <c r="G207" s="20"/>
      <c r="H207" s="20"/>
      <c r="I207" s="20"/>
      <c r="J207" s="20"/>
      <c r="K207" s="20"/>
      <c r="L207" s="20"/>
      <c r="M207" s="20"/>
      <c r="N207" s="20"/>
      <c r="O207" s="20"/>
      <c r="P207" s="20"/>
      <c r="Q207" s="20"/>
      <c r="R207" s="20"/>
      <c r="S207" s="21"/>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row>
    <row r="208" spans="2:68" s="18" customFormat="1">
      <c r="B208" s="349"/>
      <c r="D208" s="356"/>
      <c r="E208" s="20"/>
      <c r="F208" s="20"/>
      <c r="G208" s="20"/>
      <c r="H208" s="20"/>
      <c r="I208" s="20"/>
      <c r="J208" s="20"/>
      <c r="K208" s="20"/>
      <c r="L208" s="20"/>
      <c r="M208" s="20"/>
      <c r="N208" s="20"/>
      <c r="O208" s="20"/>
      <c r="P208" s="20"/>
      <c r="Q208" s="20"/>
      <c r="R208" s="20"/>
      <c r="S208" s="21"/>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row>
    <row r="209" spans="2:85" s="18" customFormat="1">
      <c r="B209" s="349"/>
      <c r="D209" s="356"/>
      <c r="E209" s="20"/>
      <c r="F209" s="20"/>
      <c r="G209" s="20"/>
      <c r="H209" s="20"/>
      <c r="I209" s="20"/>
      <c r="J209" s="20"/>
      <c r="K209" s="20"/>
      <c r="L209" s="20"/>
      <c r="M209" s="20"/>
      <c r="N209" s="20"/>
      <c r="O209" s="20"/>
      <c r="P209" s="20"/>
      <c r="Q209" s="20"/>
      <c r="R209" s="20"/>
      <c r="S209" s="21"/>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row>
    <row r="210" spans="2:85" s="18" customFormat="1">
      <c r="B210" s="349"/>
      <c r="D210" s="356"/>
      <c r="E210" s="20"/>
      <c r="F210" s="20"/>
      <c r="G210" s="20"/>
      <c r="H210" s="20"/>
      <c r="I210" s="20"/>
      <c r="J210" s="20"/>
      <c r="K210" s="20"/>
      <c r="L210" s="20"/>
      <c r="M210" s="20"/>
      <c r="N210" s="20"/>
      <c r="O210" s="20"/>
      <c r="P210" s="20"/>
      <c r="Q210" s="20"/>
      <c r="R210" s="20"/>
      <c r="S210" s="21"/>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CG210" s="8"/>
    </row>
    <row r="211" spans="2:85" s="18" customFormat="1">
      <c r="B211" s="349"/>
      <c r="D211" s="356"/>
      <c r="E211" s="20"/>
      <c r="F211" s="20"/>
      <c r="G211" s="20"/>
      <c r="H211" s="20"/>
      <c r="I211" s="20"/>
      <c r="J211" s="20"/>
      <c r="K211" s="20"/>
      <c r="L211" s="20"/>
      <c r="M211" s="20"/>
      <c r="N211" s="20"/>
      <c r="O211" s="20"/>
      <c r="P211" s="20"/>
      <c r="Q211" s="20"/>
      <c r="R211" s="20"/>
      <c r="S211" s="21"/>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CG211" s="8"/>
    </row>
    <row r="212" spans="2:85" s="18" customFormat="1">
      <c r="B212" s="349"/>
      <c r="D212" s="356"/>
      <c r="E212" s="20"/>
      <c r="F212" s="20"/>
      <c r="G212" s="20"/>
      <c r="H212" s="20"/>
      <c r="I212" s="20"/>
      <c r="J212" s="20"/>
      <c r="K212" s="20"/>
      <c r="L212" s="20"/>
      <c r="M212" s="20"/>
      <c r="N212" s="20"/>
      <c r="O212" s="20"/>
      <c r="P212" s="20"/>
      <c r="Q212" s="20"/>
      <c r="R212" s="20"/>
      <c r="S212" s="21"/>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3"/>
      <c r="BI212" s="3"/>
      <c r="BJ212" s="3"/>
      <c r="BK212" s="3"/>
      <c r="BL212" s="3"/>
      <c r="BM212" s="3"/>
      <c r="BN212" s="3"/>
      <c r="BO212" s="3"/>
      <c r="BP212" s="3"/>
      <c r="CG212" s="8"/>
    </row>
    <row r="213" spans="2:85">
      <c r="BR213" s="18"/>
      <c r="BS213" s="18"/>
      <c r="BT213" s="18"/>
      <c r="BU213" s="18"/>
      <c r="BV213" s="18"/>
      <c r="BW213" s="18"/>
      <c r="BX213" s="18"/>
      <c r="BY213" s="18"/>
      <c r="BZ213" s="18"/>
      <c r="CA213" s="18"/>
      <c r="CB213" s="18"/>
      <c r="CC213" s="18"/>
      <c r="CD213" s="18"/>
      <c r="CE213" s="18"/>
      <c r="CF213" s="18"/>
    </row>
    <row r="214" spans="2:85">
      <c r="BR214" s="18"/>
      <c r="BS214" s="18"/>
      <c r="BT214" s="18"/>
      <c r="BU214" s="18"/>
      <c r="BV214" s="18"/>
      <c r="BW214" s="18"/>
      <c r="BX214" s="18"/>
      <c r="BY214" s="18"/>
      <c r="BZ214" s="18"/>
      <c r="CA214" s="18"/>
      <c r="CB214" s="18"/>
      <c r="CC214" s="18"/>
      <c r="CD214" s="18"/>
      <c r="CE214" s="18"/>
      <c r="CF214" s="18"/>
    </row>
    <row r="215" spans="2:85">
      <c r="BR215" s="18"/>
      <c r="BS215" s="18"/>
      <c r="BT215" s="18"/>
      <c r="BU215" s="18"/>
      <c r="BV215" s="18"/>
      <c r="BW215" s="18"/>
      <c r="BX215" s="18"/>
      <c r="BY215" s="18"/>
      <c r="BZ215" s="18"/>
      <c r="CA215" s="18"/>
      <c r="CB215" s="18"/>
      <c r="CC215" s="18"/>
      <c r="CD215" s="18"/>
      <c r="CE215" s="18"/>
      <c r="CF215" s="18"/>
    </row>
    <row r="216" spans="2:85">
      <c r="BR216" s="18"/>
      <c r="BS216" s="18"/>
      <c r="BT216" s="18"/>
      <c r="BU216" s="18"/>
      <c r="BV216" s="18"/>
      <c r="BW216" s="18"/>
      <c r="BX216" s="18"/>
      <c r="BY216" s="18"/>
      <c r="BZ216" s="18"/>
      <c r="CA216" s="18"/>
      <c r="CB216" s="18"/>
      <c r="CC216" s="18"/>
      <c r="CD216" s="18"/>
      <c r="CE216" s="18"/>
      <c r="CF216" s="18"/>
    </row>
    <row r="217" spans="2:85">
      <c r="BR217" s="18"/>
      <c r="BS217" s="18"/>
      <c r="BT217" s="18"/>
      <c r="BU217" s="18"/>
      <c r="BV217" s="18"/>
      <c r="BW217" s="18"/>
      <c r="BX217" s="18"/>
      <c r="BY217" s="18"/>
      <c r="BZ217" s="18"/>
      <c r="CA217" s="18"/>
      <c r="CB217" s="18"/>
      <c r="CC217" s="18"/>
      <c r="CD217" s="18"/>
      <c r="CE217" s="18"/>
      <c r="CF217" s="18"/>
    </row>
    <row r="218" spans="2:85">
      <c r="BR218" s="18"/>
      <c r="BS218" s="18"/>
      <c r="BT218" s="18"/>
      <c r="BU218" s="18"/>
      <c r="BV218" s="18"/>
      <c r="BW218" s="18"/>
      <c r="BX218" s="18"/>
      <c r="BY218" s="18"/>
      <c r="BZ218" s="18"/>
      <c r="CA218" s="18"/>
      <c r="CB218" s="18"/>
      <c r="CC218" s="18"/>
      <c r="CD218" s="18"/>
      <c r="CE218" s="18"/>
      <c r="CF218" s="18"/>
    </row>
    <row r="219" spans="2:85">
      <c r="BR219" s="18"/>
      <c r="BS219" s="18"/>
      <c r="BT219" s="18"/>
      <c r="BU219" s="18"/>
      <c r="BV219" s="18"/>
      <c r="BW219" s="18"/>
      <c r="BX219" s="18"/>
      <c r="BY219" s="18"/>
      <c r="BZ219" s="18"/>
      <c r="CA219" s="18"/>
      <c r="CB219" s="18"/>
      <c r="CC219" s="18"/>
      <c r="CD219" s="18"/>
      <c r="CE219" s="18"/>
      <c r="CF219" s="18"/>
    </row>
    <row r="220" spans="2:85">
      <c r="BR220" s="18"/>
      <c r="BS220" s="18"/>
      <c r="BT220" s="18"/>
      <c r="BU220" s="18"/>
      <c r="BV220" s="18"/>
      <c r="BW220" s="18"/>
      <c r="BX220" s="18"/>
      <c r="BY220" s="18"/>
      <c r="BZ220" s="18"/>
      <c r="CA220" s="18"/>
      <c r="CB220" s="18"/>
      <c r="CC220" s="18"/>
      <c r="CD220" s="18"/>
      <c r="CE220" s="18"/>
      <c r="CF220" s="18"/>
    </row>
    <row r="221" spans="2:85">
      <c r="BR221" s="18"/>
      <c r="BS221" s="18"/>
      <c r="BT221" s="18"/>
      <c r="BU221" s="18"/>
      <c r="BV221" s="18"/>
      <c r="BW221" s="18"/>
      <c r="BX221" s="18"/>
      <c r="BY221" s="18"/>
      <c r="BZ221" s="18"/>
      <c r="CA221" s="18"/>
      <c r="CB221" s="18"/>
      <c r="CC221" s="18"/>
      <c r="CD221" s="18"/>
      <c r="CE221" s="18"/>
      <c r="CF221" s="18"/>
    </row>
    <row r="222" spans="2:85">
      <c r="BR222" s="18"/>
      <c r="BS222" s="18"/>
      <c r="BT222" s="18"/>
      <c r="BU222" s="18"/>
      <c r="BV222" s="18"/>
      <c r="BW222" s="18"/>
      <c r="BX222" s="18"/>
      <c r="BY222" s="18"/>
      <c r="BZ222" s="18"/>
      <c r="CA222" s="18"/>
      <c r="CB222" s="18"/>
      <c r="CC222" s="18"/>
      <c r="CD222" s="18"/>
      <c r="CE222" s="18"/>
      <c r="CF222" s="18"/>
    </row>
    <row r="223" spans="2:85">
      <c r="BR223" s="18"/>
      <c r="BS223" s="18"/>
      <c r="BT223" s="18"/>
      <c r="BU223" s="18"/>
      <c r="BV223" s="18"/>
      <c r="BW223" s="18"/>
      <c r="BX223" s="18"/>
      <c r="BY223" s="18"/>
      <c r="BZ223" s="18"/>
      <c r="CA223" s="18"/>
      <c r="CB223" s="18"/>
      <c r="CC223" s="18"/>
      <c r="CD223" s="18"/>
      <c r="CE223" s="18"/>
      <c r="CF223" s="18"/>
    </row>
    <row r="224" spans="2:85">
      <c r="BR224" s="18"/>
      <c r="BS224" s="18"/>
      <c r="BT224" s="18"/>
      <c r="BU224" s="18"/>
      <c r="BV224" s="18"/>
      <c r="BW224" s="18"/>
      <c r="BX224" s="18"/>
      <c r="BY224" s="18"/>
      <c r="BZ224" s="18"/>
      <c r="CA224" s="18"/>
      <c r="CB224" s="18"/>
      <c r="CC224" s="18"/>
      <c r="CD224" s="18"/>
      <c r="CE224" s="18"/>
      <c r="CF224" s="18"/>
    </row>
    <row r="225" spans="70:84">
      <c r="BR225" s="18"/>
      <c r="BS225" s="18"/>
      <c r="BT225" s="18"/>
      <c r="BU225" s="18"/>
      <c r="BV225" s="18"/>
      <c r="BW225" s="18"/>
      <c r="BX225" s="18"/>
      <c r="BY225" s="18"/>
      <c r="BZ225" s="18"/>
      <c r="CA225" s="18"/>
      <c r="CB225" s="18"/>
      <c r="CC225" s="18"/>
      <c r="CD225" s="18"/>
      <c r="CE225" s="18"/>
      <c r="CF225" s="18"/>
    </row>
    <row r="226" spans="70:84">
      <c r="BR226" s="18"/>
      <c r="BS226" s="18"/>
      <c r="BT226" s="18"/>
      <c r="BU226" s="18"/>
      <c r="BV226" s="18"/>
      <c r="BW226" s="18"/>
      <c r="BX226" s="18"/>
      <c r="BY226" s="18"/>
      <c r="BZ226" s="18"/>
      <c r="CA226" s="18"/>
      <c r="CB226" s="18"/>
      <c r="CC226" s="18"/>
      <c r="CD226" s="18"/>
      <c r="CE226" s="18"/>
      <c r="CF226" s="18"/>
    </row>
    <row r="227" spans="70:84">
      <c r="BR227" s="18"/>
      <c r="BS227" s="18"/>
      <c r="BT227" s="18"/>
      <c r="BU227" s="18"/>
      <c r="BV227" s="18"/>
      <c r="BW227" s="18"/>
      <c r="BX227" s="18"/>
      <c r="BY227" s="18"/>
      <c r="BZ227" s="18"/>
      <c r="CA227" s="18"/>
      <c r="CB227" s="18"/>
      <c r="CC227" s="18"/>
      <c r="CD227" s="18"/>
      <c r="CE227" s="18"/>
      <c r="CF227" s="18"/>
    </row>
    <row r="228" spans="70:84">
      <c r="BR228" s="18"/>
      <c r="BS228" s="18"/>
      <c r="BT228" s="18"/>
      <c r="BU228" s="18"/>
      <c r="BV228" s="18"/>
      <c r="BW228" s="18"/>
      <c r="BX228" s="18"/>
      <c r="BY228" s="18"/>
      <c r="BZ228" s="18"/>
      <c r="CA228" s="18"/>
      <c r="CB228" s="18"/>
      <c r="CC228" s="18"/>
      <c r="CD228" s="18"/>
      <c r="CE228" s="18"/>
      <c r="CF228" s="18"/>
    </row>
  </sheetData>
  <mergeCells count="92">
    <mergeCell ref="B3:C3"/>
    <mergeCell ref="AA48:AG48"/>
    <mergeCell ref="AA49:AG49"/>
    <mergeCell ref="AA50:AG50"/>
    <mergeCell ref="AA24:AG24"/>
    <mergeCell ref="AA25:AG25"/>
    <mergeCell ref="AA26:AG26"/>
    <mergeCell ref="AA27:AG27"/>
    <mergeCell ref="AA28:AG28"/>
    <mergeCell ref="AA43:AG43"/>
    <mergeCell ref="AA44:AG44"/>
    <mergeCell ref="AA45:AG45"/>
    <mergeCell ref="AA46:AG46"/>
    <mergeCell ref="AA47:AG47"/>
    <mergeCell ref="AA38:AG38"/>
    <mergeCell ref="AA39:AG39"/>
    <mergeCell ref="AA40:AG40"/>
    <mergeCell ref="AA41:AG41"/>
    <mergeCell ref="AA42:AG42"/>
    <mergeCell ref="AA33:AG33"/>
    <mergeCell ref="AA34:AG34"/>
    <mergeCell ref="AA35:AG35"/>
    <mergeCell ref="AA36:AG36"/>
    <mergeCell ref="AA37:AG37"/>
    <mergeCell ref="BI22:BI24"/>
    <mergeCell ref="L24:M24"/>
    <mergeCell ref="L33:M33"/>
    <mergeCell ref="BI5:BI7"/>
    <mergeCell ref="BH22:BH24"/>
    <mergeCell ref="BE5:BE7"/>
    <mergeCell ref="BG5:BG7"/>
    <mergeCell ref="AS6:AS7"/>
    <mergeCell ref="AT6:AT7"/>
    <mergeCell ref="AU6:AU7"/>
    <mergeCell ref="AV6:AV7"/>
    <mergeCell ref="BA5:BA7"/>
    <mergeCell ref="AZ5:AZ7"/>
    <mergeCell ref="BB5:BC6"/>
    <mergeCell ref="AY5:AY7"/>
    <mergeCell ref="BH5:BH7"/>
    <mergeCell ref="B5:B7"/>
    <mergeCell ref="J5:L5"/>
    <mergeCell ref="P5:S5"/>
    <mergeCell ref="W5:AB5"/>
    <mergeCell ref="AF5:AN5"/>
    <mergeCell ref="R6:R7"/>
    <mergeCell ref="S6:S7"/>
    <mergeCell ref="W6:W7"/>
    <mergeCell ref="AB6:AB7"/>
    <mergeCell ref="AF6:AF7"/>
    <mergeCell ref="AG6:AG7"/>
    <mergeCell ref="AH6:AH7"/>
    <mergeCell ref="D5:D7"/>
    <mergeCell ref="E5:E7"/>
    <mergeCell ref="F5:F6"/>
    <mergeCell ref="H5:H6"/>
    <mergeCell ref="BJ5:BP5"/>
    <mergeCell ref="P6:P7"/>
    <mergeCell ref="Q6:Q7"/>
    <mergeCell ref="AR5:AV5"/>
    <mergeCell ref="AK6:AK7"/>
    <mergeCell ref="X6:X7"/>
    <mergeCell ref="Y6:Y7"/>
    <mergeCell ref="Z6:Z7"/>
    <mergeCell ref="AA6:AA7"/>
    <mergeCell ref="AL6:AL7"/>
    <mergeCell ref="AM6:AM7"/>
    <mergeCell ref="AD5:AD6"/>
    <mergeCell ref="AX5:AX6"/>
    <mergeCell ref="AW5:AW7"/>
    <mergeCell ref="U5:U6"/>
    <mergeCell ref="T5:T7"/>
    <mergeCell ref="G5:G7"/>
    <mergeCell ref="I5:I7"/>
    <mergeCell ref="M5:M7"/>
    <mergeCell ref="N5:N6"/>
    <mergeCell ref="O5:O7"/>
    <mergeCell ref="V5:V7"/>
    <mergeCell ref="AC5:AC7"/>
    <mergeCell ref="AE5:AE7"/>
    <mergeCell ref="AO5:AO7"/>
    <mergeCell ref="AR6:AR7"/>
    <mergeCell ref="AQ5:AQ7"/>
    <mergeCell ref="AP5:AP6"/>
    <mergeCell ref="AI6:AI7"/>
    <mergeCell ref="AJ6:AJ7"/>
    <mergeCell ref="AN6:AN7"/>
    <mergeCell ref="BR5:BX5"/>
    <mergeCell ref="BZ6:BZ7"/>
    <mergeCell ref="CA6:CA7"/>
    <mergeCell ref="CB6:CB7"/>
    <mergeCell ref="BR23:BX23"/>
  </mergeCells>
  <hyperlinks>
    <hyperlink ref="B3" location="Navigation!A1" display="Return to Navigation Page" xr:uid="{00000000-0004-0000-1600-000000000000}"/>
    <hyperlink ref="C3" location="Navigation!A1" display="Navigation!A1" xr:uid="{00000000-0004-0000-1600-000001000000}"/>
  </hyperlinks>
  <pageMargins left="0.75" right="0.75" top="1" bottom="1" header="0.5" footer="0.5"/>
  <pageSetup orientation="portrait" horizontalDpi="4294967292" verticalDpi="4294967292" r:id="rId1"/>
  <drawing r:id="rId2"/>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8"/>
  <dimension ref="B1:CF257"/>
  <sheetViews>
    <sheetView topLeftCell="A2" zoomScale="60" zoomScaleNormal="60" workbookViewId="0">
      <pane xSplit="4" ySplit="5" topLeftCell="BG7" activePane="bottomRight" state="frozenSplit"/>
      <selection activeCell="A2" sqref="A2"/>
      <selection pane="topRight" activeCell="E2" sqref="E2"/>
      <selection pane="bottomLeft" activeCell="A7" sqref="A7"/>
      <selection pane="bottomRight" activeCell="BP17" sqref="BP17"/>
    </sheetView>
  </sheetViews>
  <sheetFormatPr defaultColWidth="11" defaultRowHeight="15.6"/>
  <cols>
    <col min="1" max="1" width="1.5" style="18" customWidth="1"/>
    <col min="2" max="2" width="24.796875" style="349" customWidth="1"/>
    <col min="3" max="3" width="42.796875" style="349" customWidth="1"/>
    <col min="4" max="4" width="45.69921875" style="19"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8" width="12.796875" style="20" customWidth="1"/>
    <col min="19" max="19" width="12.796875" style="21" customWidth="1"/>
    <col min="20" max="20" width="1.796875" style="20" customWidth="1"/>
    <col min="21" max="21" width="10.796875" style="20" customWidth="1"/>
    <col min="22" max="22" width="1.796875" style="20" customWidth="1"/>
    <col min="23"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3" customWidth="1"/>
    <col min="56" max="56" width="1.796875" style="20" customWidth="1"/>
    <col min="57" max="57" width="60.796875" style="41" customWidth="1"/>
    <col min="58" max="58" width="1.796875" style="41" customWidth="1"/>
    <col min="59" max="60" width="50.796875" style="20" customWidth="1"/>
    <col min="61" max="61" width="1.796875" style="20" customWidth="1"/>
    <col min="62" max="62" width="13.796875" style="20" customWidth="1"/>
    <col min="63" max="68" width="10.796875" style="20" customWidth="1"/>
    <col min="69" max="69" width="11" style="18"/>
    <col min="70" max="70" width="14.796875" style="8" customWidth="1"/>
    <col min="71" max="71" width="11.19921875" style="8" bestFit="1" customWidth="1"/>
    <col min="72" max="72" width="11.296875" style="8" bestFit="1" customWidth="1"/>
    <col min="73" max="73" width="11.19921875" style="8" bestFit="1" customWidth="1"/>
    <col min="74" max="74" width="13.296875" style="8"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7.296875" style="8" customWidth="1"/>
    <col min="84" max="16384" width="11" style="18"/>
  </cols>
  <sheetData>
    <row r="1" spans="2:83"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3"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3" ht="22.95" customHeight="1" thickBot="1">
      <c r="S3" s="20"/>
      <c r="BD3" s="21"/>
    </row>
    <row r="4" spans="2:83" s="43" customFormat="1" ht="49.95" customHeight="1" thickBot="1">
      <c r="B4" s="1341" t="s">
        <v>9</v>
      </c>
      <c r="C4" s="901" t="s">
        <v>680</v>
      </c>
      <c r="D4" s="1345" t="s">
        <v>5</v>
      </c>
      <c r="E4" s="1259"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676"/>
      <c r="BZ4" s="774"/>
      <c r="CA4" s="774"/>
      <c r="CB4" s="774"/>
      <c r="CC4" s="8"/>
      <c r="CD4" s="8"/>
      <c r="CE4" s="8"/>
    </row>
    <row r="5" spans="2:83" s="40" customFormat="1" ht="40.049999999999997" customHeight="1" thickBot="1">
      <c r="B5" s="1342"/>
      <c r="C5" s="902" t="s">
        <v>212</v>
      </c>
      <c r="D5" s="1346"/>
      <c r="E5" s="1260"/>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239" t="s">
        <v>527</v>
      </c>
      <c r="CA5" s="1220" t="s">
        <v>586</v>
      </c>
      <c r="CB5" s="1222" t="s">
        <v>587</v>
      </c>
      <c r="CC5" s="15"/>
      <c r="CD5" s="15"/>
      <c r="CE5" s="15"/>
    </row>
    <row r="6" spans="2:83" s="15" customFormat="1" ht="40.950000000000003" customHeight="1" thickBot="1">
      <c r="B6" s="1342"/>
      <c r="C6" s="217" t="s">
        <v>66</v>
      </c>
      <c r="D6" s="1346"/>
      <c r="E6" s="1260"/>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240"/>
      <c r="CA6" s="1221"/>
      <c r="CB6" s="1223"/>
      <c r="CC6" s="8"/>
      <c r="CD6" s="8"/>
      <c r="CE6" s="8"/>
    </row>
    <row r="7" spans="2:83" s="329" customFormat="1" ht="141" thickBot="1">
      <c r="B7" s="352" t="s">
        <v>681</v>
      </c>
      <c r="C7" s="269" t="s">
        <v>123</v>
      </c>
      <c r="D7" s="432" t="s">
        <v>307</v>
      </c>
      <c r="E7" s="323">
        <v>20</v>
      </c>
      <c r="F7" s="385">
        <v>0</v>
      </c>
      <c r="G7" s="325" t="s">
        <v>17</v>
      </c>
      <c r="H7" s="323">
        <f>SUM(I7:M7)</f>
        <v>0</v>
      </c>
      <c r="I7" s="325" t="s">
        <v>17</v>
      </c>
      <c r="J7" s="388">
        <v>0</v>
      </c>
      <c r="K7" s="322">
        <v>0</v>
      </c>
      <c r="L7" s="389">
        <v>0</v>
      </c>
      <c r="M7" s="325" t="s">
        <v>17</v>
      </c>
      <c r="N7" s="323">
        <f>SUM(O7:T7)</f>
        <v>80</v>
      </c>
      <c r="O7" s="325" t="s">
        <v>17</v>
      </c>
      <c r="P7" s="388">
        <v>0</v>
      </c>
      <c r="Q7" s="322">
        <v>0</v>
      </c>
      <c r="R7" s="322">
        <v>0</v>
      </c>
      <c r="S7" s="389">
        <v>80</v>
      </c>
      <c r="T7" s="325" t="s">
        <v>17</v>
      </c>
      <c r="U7" s="323">
        <f>SUM(V7:AC7)</f>
        <v>0</v>
      </c>
      <c r="V7" s="325" t="s">
        <v>17</v>
      </c>
      <c r="W7" s="388">
        <v>0</v>
      </c>
      <c r="X7" s="322">
        <v>0</v>
      </c>
      <c r="Y7" s="489">
        <v>0</v>
      </c>
      <c r="Z7" s="322">
        <v>0</v>
      </c>
      <c r="AA7" s="322">
        <v>0</v>
      </c>
      <c r="AB7" s="389">
        <v>0</v>
      </c>
      <c r="AC7" s="325" t="s">
        <v>17</v>
      </c>
      <c r="AD7" s="323">
        <f>SUM(AE7:AO7)</f>
        <v>0</v>
      </c>
      <c r="AE7" s="325" t="s">
        <v>17</v>
      </c>
      <c r="AF7" s="388">
        <v>0</v>
      </c>
      <c r="AG7" s="322">
        <v>0</v>
      </c>
      <c r="AH7" s="322">
        <v>0</v>
      </c>
      <c r="AI7" s="322">
        <v>0</v>
      </c>
      <c r="AJ7" s="322">
        <v>0</v>
      </c>
      <c r="AK7" s="322">
        <v>0</v>
      </c>
      <c r="AL7" s="322">
        <v>0</v>
      </c>
      <c r="AM7" s="322">
        <v>0</v>
      </c>
      <c r="AN7" s="389">
        <v>0</v>
      </c>
      <c r="AO7" s="325" t="s">
        <v>17</v>
      </c>
      <c r="AP7" s="323">
        <f t="shared" ref="AP7:AP10" si="0">SUM(AR7:AV7)</f>
        <v>240</v>
      </c>
      <c r="AQ7" s="325" t="s">
        <v>17</v>
      </c>
      <c r="AR7" s="388">
        <v>0</v>
      </c>
      <c r="AS7" s="322">
        <v>240</v>
      </c>
      <c r="AT7" s="322">
        <v>0</v>
      </c>
      <c r="AU7" s="322">
        <v>0</v>
      </c>
      <c r="AV7" s="389">
        <v>0</v>
      </c>
      <c r="AW7" s="325" t="s">
        <v>17</v>
      </c>
      <c r="AX7" s="323">
        <v>0</v>
      </c>
      <c r="AY7" s="321"/>
      <c r="AZ7" s="398">
        <v>500</v>
      </c>
      <c r="BA7" s="395"/>
      <c r="BB7" s="709">
        <v>0.25</v>
      </c>
      <c r="BC7" s="710">
        <v>0.25</v>
      </c>
      <c r="BD7" s="325"/>
      <c r="BE7" s="324" t="s">
        <v>498</v>
      </c>
      <c r="BF7" s="325" t="s">
        <v>17</v>
      </c>
      <c r="BG7" s="401" t="s">
        <v>496</v>
      </c>
      <c r="BH7" s="402" t="s">
        <v>497</v>
      </c>
      <c r="BI7" s="325" t="s">
        <v>17</v>
      </c>
      <c r="BJ7" s="326">
        <f>F7</f>
        <v>0</v>
      </c>
      <c r="BK7" s="327">
        <f>H7</f>
        <v>0</v>
      </c>
      <c r="BL7" s="327">
        <f>N7</f>
        <v>80</v>
      </c>
      <c r="BM7" s="327">
        <f>U7</f>
        <v>0</v>
      </c>
      <c r="BN7" s="327">
        <f>AD7</f>
        <v>0</v>
      </c>
      <c r="BO7" s="327">
        <f>AP7</f>
        <v>240</v>
      </c>
      <c r="BP7" s="328">
        <f>AX7</f>
        <v>0</v>
      </c>
      <c r="BR7" s="684">
        <f>EF7*BR$6</f>
        <v>0</v>
      </c>
      <c r="BS7" s="685">
        <f>H7*BS$6</f>
        <v>0</v>
      </c>
      <c r="BT7" s="685">
        <f>N7*BT$6</f>
        <v>8344</v>
      </c>
      <c r="BU7" s="685">
        <f>U7*BU$6</f>
        <v>0</v>
      </c>
      <c r="BV7" s="685">
        <f>AD7*BV$6</f>
        <v>0</v>
      </c>
      <c r="BW7" s="685">
        <f>AP7*BW$6</f>
        <v>27237.599999999999</v>
      </c>
      <c r="BX7" s="686">
        <f>AX7*BX$6</f>
        <v>0</v>
      </c>
      <c r="BY7" s="8"/>
      <c r="BZ7" s="684">
        <f>SUM(BR7:BX7)</f>
        <v>35581.599999999999</v>
      </c>
      <c r="CA7" s="693">
        <f>BZ7*(1+BB7)</f>
        <v>44477</v>
      </c>
      <c r="CB7" s="686">
        <f t="shared" ref="CB7:CB16" si="1">AZ7*(1+BC7)</f>
        <v>625</v>
      </c>
      <c r="CC7" s="8"/>
      <c r="CD7" s="8"/>
      <c r="CE7" s="8"/>
    </row>
    <row r="8" spans="2:83" s="329" customFormat="1" ht="141" thickBot="1">
      <c r="B8" s="353" t="s">
        <v>682</v>
      </c>
      <c r="C8" s="171" t="s">
        <v>124</v>
      </c>
      <c r="D8" s="432" t="s">
        <v>308</v>
      </c>
      <c r="E8" s="330">
        <v>20</v>
      </c>
      <c r="F8" s="386">
        <v>0</v>
      </c>
      <c r="G8" s="334" t="s">
        <v>17</v>
      </c>
      <c r="H8" s="330">
        <f t="shared" ref="H8:H16" si="2">SUM(I8:M8)</f>
        <v>0</v>
      </c>
      <c r="I8" s="334" t="s">
        <v>17</v>
      </c>
      <c r="J8" s="390">
        <v>0</v>
      </c>
      <c r="K8" s="332">
        <v>0</v>
      </c>
      <c r="L8" s="391">
        <v>0</v>
      </c>
      <c r="M8" s="334" t="s">
        <v>17</v>
      </c>
      <c r="N8" s="330">
        <f t="shared" ref="N8:N16" si="3">SUM(O8:T8)</f>
        <v>160</v>
      </c>
      <c r="O8" s="334" t="s">
        <v>17</v>
      </c>
      <c r="P8" s="390">
        <v>80</v>
      </c>
      <c r="Q8" s="332">
        <v>0</v>
      </c>
      <c r="R8" s="332">
        <v>80</v>
      </c>
      <c r="S8" s="391">
        <v>0</v>
      </c>
      <c r="T8" s="334" t="s">
        <v>17</v>
      </c>
      <c r="U8" s="330">
        <f t="shared" ref="U8:U16" si="4">SUM(V8:AC8)</f>
        <v>16</v>
      </c>
      <c r="V8" s="334" t="s">
        <v>17</v>
      </c>
      <c r="W8" s="390">
        <v>16</v>
      </c>
      <c r="X8" s="332">
        <v>0</v>
      </c>
      <c r="Y8" s="490">
        <v>0</v>
      </c>
      <c r="Z8" s="332">
        <v>0</v>
      </c>
      <c r="AA8" s="332">
        <v>0</v>
      </c>
      <c r="AB8" s="391">
        <v>0</v>
      </c>
      <c r="AC8" s="334" t="s">
        <v>17</v>
      </c>
      <c r="AD8" s="330">
        <f t="shared" ref="AD8:AD13" si="5">SUM(AE8:AO8)</f>
        <v>160</v>
      </c>
      <c r="AE8" s="334" t="s">
        <v>17</v>
      </c>
      <c r="AF8" s="390">
        <v>80</v>
      </c>
      <c r="AG8" s="332">
        <v>0</v>
      </c>
      <c r="AH8" s="332">
        <v>0</v>
      </c>
      <c r="AI8" s="332">
        <v>0</v>
      </c>
      <c r="AJ8" s="332">
        <v>80</v>
      </c>
      <c r="AK8" s="332">
        <v>0</v>
      </c>
      <c r="AL8" s="332">
        <v>0</v>
      </c>
      <c r="AM8" s="332">
        <v>0</v>
      </c>
      <c r="AN8" s="391">
        <v>0</v>
      </c>
      <c r="AO8" s="334" t="s">
        <v>17</v>
      </c>
      <c r="AP8" s="330">
        <f t="shared" si="0"/>
        <v>160</v>
      </c>
      <c r="AQ8" s="334" t="s">
        <v>17</v>
      </c>
      <c r="AR8" s="390">
        <v>0</v>
      </c>
      <c r="AS8" s="332">
        <v>0</v>
      </c>
      <c r="AT8" s="918">
        <v>160</v>
      </c>
      <c r="AU8" s="332">
        <v>0</v>
      </c>
      <c r="AV8" s="391">
        <v>0</v>
      </c>
      <c r="AW8" s="334" t="s">
        <v>17</v>
      </c>
      <c r="AX8" s="330">
        <v>0</v>
      </c>
      <c r="AY8" s="331"/>
      <c r="AZ8" s="399">
        <v>500</v>
      </c>
      <c r="BA8" s="396"/>
      <c r="BB8" s="711">
        <v>0.25</v>
      </c>
      <c r="BC8" s="712">
        <v>0.25</v>
      </c>
      <c r="BD8" s="334"/>
      <c r="BE8" s="333" t="s">
        <v>498</v>
      </c>
      <c r="BF8" s="334" t="s">
        <v>17</v>
      </c>
      <c r="BG8" s="403" t="s">
        <v>496</v>
      </c>
      <c r="BH8" s="404" t="s">
        <v>497</v>
      </c>
      <c r="BI8" s="334" t="s">
        <v>17</v>
      </c>
      <c r="BJ8" s="335">
        <f t="shared" ref="BJ8:BJ16" si="6">F8</f>
        <v>0</v>
      </c>
      <c r="BK8" s="336">
        <f t="shared" ref="BK8:BK16" si="7">H8</f>
        <v>0</v>
      </c>
      <c r="BL8" s="336">
        <f t="shared" ref="BL8:BL16" si="8">N8</f>
        <v>160</v>
      </c>
      <c r="BM8" s="336">
        <f t="shared" ref="BM8:BM16" si="9">U8</f>
        <v>16</v>
      </c>
      <c r="BN8" s="336">
        <f t="shared" ref="BN8:BN16" si="10">AD8</f>
        <v>160</v>
      </c>
      <c r="BO8" s="336">
        <f t="shared" ref="BO8:BO16" si="11">AP8</f>
        <v>160</v>
      </c>
      <c r="BP8" s="337">
        <f t="shared" ref="BP8:BP16" si="12">AX8</f>
        <v>0</v>
      </c>
      <c r="BR8" s="687">
        <f t="shared" ref="BR8:BR16" si="13">EF8*BR$6</f>
        <v>0</v>
      </c>
      <c r="BS8" s="688">
        <f t="shared" ref="BS8:BS16" si="14">H8*BS$6</f>
        <v>0</v>
      </c>
      <c r="BT8" s="688">
        <f t="shared" ref="BT8:BT16" si="15">N8*BT$6</f>
        <v>16688</v>
      </c>
      <c r="BU8" s="688">
        <f t="shared" ref="BU8:BU16" si="16">U8*BU$6</f>
        <v>1297.5999999999999</v>
      </c>
      <c r="BV8" s="688">
        <f t="shared" ref="BV8:BV16" si="17">AD8*BV$6</f>
        <v>12976</v>
      </c>
      <c r="BW8" s="688">
        <f t="shared" ref="BW8:BW16" si="18">AP8*BW$6</f>
        <v>18158.399999999998</v>
      </c>
      <c r="BX8" s="689">
        <f t="shared" ref="BX8:BX16" si="19">AX8*BX$6</f>
        <v>0</v>
      </c>
      <c r="BY8" s="8"/>
      <c r="BZ8" s="687">
        <f t="shared" ref="BZ8:BZ16" si="20">SUM(BR8:BX8)</f>
        <v>49120</v>
      </c>
      <c r="CA8" s="694">
        <f t="shared" ref="CA8:CA16" si="21">BZ8*(1+BB8)</f>
        <v>61400</v>
      </c>
      <c r="CB8" s="689">
        <f t="shared" si="1"/>
        <v>625</v>
      </c>
      <c r="CC8" s="8"/>
      <c r="CD8" s="8"/>
      <c r="CE8" s="8"/>
    </row>
    <row r="9" spans="2:83" s="329" customFormat="1" ht="141" thickBot="1">
      <c r="B9" s="353" t="s">
        <v>683</v>
      </c>
      <c r="C9" s="171" t="s">
        <v>125</v>
      </c>
      <c r="D9" s="432" t="s">
        <v>309</v>
      </c>
      <c r="E9" s="330">
        <v>20</v>
      </c>
      <c r="F9" s="386">
        <v>0</v>
      </c>
      <c r="G9" s="334" t="s">
        <v>17</v>
      </c>
      <c r="H9" s="330">
        <f t="shared" si="2"/>
        <v>0</v>
      </c>
      <c r="I9" s="334" t="s">
        <v>17</v>
      </c>
      <c r="J9" s="390">
        <v>0</v>
      </c>
      <c r="K9" s="332">
        <v>0</v>
      </c>
      <c r="L9" s="391">
        <v>0</v>
      </c>
      <c r="M9" s="334" t="s">
        <v>17</v>
      </c>
      <c r="N9" s="330">
        <f t="shared" si="3"/>
        <v>100</v>
      </c>
      <c r="O9" s="334" t="s">
        <v>17</v>
      </c>
      <c r="P9" s="390">
        <v>80</v>
      </c>
      <c r="Q9" s="332">
        <v>0</v>
      </c>
      <c r="R9" s="332">
        <v>20</v>
      </c>
      <c r="S9" s="391">
        <v>0</v>
      </c>
      <c r="T9" s="334" t="s">
        <v>17</v>
      </c>
      <c r="U9" s="330">
        <f t="shared" si="4"/>
        <v>16</v>
      </c>
      <c r="V9" s="334" t="s">
        <v>17</v>
      </c>
      <c r="W9" s="390">
        <v>16</v>
      </c>
      <c r="X9" s="332">
        <v>0</v>
      </c>
      <c r="Y9" s="490">
        <v>0</v>
      </c>
      <c r="Z9" s="332">
        <v>0</v>
      </c>
      <c r="AA9" s="332">
        <v>0</v>
      </c>
      <c r="AB9" s="391">
        <v>0</v>
      </c>
      <c r="AC9" s="334" t="s">
        <v>17</v>
      </c>
      <c r="AD9" s="330">
        <f t="shared" si="5"/>
        <v>120</v>
      </c>
      <c r="AE9" s="334" t="s">
        <v>17</v>
      </c>
      <c r="AF9" s="390">
        <v>40</v>
      </c>
      <c r="AG9" s="332">
        <v>0</v>
      </c>
      <c r="AH9" s="332">
        <v>0</v>
      </c>
      <c r="AI9" s="332">
        <v>0</v>
      </c>
      <c r="AJ9" s="332">
        <v>0</v>
      </c>
      <c r="AK9" s="332">
        <v>80</v>
      </c>
      <c r="AL9" s="332">
        <v>0</v>
      </c>
      <c r="AM9" s="332">
        <v>0</v>
      </c>
      <c r="AN9" s="391">
        <v>0</v>
      </c>
      <c r="AO9" s="334" t="s">
        <v>17</v>
      </c>
      <c r="AP9" s="330">
        <f t="shared" si="0"/>
        <v>0</v>
      </c>
      <c r="AQ9" s="334" t="s">
        <v>17</v>
      </c>
      <c r="AR9" s="390">
        <v>0</v>
      </c>
      <c r="AS9" s="332">
        <v>0</v>
      </c>
      <c r="AT9" s="332">
        <v>0</v>
      </c>
      <c r="AU9" s="332">
        <v>0</v>
      </c>
      <c r="AV9" s="391">
        <v>0</v>
      </c>
      <c r="AW9" s="334" t="s">
        <v>17</v>
      </c>
      <c r="AX9" s="330">
        <v>0</v>
      </c>
      <c r="AY9" s="331"/>
      <c r="AZ9" s="399">
        <v>500</v>
      </c>
      <c r="BA9" s="396"/>
      <c r="BB9" s="711">
        <v>0.25</v>
      </c>
      <c r="BC9" s="712">
        <v>0.25</v>
      </c>
      <c r="BD9" s="334"/>
      <c r="BE9" s="333" t="s">
        <v>498</v>
      </c>
      <c r="BF9" s="334" t="s">
        <v>17</v>
      </c>
      <c r="BG9" s="403" t="s">
        <v>496</v>
      </c>
      <c r="BH9" s="404" t="s">
        <v>497</v>
      </c>
      <c r="BI9" s="334" t="s">
        <v>17</v>
      </c>
      <c r="BJ9" s="335">
        <f t="shared" si="6"/>
        <v>0</v>
      </c>
      <c r="BK9" s="336">
        <f t="shared" si="7"/>
        <v>0</v>
      </c>
      <c r="BL9" s="336">
        <f t="shared" si="8"/>
        <v>100</v>
      </c>
      <c r="BM9" s="336">
        <f t="shared" si="9"/>
        <v>16</v>
      </c>
      <c r="BN9" s="336">
        <f t="shared" si="10"/>
        <v>120</v>
      </c>
      <c r="BO9" s="336">
        <f t="shared" si="11"/>
        <v>0</v>
      </c>
      <c r="BP9" s="337">
        <f t="shared" si="12"/>
        <v>0</v>
      </c>
      <c r="BR9" s="687">
        <f t="shared" si="13"/>
        <v>0</v>
      </c>
      <c r="BS9" s="688">
        <f t="shared" si="14"/>
        <v>0</v>
      </c>
      <c r="BT9" s="688">
        <f t="shared" si="15"/>
        <v>10430</v>
      </c>
      <c r="BU9" s="688">
        <f t="shared" si="16"/>
        <v>1297.5999999999999</v>
      </c>
      <c r="BV9" s="688">
        <f t="shared" si="17"/>
        <v>9732</v>
      </c>
      <c r="BW9" s="688">
        <f t="shared" si="18"/>
        <v>0</v>
      </c>
      <c r="BX9" s="689">
        <f t="shared" si="19"/>
        <v>0</v>
      </c>
      <c r="BY9" s="8"/>
      <c r="BZ9" s="687">
        <f t="shared" si="20"/>
        <v>21459.599999999999</v>
      </c>
      <c r="CA9" s="694">
        <f t="shared" si="21"/>
        <v>26824.5</v>
      </c>
      <c r="CB9" s="689">
        <f t="shared" si="1"/>
        <v>625</v>
      </c>
      <c r="CC9" s="8"/>
      <c r="CD9" s="8"/>
      <c r="CE9" s="8"/>
    </row>
    <row r="10" spans="2:83" s="329" customFormat="1" ht="124.8">
      <c r="B10" s="353" t="s">
        <v>684</v>
      </c>
      <c r="C10" s="171" t="s">
        <v>126</v>
      </c>
      <c r="D10" s="432" t="s">
        <v>310</v>
      </c>
      <c r="E10" s="330">
        <v>10</v>
      </c>
      <c r="F10" s="386">
        <v>0</v>
      </c>
      <c r="G10" s="334" t="s">
        <v>17</v>
      </c>
      <c r="H10" s="330">
        <f t="shared" si="2"/>
        <v>0</v>
      </c>
      <c r="I10" s="334" t="s">
        <v>17</v>
      </c>
      <c r="J10" s="390">
        <v>0</v>
      </c>
      <c r="K10" s="332">
        <v>0</v>
      </c>
      <c r="L10" s="391">
        <v>0</v>
      </c>
      <c r="M10" s="334" t="s">
        <v>17</v>
      </c>
      <c r="N10" s="330">
        <f t="shared" si="3"/>
        <v>40</v>
      </c>
      <c r="O10" s="334" t="s">
        <v>17</v>
      </c>
      <c r="P10" s="390">
        <v>40</v>
      </c>
      <c r="Q10" s="332">
        <v>0</v>
      </c>
      <c r="R10" s="332">
        <v>0</v>
      </c>
      <c r="S10" s="391">
        <v>0</v>
      </c>
      <c r="T10" s="334" t="s">
        <v>17</v>
      </c>
      <c r="U10" s="330">
        <f t="shared" si="4"/>
        <v>0</v>
      </c>
      <c r="V10" s="334" t="s">
        <v>17</v>
      </c>
      <c r="W10" s="390">
        <v>0</v>
      </c>
      <c r="X10" s="332">
        <v>0</v>
      </c>
      <c r="Y10" s="490">
        <v>0</v>
      </c>
      <c r="Z10" s="332">
        <v>0</v>
      </c>
      <c r="AA10" s="332">
        <v>0</v>
      </c>
      <c r="AB10" s="391">
        <v>0</v>
      </c>
      <c r="AC10" s="334" t="s">
        <v>17</v>
      </c>
      <c r="AD10" s="330">
        <f t="shared" si="5"/>
        <v>40</v>
      </c>
      <c r="AE10" s="334" t="s">
        <v>17</v>
      </c>
      <c r="AF10" s="390">
        <v>0</v>
      </c>
      <c r="AG10" s="332">
        <v>0</v>
      </c>
      <c r="AH10" s="332">
        <v>0</v>
      </c>
      <c r="AI10" s="332">
        <v>40</v>
      </c>
      <c r="AJ10" s="332">
        <v>0</v>
      </c>
      <c r="AK10" s="332">
        <v>0</v>
      </c>
      <c r="AL10" s="332">
        <v>0</v>
      </c>
      <c r="AM10" s="332">
        <v>0</v>
      </c>
      <c r="AN10" s="391">
        <v>0</v>
      </c>
      <c r="AO10" s="334" t="s">
        <v>17</v>
      </c>
      <c r="AP10" s="330">
        <f t="shared" si="0"/>
        <v>64</v>
      </c>
      <c r="AQ10" s="334" t="s">
        <v>17</v>
      </c>
      <c r="AR10" s="390">
        <v>0</v>
      </c>
      <c r="AS10" s="332">
        <v>32</v>
      </c>
      <c r="AT10" s="332">
        <v>32</v>
      </c>
      <c r="AU10" s="332">
        <v>0</v>
      </c>
      <c r="AV10" s="391">
        <v>0</v>
      </c>
      <c r="AW10" s="334" t="s">
        <v>17</v>
      </c>
      <c r="AX10" s="330">
        <v>0</v>
      </c>
      <c r="AY10" s="331"/>
      <c r="AZ10" s="399">
        <v>500</v>
      </c>
      <c r="BA10" s="396"/>
      <c r="BB10" s="711">
        <v>0.25</v>
      </c>
      <c r="BC10" s="712">
        <v>0.25</v>
      </c>
      <c r="BD10" s="334"/>
      <c r="BE10" s="333" t="s">
        <v>498</v>
      </c>
      <c r="BF10" s="334" t="s">
        <v>17</v>
      </c>
      <c r="BG10" s="403" t="s">
        <v>496</v>
      </c>
      <c r="BH10" s="404" t="s">
        <v>497</v>
      </c>
      <c r="BI10" s="334" t="s">
        <v>17</v>
      </c>
      <c r="BJ10" s="335">
        <f t="shared" si="6"/>
        <v>0</v>
      </c>
      <c r="BK10" s="336">
        <f t="shared" si="7"/>
        <v>0</v>
      </c>
      <c r="BL10" s="336">
        <f t="shared" si="8"/>
        <v>40</v>
      </c>
      <c r="BM10" s="336">
        <f t="shared" si="9"/>
        <v>0</v>
      </c>
      <c r="BN10" s="336">
        <f t="shared" si="10"/>
        <v>40</v>
      </c>
      <c r="BO10" s="336">
        <f t="shared" si="11"/>
        <v>64</v>
      </c>
      <c r="BP10" s="337">
        <f t="shared" si="12"/>
        <v>0</v>
      </c>
      <c r="BR10" s="687">
        <f t="shared" si="13"/>
        <v>0</v>
      </c>
      <c r="BS10" s="688">
        <f t="shared" si="14"/>
        <v>0</v>
      </c>
      <c r="BT10" s="688">
        <f t="shared" si="15"/>
        <v>4172</v>
      </c>
      <c r="BU10" s="688">
        <f t="shared" si="16"/>
        <v>0</v>
      </c>
      <c r="BV10" s="688">
        <f t="shared" si="17"/>
        <v>3244</v>
      </c>
      <c r="BW10" s="688">
        <f t="shared" si="18"/>
        <v>7263.36</v>
      </c>
      <c r="BX10" s="689">
        <f t="shared" si="19"/>
        <v>0</v>
      </c>
      <c r="BY10" s="8"/>
      <c r="BZ10" s="687">
        <f t="shared" si="20"/>
        <v>14679.36</v>
      </c>
      <c r="CA10" s="694">
        <f t="shared" si="21"/>
        <v>18349.2</v>
      </c>
      <c r="CB10" s="689">
        <f t="shared" si="1"/>
        <v>625</v>
      </c>
      <c r="CC10" s="8"/>
      <c r="CD10" s="8"/>
      <c r="CE10" s="8"/>
    </row>
    <row r="11" spans="2:83" s="329" customFormat="1" ht="140.4">
      <c r="B11" s="353" t="s">
        <v>685</v>
      </c>
      <c r="C11" s="171" t="s">
        <v>127</v>
      </c>
      <c r="D11" s="367" t="s">
        <v>311</v>
      </c>
      <c r="E11" s="330">
        <v>20</v>
      </c>
      <c r="F11" s="386">
        <v>0</v>
      </c>
      <c r="G11" s="334" t="s">
        <v>17</v>
      </c>
      <c r="H11" s="330">
        <f t="shared" si="2"/>
        <v>0</v>
      </c>
      <c r="I11" s="334" t="s">
        <v>17</v>
      </c>
      <c r="J11" s="390">
        <v>0</v>
      </c>
      <c r="K11" s="332">
        <v>0</v>
      </c>
      <c r="L11" s="391">
        <v>0</v>
      </c>
      <c r="M11" s="334" t="s">
        <v>17</v>
      </c>
      <c r="N11" s="330">
        <f t="shared" si="3"/>
        <v>40</v>
      </c>
      <c r="O11" s="334" t="s">
        <v>17</v>
      </c>
      <c r="P11" s="390">
        <v>20</v>
      </c>
      <c r="Q11" s="332">
        <v>0</v>
      </c>
      <c r="R11" s="332">
        <v>0</v>
      </c>
      <c r="S11" s="391">
        <v>20</v>
      </c>
      <c r="T11" s="334" t="s">
        <v>17</v>
      </c>
      <c r="U11" s="330">
        <f t="shared" si="4"/>
        <v>16</v>
      </c>
      <c r="V11" s="334" t="s">
        <v>17</v>
      </c>
      <c r="W11" s="390">
        <v>16</v>
      </c>
      <c r="X11" s="332">
        <v>0</v>
      </c>
      <c r="Y11" s="490">
        <v>0</v>
      </c>
      <c r="Z11" s="332">
        <v>0</v>
      </c>
      <c r="AA11" s="332">
        <v>0</v>
      </c>
      <c r="AB11" s="391">
        <v>0</v>
      </c>
      <c r="AC11" s="334" t="s">
        <v>17</v>
      </c>
      <c r="AD11" s="330">
        <f t="shared" si="5"/>
        <v>160</v>
      </c>
      <c r="AE11" s="334" t="s">
        <v>17</v>
      </c>
      <c r="AF11" s="390">
        <v>80</v>
      </c>
      <c r="AG11" s="332">
        <v>0</v>
      </c>
      <c r="AH11" s="332">
        <v>0</v>
      </c>
      <c r="AI11" s="332">
        <v>80</v>
      </c>
      <c r="AJ11" s="332">
        <v>0</v>
      </c>
      <c r="AK11" s="332">
        <v>0</v>
      </c>
      <c r="AL11" s="332">
        <v>0</v>
      </c>
      <c r="AM11" s="332">
        <v>0</v>
      </c>
      <c r="AN11" s="391">
        <v>0</v>
      </c>
      <c r="AO11" s="334" t="s">
        <v>17</v>
      </c>
      <c r="AP11" s="330">
        <f>SUM(AR11:AV11)</f>
        <v>112</v>
      </c>
      <c r="AQ11" s="334" t="s">
        <v>17</v>
      </c>
      <c r="AR11" s="390">
        <v>0</v>
      </c>
      <c r="AS11" s="332">
        <v>0</v>
      </c>
      <c r="AT11" s="332">
        <v>0</v>
      </c>
      <c r="AU11" s="332">
        <v>0</v>
      </c>
      <c r="AV11" s="391">
        <v>112</v>
      </c>
      <c r="AW11" s="334" t="s">
        <v>17</v>
      </c>
      <c r="AX11" s="330">
        <v>0</v>
      </c>
      <c r="AY11" s="331"/>
      <c r="AZ11" s="399">
        <v>500</v>
      </c>
      <c r="BA11" s="396"/>
      <c r="BB11" s="711">
        <v>0.25</v>
      </c>
      <c r="BC11" s="712">
        <v>0.25</v>
      </c>
      <c r="BD11" s="334"/>
      <c r="BE11" s="333" t="s">
        <v>498</v>
      </c>
      <c r="BF11" s="334" t="s">
        <v>17</v>
      </c>
      <c r="BG11" s="403" t="s">
        <v>496</v>
      </c>
      <c r="BH11" s="404" t="s">
        <v>497</v>
      </c>
      <c r="BI11" s="334" t="s">
        <v>17</v>
      </c>
      <c r="BJ11" s="335">
        <f t="shared" si="6"/>
        <v>0</v>
      </c>
      <c r="BK11" s="336">
        <f t="shared" si="7"/>
        <v>0</v>
      </c>
      <c r="BL11" s="336">
        <f t="shared" si="8"/>
        <v>40</v>
      </c>
      <c r="BM11" s="336">
        <f t="shared" si="9"/>
        <v>16</v>
      </c>
      <c r="BN11" s="336">
        <f t="shared" si="10"/>
        <v>160</v>
      </c>
      <c r="BO11" s="336">
        <f t="shared" si="11"/>
        <v>112</v>
      </c>
      <c r="BP11" s="337">
        <f t="shared" si="12"/>
        <v>0</v>
      </c>
      <c r="BR11" s="687">
        <f t="shared" si="13"/>
        <v>0</v>
      </c>
      <c r="BS11" s="688">
        <f t="shared" si="14"/>
        <v>0</v>
      </c>
      <c r="BT11" s="688">
        <f t="shared" si="15"/>
        <v>4172</v>
      </c>
      <c r="BU11" s="688">
        <f t="shared" si="16"/>
        <v>1297.5999999999999</v>
      </c>
      <c r="BV11" s="688">
        <f t="shared" si="17"/>
        <v>12976</v>
      </c>
      <c r="BW11" s="688">
        <f t="shared" si="18"/>
        <v>12710.88</v>
      </c>
      <c r="BX11" s="689">
        <f t="shared" si="19"/>
        <v>0</v>
      </c>
      <c r="BY11" s="8"/>
      <c r="BZ11" s="687">
        <f t="shared" si="20"/>
        <v>31156.479999999996</v>
      </c>
      <c r="CA11" s="694">
        <f t="shared" si="21"/>
        <v>38945.599999999991</v>
      </c>
      <c r="CB11" s="689">
        <f t="shared" si="1"/>
        <v>625</v>
      </c>
      <c r="CC11" s="8"/>
      <c r="CD11" s="8"/>
      <c r="CE11" s="8"/>
    </row>
    <row r="12" spans="2:83" s="329" customFormat="1" ht="140.4">
      <c r="B12" s="353" t="s">
        <v>686</v>
      </c>
      <c r="C12" s="171" t="s">
        <v>128</v>
      </c>
      <c r="D12" s="367" t="s">
        <v>312</v>
      </c>
      <c r="E12" s="330">
        <v>20</v>
      </c>
      <c r="F12" s="386">
        <v>0</v>
      </c>
      <c r="G12" s="334" t="s">
        <v>17</v>
      </c>
      <c r="H12" s="330">
        <f t="shared" si="2"/>
        <v>0</v>
      </c>
      <c r="I12" s="334" t="s">
        <v>17</v>
      </c>
      <c r="J12" s="390">
        <v>0</v>
      </c>
      <c r="K12" s="332">
        <v>0</v>
      </c>
      <c r="L12" s="391">
        <v>0</v>
      </c>
      <c r="M12" s="334" t="s">
        <v>17</v>
      </c>
      <c r="N12" s="330">
        <f t="shared" si="3"/>
        <v>80</v>
      </c>
      <c r="O12" s="334" t="s">
        <v>17</v>
      </c>
      <c r="P12" s="390">
        <v>40</v>
      </c>
      <c r="Q12" s="332">
        <v>0</v>
      </c>
      <c r="R12" s="332">
        <v>20</v>
      </c>
      <c r="S12" s="391">
        <v>20</v>
      </c>
      <c r="T12" s="334" t="s">
        <v>17</v>
      </c>
      <c r="U12" s="330">
        <f t="shared" si="4"/>
        <v>0</v>
      </c>
      <c r="V12" s="334" t="s">
        <v>17</v>
      </c>
      <c r="W12" s="390">
        <v>0</v>
      </c>
      <c r="X12" s="332">
        <v>0</v>
      </c>
      <c r="Y12" s="490">
        <v>0</v>
      </c>
      <c r="Z12" s="332">
        <v>0</v>
      </c>
      <c r="AA12" s="332">
        <v>0</v>
      </c>
      <c r="AB12" s="391">
        <v>0</v>
      </c>
      <c r="AC12" s="334" t="s">
        <v>17</v>
      </c>
      <c r="AD12" s="330">
        <f t="shared" si="5"/>
        <v>200</v>
      </c>
      <c r="AE12" s="334" t="s">
        <v>17</v>
      </c>
      <c r="AF12" s="390">
        <v>40</v>
      </c>
      <c r="AG12" s="332">
        <v>40</v>
      </c>
      <c r="AH12" s="332">
        <v>0</v>
      </c>
      <c r="AI12" s="332">
        <v>120</v>
      </c>
      <c r="AJ12" s="332">
        <v>0</v>
      </c>
      <c r="AK12" s="332">
        <v>0</v>
      </c>
      <c r="AL12" s="332">
        <v>0</v>
      </c>
      <c r="AM12" s="332">
        <v>0</v>
      </c>
      <c r="AN12" s="391">
        <v>0</v>
      </c>
      <c r="AO12" s="334" t="s">
        <v>17</v>
      </c>
      <c r="AP12" s="330">
        <f t="shared" ref="AP12:AP16" si="22">SUM(AR12:AV12)</f>
        <v>0</v>
      </c>
      <c r="AQ12" s="334" t="s">
        <v>17</v>
      </c>
      <c r="AR12" s="390">
        <v>0</v>
      </c>
      <c r="AS12" s="332">
        <v>0</v>
      </c>
      <c r="AT12" s="332">
        <v>0</v>
      </c>
      <c r="AU12" s="332">
        <v>0</v>
      </c>
      <c r="AV12" s="391">
        <v>0</v>
      </c>
      <c r="AW12" s="334" t="s">
        <v>17</v>
      </c>
      <c r="AX12" s="330">
        <v>0</v>
      </c>
      <c r="AY12" s="331"/>
      <c r="AZ12" s="399">
        <v>500</v>
      </c>
      <c r="BA12" s="396"/>
      <c r="BB12" s="711">
        <v>0.25</v>
      </c>
      <c r="BC12" s="712">
        <v>0.25</v>
      </c>
      <c r="BD12" s="334"/>
      <c r="BE12" s="333" t="s">
        <v>498</v>
      </c>
      <c r="BF12" s="334" t="s">
        <v>17</v>
      </c>
      <c r="BG12" s="403" t="s">
        <v>496</v>
      </c>
      <c r="BH12" s="404" t="s">
        <v>497</v>
      </c>
      <c r="BI12" s="334" t="s">
        <v>17</v>
      </c>
      <c r="BJ12" s="335">
        <f t="shared" si="6"/>
        <v>0</v>
      </c>
      <c r="BK12" s="336">
        <f t="shared" si="7"/>
        <v>0</v>
      </c>
      <c r="BL12" s="336">
        <f t="shared" si="8"/>
        <v>80</v>
      </c>
      <c r="BM12" s="336">
        <f t="shared" si="9"/>
        <v>0</v>
      </c>
      <c r="BN12" s="336">
        <f t="shared" si="10"/>
        <v>200</v>
      </c>
      <c r="BO12" s="336">
        <f t="shared" si="11"/>
        <v>0</v>
      </c>
      <c r="BP12" s="337">
        <f t="shared" si="12"/>
        <v>0</v>
      </c>
      <c r="BR12" s="687">
        <f t="shared" si="13"/>
        <v>0</v>
      </c>
      <c r="BS12" s="688">
        <f t="shared" si="14"/>
        <v>0</v>
      </c>
      <c r="BT12" s="688">
        <f t="shared" si="15"/>
        <v>8344</v>
      </c>
      <c r="BU12" s="688">
        <f t="shared" si="16"/>
        <v>0</v>
      </c>
      <c r="BV12" s="688">
        <f t="shared" si="17"/>
        <v>16219.999999999998</v>
      </c>
      <c r="BW12" s="688">
        <f t="shared" si="18"/>
        <v>0</v>
      </c>
      <c r="BX12" s="689">
        <f t="shared" si="19"/>
        <v>0</v>
      </c>
      <c r="BY12" s="8"/>
      <c r="BZ12" s="687">
        <f t="shared" si="20"/>
        <v>24564</v>
      </c>
      <c r="CA12" s="694">
        <f t="shared" si="21"/>
        <v>30705</v>
      </c>
      <c r="CB12" s="689">
        <f t="shared" si="1"/>
        <v>625</v>
      </c>
      <c r="CC12" s="8"/>
      <c r="CD12" s="8"/>
      <c r="CE12" s="8"/>
    </row>
    <row r="13" spans="2:83" s="329" customFormat="1" ht="140.4">
      <c r="B13" s="353" t="s">
        <v>687</v>
      </c>
      <c r="C13" s="171" t="s">
        <v>129</v>
      </c>
      <c r="D13" s="367" t="s">
        <v>313</v>
      </c>
      <c r="E13" s="330">
        <v>20</v>
      </c>
      <c r="F13" s="386">
        <v>0</v>
      </c>
      <c r="G13" s="334" t="s">
        <v>17</v>
      </c>
      <c r="H13" s="330">
        <f t="shared" si="2"/>
        <v>0</v>
      </c>
      <c r="I13" s="334" t="s">
        <v>17</v>
      </c>
      <c r="J13" s="390">
        <v>0</v>
      </c>
      <c r="K13" s="332">
        <v>0</v>
      </c>
      <c r="L13" s="391">
        <v>0</v>
      </c>
      <c r="M13" s="334" t="s">
        <v>17</v>
      </c>
      <c r="N13" s="330">
        <f t="shared" si="3"/>
        <v>80</v>
      </c>
      <c r="O13" s="334" t="s">
        <v>17</v>
      </c>
      <c r="P13" s="390">
        <v>0</v>
      </c>
      <c r="Q13" s="332">
        <v>0</v>
      </c>
      <c r="R13" s="332">
        <v>0</v>
      </c>
      <c r="S13" s="391">
        <v>80</v>
      </c>
      <c r="T13" s="334" t="s">
        <v>17</v>
      </c>
      <c r="U13" s="330">
        <f t="shared" si="4"/>
        <v>32</v>
      </c>
      <c r="V13" s="334" t="s">
        <v>17</v>
      </c>
      <c r="W13" s="390">
        <v>16</v>
      </c>
      <c r="X13" s="332">
        <v>16</v>
      </c>
      <c r="Y13" s="490">
        <v>0</v>
      </c>
      <c r="Z13" s="332">
        <v>0</v>
      </c>
      <c r="AA13" s="332">
        <v>0</v>
      </c>
      <c r="AB13" s="391">
        <v>0</v>
      </c>
      <c r="AC13" s="334" t="s">
        <v>17</v>
      </c>
      <c r="AD13" s="330">
        <f t="shared" si="5"/>
        <v>400</v>
      </c>
      <c r="AE13" s="334" t="s">
        <v>17</v>
      </c>
      <c r="AF13" s="390">
        <v>200</v>
      </c>
      <c r="AG13" s="332">
        <v>200</v>
      </c>
      <c r="AH13" s="332">
        <v>0</v>
      </c>
      <c r="AI13" s="332">
        <v>0</v>
      </c>
      <c r="AJ13" s="332">
        <v>0</v>
      </c>
      <c r="AK13" s="332">
        <v>0</v>
      </c>
      <c r="AL13" s="332">
        <v>0</v>
      </c>
      <c r="AM13" s="332">
        <v>0</v>
      </c>
      <c r="AN13" s="391">
        <v>0</v>
      </c>
      <c r="AO13" s="334" t="s">
        <v>17</v>
      </c>
      <c r="AP13" s="330">
        <f t="shared" si="22"/>
        <v>200</v>
      </c>
      <c r="AQ13" s="334" t="s">
        <v>17</v>
      </c>
      <c r="AR13" s="390">
        <v>0</v>
      </c>
      <c r="AS13" s="332">
        <v>200</v>
      </c>
      <c r="AT13" s="332">
        <v>0</v>
      </c>
      <c r="AU13" s="332">
        <v>0</v>
      </c>
      <c r="AV13" s="391">
        <v>0</v>
      </c>
      <c r="AW13" s="334" t="s">
        <v>17</v>
      </c>
      <c r="AX13" s="330">
        <v>0</v>
      </c>
      <c r="AY13" s="331"/>
      <c r="AZ13" s="399">
        <v>500</v>
      </c>
      <c r="BA13" s="396"/>
      <c r="BB13" s="711">
        <v>0.25</v>
      </c>
      <c r="BC13" s="712">
        <v>0.25</v>
      </c>
      <c r="BD13" s="334"/>
      <c r="BE13" s="333" t="s">
        <v>498</v>
      </c>
      <c r="BF13" s="334" t="s">
        <v>17</v>
      </c>
      <c r="BG13" s="403" t="s">
        <v>496</v>
      </c>
      <c r="BH13" s="404" t="s">
        <v>497</v>
      </c>
      <c r="BI13" s="334" t="s">
        <v>17</v>
      </c>
      <c r="BJ13" s="335">
        <f t="shared" si="6"/>
        <v>0</v>
      </c>
      <c r="BK13" s="336">
        <f t="shared" si="7"/>
        <v>0</v>
      </c>
      <c r="BL13" s="336">
        <f t="shared" si="8"/>
        <v>80</v>
      </c>
      <c r="BM13" s="336">
        <f t="shared" si="9"/>
        <v>32</v>
      </c>
      <c r="BN13" s="336">
        <f t="shared" si="10"/>
        <v>400</v>
      </c>
      <c r="BO13" s="336">
        <f t="shared" si="11"/>
        <v>200</v>
      </c>
      <c r="BP13" s="337">
        <f t="shared" si="12"/>
        <v>0</v>
      </c>
      <c r="BR13" s="687">
        <f t="shared" si="13"/>
        <v>0</v>
      </c>
      <c r="BS13" s="688">
        <f t="shared" si="14"/>
        <v>0</v>
      </c>
      <c r="BT13" s="688">
        <f t="shared" si="15"/>
        <v>8344</v>
      </c>
      <c r="BU13" s="688">
        <f t="shared" si="16"/>
        <v>2595.1999999999998</v>
      </c>
      <c r="BV13" s="688">
        <f t="shared" si="17"/>
        <v>32439.999999999996</v>
      </c>
      <c r="BW13" s="688">
        <f t="shared" si="18"/>
        <v>22698</v>
      </c>
      <c r="BX13" s="689">
        <f t="shared" si="19"/>
        <v>0</v>
      </c>
      <c r="BY13" s="8"/>
      <c r="BZ13" s="687">
        <f t="shared" si="20"/>
        <v>66077.2</v>
      </c>
      <c r="CA13" s="694">
        <f t="shared" si="21"/>
        <v>82596.5</v>
      </c>
      <c r="CB13" s="689">
        <f t="shared" si="1"/>
        <v>625</v>
      </c>
      <c r="CC13" s="8"/>
      <c r="CD13" s="8"/>
      <c r="CE13" s="8"/>
    </row>
    <row r="14" spans="2:83" s="170" customFormat="1" ht="140.4">
      <c r="B14" s="353" t="s">
        <v>688</v>
      </c>
      <c r="C14" s="171" t="s">
        <v>130</v>
      </c>
      <c r="D14" s="568" t="s">
        <v>314</v>
      </c>
      <c r="E14" s="330">
        <v>60</v>
      </c>
      <c r="F14" s="386">
        <v>0</v>
      </c>
      <c r="G14" s="334" t="s">
        <v>17</v>
      </c>
      <c r="H14" s="330">
        <f t="shared" si="2"/>
        <v>0</v>
      </c>
      <c r="I14" s="334" t="s">
        <v>17</v>
      </c>
      <c r="J14" s="390">
        <v>0</v>
      </c>
      <c r="K14" s="332">
        <v>0</v>
      </c>
      <c r="L14" s="391">
        <v>0</v>
      </c>
      <c r="M14" s="334" t="s">
        <v>17</v>
      </c>
      <c r="N14" s="330">
        <f t="shared" si="3"/>
        <v>480</v>
      </c>
      <c r="O14" s="334" t="s">
        <v>17</v>
      </c>
      <c r="P14" s="390">
        <v>0</v>
      </c>
      <c r="Q14" s="332">
        <v>0</v>
      </c>
      <c r="R14" s="332">
        <v>240</v>
      </c>
      <c r="S14" s="926">
        <v>240</v>
      </c>
      <c r="T14" s="334" t="s">
        <v>17</v>
      </c>
      <c r="U14" s="330">
        <f t="shared" si="4"/>
        <v>96</v>
      </c>
      <c r="V14" s="334" t="s">
        <v>17</v>
      </c>
      <c r="W14" s="917">
        <v>96</v>
      </c>
      <c r="X14" s="332">
        <v>0</v>
      </c>
      <c r="Y14" s="490">
        <v>0</v>
      </c>
      <c r="Z14" s="332">
        <v>0</v>
      </c>
      <c r="AA14" s="332">
        <v>0</v>
      </c>
      <c r="AB14" s="391">
        <v>0</v>
      </c>
      <c r="AC14" s="334" t="s">
        <v>17</v>
      </c>
      <c r="AD14" s="330">
        <f>SUM(AE14:AO14)</f>
        <v>1120</v>
      </c>
      <c r="AE14" s="334" t="s">
        <v>17</v>
      </c>
      <c r="AF14" s="390">
        <v>560</v>
      </c>
      <c r="AG14" s="332">
        <v>560</v>
      </c>
      <c r="AH14" s="332">
        <v>0</v>
      </c>
      <c r="AI14" s="332">
        <v>0</v>
      </c>
      <c r="AJ14" s="332">
        <v>0</v>
      </c>
      <c r="AK14" s="332">
        <v>0</v>
      </c>
      <c r="AL14" s="332">
        <v>0</v>
      </c>
      <c r="AM14" s="332">
        <v>0</v>
      </c>
      <c r="AN14" s="391">
        <v>0</v>
      </c>
      <c r="AO14" s="334" t="s">
        <v>17</v>
      </c>
      <c r="AP14" s="330">
        <f t="shared" si="22"/>
        <v>0</v>
      </c>
      <c r="AQ14" s="334" t="s">
        <v>17</v>
      </c>
      <c r="AR14" s="390">
        <v>0</v>
      </c>
      <c r="AS14" s="332">
        <v>0</v>
      </c>
      <c r="AT14" s="332">
        <v>0</v>
      </c>
      <c r="AU14" s="332">
        <v>0</v>
      </c>
      <c r="AV14" s="391">
        <v>0</v>
      </c>
      <c r="AW14" s="334" t="s">
        <v>17</v>
      </c>
      <c r="AX14" s="330">
        <v>0</v>
      </c>
      <c r="AY14" s="331"/>
      <c r="AZ14" s="399">
        <v>500</v>
      </c>
      <c r="BA14" s="396"/>
      <c r="BB14" s="711">
        <v>0.25</v>
      </c>
      <c r="BC14" s="712">
        <v>0.25</v>
      </c>
      <c r="BD14" s="334"/>
      <c r="BE14" s="333" t="s">
        <v>498</v>
      </c>
      <c r="BF14" s="334" t="s">
        <v>17</v>
      </c>
      <c r="BG14" s="403" t="s">
        <v>496</v>
      </c>
      <c r="BH14" s="404" t="s">
        <v>497</v>
      </c>
      <c r="BI14" s="334" t="s">
        <v>17</v>
      </c>
      <c r="BJ14" s="335">
        <f t="shared" si="6"/>
        <v>0</v>
      </c>
      <c r="BK14" s="336">
        <f t="shared" si="7"/>
        <v>0</v>
      </c>
      <c r="BL14" s="336">
        <f t="shared" si="8"/>
        <v>480</v>
      </c>
      <c r="BM14" s="336">
        <f t="shared" si="9"/>
        <v>96</v>
      </c>
      <c r="BN14" s="336">
        <f t="shared" si="10"/>
        <v>1120</v>
      </c>
      <c r="BO14" s="336">
        <f t="shared" si="11"/>
        <v>0</v>
      </c>
      <c r="BP14" s="337">
        <f t="shared" si="12"/>
        <v>0</v>
      </c>
      <c r="BR14" s="687">
        <f t="shared" si="13"/>
        <v>0</v>
      </c>
      <c r="BS14" s="688">
        <f t="shared" si="14"/>
        <v>0</v>
      </c>
      <c r="BT14" s="688">
        <f t="shared" si="15"/>
        <v>50064</v>
      </c>
      <c r="BU14" s="688">
        <f t="shared" si="16"/>
        <v>7785.5999999999995</v>
      </c>
      <c r="BV14" s="688">
        <f t="shared" si="17"/>
        <v>90832</v>
      </c>
      <c r="BW14" s="688">
        <f t="shared" si="18"/>
        <v>0</v>
      </c>
      <c r="BX14" s="689">
        <f t="shared" si="19"/>
        <v>0</v>
      </c>
      <c r="BY14" s="8"/>
      <c r="BZ14" s="687">
        <f t="shared" si="20"/>
        <v>148681.60000000001</v>
      </c>
      <c r="CA14" s="694">
        <f t="shared" si="21"/>
        <v>185852</v>
      </c>
      <c r="CB14" s="689">
        <f t="shared" si="1"/>
        <v>625</v>
      </c>
      <c r="CC14" s="8"/>
      <c r="CD14" s="8"/>
      <c r="CE14" s="8"/>
    </row>
    <row r="15" spans="2:83" s="170" customFormat="1" ht="140.4">
      <c r="B15" s="353" t="s">
        <v>689</v>
      </c>
      <c r="C15" s="171" t="s">
        <v>131</v>
      </c>
      <c r="D15" s="568" t="s">
        <v>315</v>
      </c>
      <c r="E15" s="330">
        <v>60</v>
      </c>
      <c r="F15" s="386">
        <v>0</v>
      </c>
      <c r="G15" s="334" t="s">
        <v>17</v>
      </c>
      <c r="H15" s="330">
        <f t="shared" si="2"/>
        <v>0</v>
      </c>
      <c r="I15" s="334" t="s">
        <v>17</v>
      </c>
      <c r="J15" s="390">
        <v>0</v>
      </c>
      <c r="K15" s="332">
        <v>0</v>
      </c>
      <c r="L15" s="391">
        <v>0</v>
      </c>
      <c r="M15" s="334" t="s">
        <v>17</v>
      </c>
      <c r="N15" s="330">
        <f t="shared" si="3"/>
        <v>120</v>
      </c>
      <c r="O15" s="334" t="s">
        <v>17</v>
      </c>
      <c r="P15" s="390">
        <v>0</v>
      </c>
      <c r="Q15" s="332">
        <v>0</v>
      </c>
      <c r="R15" s="918">
        <v>120</v>
      </c>
      <c r="S15" s="391">
        <v>0</v>
      </c>
      <c r="T15" s="334" t="s">
        <v>17</v>
      </c>
      <c r="U15" s="330">
        <f t="shared" si="4"/>
        <v>96</v>
      </c>
      <c r="V15" s="334" t="s">
        <v>17</v>
      </c>
      <c r="W15" s="390">
        <v>96</v>
      </c>
      <c r="X15" s="332">
        <v>0</v>
      </c>
      <c r="Y15" s="490">
        <v>0</v>
      </c>
      <c r="Z15" s="332">
        <v>0</v>
      </c>
      <c r="AA15" s="332">
        <v>0</v>
      </c>
      <c r="AB15" s="391">
        <v>0</v>
      </c>
      <c r="AC15" s="334" t="s">
        <v>17</v>
      </c>
      <c r="AD15" s="330">
        <f>SUM(AE15:AO15)</f>
        <v>720</v>
      </c>
      <c r="AE15" s="334" t="s">
        <v>17</v>
      </c>
      <c r="AF15" s="390">
        <v>720</v>
      </c>
      <c r="AG15" s="332">
        <v>0</v>
      </c>
      <c r="AH15" s="332">
        <v>0</v>
      </c>
      <c r="AI15" s="332">
        <v>0</v>
      </c>
      <c r="AJ15" s="332">
        <v>0</v>
      </c>
      <c r="AK15" s="332">
        <v>0</v>
      </c>
      <c r="AL15" s="332">
        <v>0</v>
      </c>
      <c r="AM15" s="332">
        <v>0</v>
      </c>
      <c r="AN15" s="391">
        <v>0</v>
      </c>
      <c r="AO15" s="334" t="s">
        <v>17</v>
      </c>
      <c r="AP15" s="330">
        <f t="shared" si="22"/>
        <v>0</v>
      </c>
      <c r="AQ15" s="334" t="s">
        <v>17</v>
      </c>
      <c r="AR15" s="390">
        <v>0</v>
      </c>
      <c r="AS15" s="332">
        <v>0</v>
      </c>
      <c r="AT15" s="332">
        <v>0</v>
      </c>
      <c r="AU15" s="332">
        <v>0</v>
      </c>
      <c r="AV15" s="391">
        <v>0</v>
      </c>
      <c r="AW15" s="334" t="s">
        <v>17</v>
      </c>
      <c r="AX15" s="330">
        <v>0</v>
      </c>
      <c r="AY15" s="331"/>
      <c r="AZ15" s="399">
        <v>500</v>
      </c>
      <c r="BA15" s="396"/>
      <c r="BB15" s="711">
        <v>0.25</v>
      </c>
      <c r="BC15" s="712">
        <v>0.25</v>
      </c>
      <c r="BD15" s="334"/>
      <c r="BE15" s="333" t="s">
        <v>498</v>
      </c>
      <c r="BF15" s="334" t="s">
        <v>17</v>
      </c>
      <c r="BG15" s="403" t="s">
        <v>496</v>
      </c>
      <c r="BH15" s="404" t="s">
        <v>497</v>
      </c>
      <c r="BI15" s="334" t="s">
        <v>17</v>
      </c>
      <c r="BJ15" s="335">
        <f t="shared" si="6"/>
        <v>0</v>
      </c>
      <c r="BK15" s="336">
        <f t="shared" si="7"/>
        <v>0</v>
      </c>
      <c r="BL15" s="336">
        <f t="shared" si="8"/>
        <v>120</v>
      </c>
      <c r="BM15" s="336">
        <f t="shared" si="9"/>
        <v>96</v>
      </c>
      <c r="BN15" s="336">
        <f t="shared" si="10"/>
        <v>720</v>
      </c>
      <c r="BO15" s="336">
        <f t="shared" si="11"/>
        <v>0</v>
      </c>
      <c r="BP15" s="337">
        <f t="shared" si="12"/>
        <v>0</v>
      </c>
      <c r="BR15" s="687">
        <f t="shared" si="13"/>
        <v>0</v>
      </c>
      <c r="BS15" s="688">
        <f t="shared" si="14"/>
        <v>0</v>
      </c>
      <c r="BT15" s="688">
        <f t="shared" si="15"/>
        <v>12516</v>
      </c>
      <c r="BU15" s="688">
        <f t="shared" si="16"/>
        <v>7785.5999999999995</v>
      </c>
      <c r="BV15" s="688">
        <f t="shared" si="17"/>
        <v>58391.999999999993</v>
      </c>
      <c r="BW15" s="688">
        <f t="shared" si="18"/>
        <v>0</v>
      </c>
      <c r="BX15" s="689">
        <f t="shared" si="19"/>
        <v>0</v>
      </c>
      <c r="BY15" s="18"/>
      <c r="BZ15" s="687">
        <f t="shared" si="20"/>
        <v>78693.599999999991</v>
      </c>
      <c r="CA15" s="694">
        <f t="shared" si="21"/>
        <v>98366.999999999985</v>
      </c>
      <c r="CB15" s="689">
        <f t="shared" si="1"/>
        <v>625</v>
      </c>
      <c r="CC15" s="18"/>
      <c r="CD15" s="18"/>
      <c r="CE15" s="18"/>
    </row>
    <row r="16" spans="2:83" s="329" customFormat="1" ht="141" thickBot="1">
      <c r="B16" s="381" t="s">
        <v>690</v>
      </c>
      <c r="C16" s="297" t="s">
        <v>132</v>
      </c>
      <c r="D16" s="568" t="s">
        <v>316</v>
      </c>
      <c r="E16" s="384">
        <v>20</v>
      </c>
      <c r="F16" s="387">
        <v>0</v>
      </c>
      <c r="G16" s="382" t="s">
        <v>17</v>
      </c>
      <c r="H16" s="384">
        <f t="shared" si="2"/>
        <v>0</v>
      </c>
      <c r="I16" s="382" t="s">
        <v>17</v>
      </c>
      <c r="J16" s="392">
        <v>0</v>
      </c>
      <c r="K16" s="379">
        <v>0</v>
      </c>
      <c r="L16" s="393">
        <v>0</v>
      </c>
      <c r="M16" s="382" t="s">
        <v>17</v>
      </c>
      <c r="N16" s="384">
        <f t="shared" si="3"/>
        <v>160</v>
      </c>
      <c r="O16" s="382" t="s">
        <v>17</v>
      </c>
      <c r="P16" s="392">
        <v>0</v>
      </c>
      <c r="Q16" s="379">
        <v>0</v>
      </c>
      <c r="R16" s="379">
        <v>80</v>
      </c>
      <c r="S16" s="393">
        <v>80</v>
      </c>
      <c r="T16" s="382" t="s">
        <v>17</v>
      </c>
      <c r="U16" s="384">
        <f t="shared" si="4"/>
        <v>40</v>
      </c>
      <c r="V16" s="382" t="s">
        <v>17</v>
      </c>
      <c r="W16" s="392">
        <v>40</v>
      </c>
      <c r="X16" s="379">
        <v>0</v>
      </c>
      <c r="Y16" s="491">
        <v>0</v>
      </c>
      <c r="Z16" s="379">
        <v>0</v>
      </c>
      <c r="AA16" s="379">
        <v>0</v>
      </c>
      <c r="AB16" s="393">
        <v>0</v>
      </c>
      <c r="AC16" s="382" t="s">
        <v>17</v>
      </c>
      <c r="AD16" s="384">
        <f>SUM(AE16:AO16)</f>
        <v>480</v>
      </c>
      <c r="AE16" s="382" t="s">
        <v>17</v>
      </c>
      <c r="AF16" s="392">
        <v>160</v>
      </c>
      <c r="AG16" s="379">
        <v>160</v>
      </c>
      <c r="AH16" s="379">
        <v>0</v>
      </c>
      <c r="AI16" s="379">
        <v>160</v>
      </c>
      <c r="AJ16" s="379">
        <v>0</v>
      </c>
      <c r="AK16" s="379">
        <v>0</v>
      </c>
      <c r="AL16" s="379">
        <v>0</v>
      </c>
      <c r="AM16" s="379">
        <v>0</v>
      </c>
      <c r="AN16" s="393">
        <v>0</v>
      </c>
      <c r="AO16" s="382" t="s">
        <v>17</v>
      </c>
      <c r="AP16" s="384">
        <f t="shared" si="22"/>
        <v>160</v>
      </c>
      <c r="AQ16" s="382" t="s">
        <v>17</v>
      </c>
      <c r="AR16" s="392">
        <v>0</v>
      </c>
      <c r="AS16" s="379">
        <v>80</v>
      </c>
      <c r="AT16" s="379">
        <v>80</v>
      </c>
      <c r="AU16" s="379">
        <v>0</v>
      </c>
      <c r="AV16" s="393">
        <v>0</v>
      </c>
      <c r="AW16" s="382" t="s">
        <v>17</v>
      </c>
      <c r="AX16" s="384">
        <v>0</v>
      </c>
      <c r="AY16" s="394"/>
      <c r="AZ16" s="400">
        <v>500</v>
      </c>
      <c r="BA16" s="397"/>
      <c r="BB16" s="713">
        <v>0.25</v>
      </c>
      <c r="BC16" s="714">
        <v>0.25</v>
      </c>
      <c r="BD16" s="382"/>
      <c r="BE16" s="407" t="s">
        <v>498</v>
      </c>
      <c r="BF16" s="382" t="s">
        <v>17</v>
      </c>
      <c r="BG16" s="405" t="s">
        <v>496</v>
      </c>
      <c r="BH16" s="406" t="s">
        <v>497</v>
      </c>
      <c r="BI16" s="382" t="s">
        <v>17</v>
      </c>
      <c r="BJ16" s="408">
        <f t="shared" si="6"/>
        <v>0</v>
      </c>
      <c r="BK16" s="378">
        <f t="shared" si="7"/>
        <v>0</v>
      </c>
      <c r="BL16" s="378">
        <f t="shared" si="8"/>
        <v>160</v>
      </c>
      <c r="BM16" s="378">
        <f t="shared" si="9"/>
        <v>40</v>
      </c>
      <c r="BN16" s="378">
        <f t="shared" si="10"/>
        <v>480</v>
      </c>
      <c r="BO16" s="378">
        <f t="shared" si="11"/>
        <v>160</v>
      </c>
      <c r="BP16" s="380">
        <f t="shared" si="12"/>
        <v>0</v>
      </c>
      <c r="BR16" s="687">
        <f t="shared" si="13"/>
        <v>0</v>
      </c>
      <c r="BS16" s="688">
        <f t="shared" si="14"/>
        <v>0</v>
      </c>
      <c r="BT16" s="688">
        <f t="shared" si="15"/>
        <v>16688</v>
      </c>
      <c r="BU16" s="688">
        <f t="shared" si="16"/>
        <v>3244</v>
      </c>
      <c r="BV16" s="688">
        <f t="shared" si="17"/>
        <v>38928</v>
      </c>
      <c r="BW16" s="688">
        <f t="shared" si="18"/>
        <v>18158.399999999998</v>
      </c>
      <c r="BX16" s="689">
        <f t="shared" si="19"/>
        <v>0</v>
      </c>
      <c r="BY16" s="18"/>
      <c r="BZ16" s="687">
        <f t="shared" si="20"/>
        <v>77018.399999999994</v>
      </c>
      <c r="CA16" s="694">
        <f t="shared" si="21"/>
        <v>96273</v>
      </c>
      <c r="CB16" s="689">
        <f t="shared" si="1"/>
        <v>625</v>
      </c>
      <c r="CC16" s="18"/>
      <c r="CD16" s="18"/>
      <c r="CE16" s="18"/>
    </row>
    <row r="17" spans="2:84" ht="31.8" thickBot="1">
      <c r="S17" s="20"/>
      <c r="W17" s="21"/>
      <c r="BB17" s="20"/>
      <c r="BC17" s="20"/>
      <c r="BE17" s="20"/>
      <c r="BF17" s="20"/>
      <c r="BO17" s="1369" t="s">
        <v>702</v>
      </c>
      <c r="BP17" s="1370">
        <f>SUM(BJ7:BP16)</f>
        <v>5988</v>
      </c>
      <c r="BQ17" s="20"/>
    </row>
    <row r="18" spans="2:84" ht="16.2" thickBot="1">
      <c r="S18" s="20"/>
      <c r="W18" s="21"/>
      <c r="BB18" s="20"/>
      <c r="BC18" s="20"/>
      <c r="BE18" s="20"/>
      <c r="BF18" s="20"/>
      <c r="BQ18" s="20"/>
      <c r="CF18" s="8"/>
    </row>
    <row r="19" spans="2:84" s="8" customFormat="1" ht="51" customHeight="1" thickBot="1">
      <c r="B19" s="345" t="s">
        <v>84</v>
      </c>
      <c r="C19" s="51"/>
      <c r="D19" s="9"/>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338" t="s">
        <v>583</v>
      </c>
      <c r="BI19" s="1316"/>
      <c r="BJ19" s="158" t="s">
        <v>92</v>
      </c>
      <c r="BK19" s="158" t="s">
        <v>93</v>
      </c>
      <c r="BL19" s="158" t="s">
        <v>94</v>
      </c>
      <c r="BM19" s="158" t="s">
        <v>95</v>
      </c>
      <c r="BN19" s="158" t="s">
        <v>8</v>
      </c>
      <c r="BO19" s="158" t="s">
        <v>62</v>
      </c>
      <c r="BP19" s="159" t="s">
        <v>96</v>
      </c>
      <c r="BR19" s="50" t="s">
        <v>92</v>
      </c>
      <c r="BS19" s="158" t="s">
        <v>93</v>
      </c>
      <c r="BT19" s="158" t="s">
        <v>94</v>
      </c>
      <c r="BU19" s="158" t="s">
        <v>95</v>
      </c>
      <c r="BV19" s="158" t="s">
        <v>8</v>
      </c>
      <c r="BW19" s="158" t="s">
        <v>62</v>
      </c>
      <c r="BX19" s="159" t="s">
        <v>96</v>
      </c>
      <c r="BY19" s="369"/>
      <c r="BZ19" s="662" t="s">
        <v>528</v>
      </c>
      <c r="CA19" s="663" t="s">
        <v>594</v>
      </c>
      <c r="CB19" s="663" t="s">
        <v>595</v>
      </c>
      <c r="CC19" s="663" t="s">
        <v>529</v>
      </c>
      <c r="CD19" s="663" t="s">
        <v>596</v>
      </c>
      <c r="CE19" s="664" t="s">
        <v>597</v>
      </c>
    </row>
    <row r="20" spans="2:84" s="8" customFormat="1" ht="30" customHeight="1" thickBot="1">
      <c r="B20" s="51"/>
      <c r="C20" s="51"/>
      <c r="D20" s="9"/>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339"/>
      <c r="BI20" s="1317"/>
      <c r="BJ20" s="160" t="s">
        <v>556</v>
      </c>
      <c r="BK20" s="160" t="s">
        <v>556</v>
      </c>
      <c r="BL20" s="160" t="s">
        <v>556</v>
      </c>
      <c r="BM20" s="160" t="s">
        <v>556</v>
      </c>
      <c r="BN20" s="160" t="s">
        <v>556</v>
      </c>
      <c r="BO20" s="160" t="s">
        <v>556</v>
      </c>
      <c r="BP20" s="161" t="s">
        <v>556</v>
      </c>
      <c r="BR20" s="1306" t="s">
        <v>530</v>
      </c>
      <c r="BS20" s="1307"/>
      <c r="BT20" s="1307"/>
      <c r="BU20" s="1307"/>
      <c r="BV20" s="1307"/>
      <c r="BW20" s="1307"/>
      <c r="BX20" s="1308"/>
      <c r="BY20" s="665"/>
      <c r="BZ20" s="699">
        <f>SUM(BZ7:BZ16)</f>
        <v>547031.84</v>
      </c>
      <c r="CA20" s="700">
        <f>SUM(CA7:CA16)</f>
        <v>683789.79999999993</v>
      </c>
      <c r="CB20" s="700">
        <f>SUM(CB7:CB16)</f>
        <v>6250</v>
      </c>
      <c r="CC20" s="700">
        <f>SUM(AZ7:AZ16)</f>
        <v>5000</v>
      </c>
      <c r="CD20" s="701">
        <f>(CA20-BZ20)/BZ20</f>
        <v>0.24999999999999994</v>
      </c>
      <c r="CE20" s="702">
        <f>IF(CC20=0,0,(CB20-CC20)/CC20)</f>
        <v>0.25</v>
      </c>
      <c r="CF20" s="86"/>
    </row>
    <row r="21" spans="2:84" s="86" customFormat="1" ht="36" customHeight="1" thickBot="1">
      <c r="B21" s="493" t="s">
        <v>74</v>
      </c>
      <c r="C21" s="494" t="s">
        <v>75</v>
      </c>
      <c r="D21" s="494" t="s">
        <v>76</v>
      </c>
      <c r="E21" s="482" t="s">
        <v>77</v>
      </c>
      <c r="F21" s="495"/>
      <c r="G21" s="495"/>
      <c r="H21" s="496" t="s">
        <v>81</v>
      </c>
      <c r="I21" s="482" t="s">
        <v>81</v>
      </c>
      <c r="J21" s="494" t="s">
        <v>82</v>
      </c>
      <c r="K21" s="497" t="s">
        <v>61</v>
      </c>
      <c r="L21" s="1343" t="s">
        <v>78</v>
      </c>
      <c r="M21" s="1344"/>
      <c r="N21" s="498" t="s">
        <v>79</v>
      </c>
      <c r="O21" s="498"/>
      <c r="P21" s="499" t="s">
        <v>588</v>
      </c>
      <c r="Q21" s="498" t="s">
        <v>598</v>
      </c>
      <c r="R21" s="499" t="s">
        <v>599</v>
      </c>
      <c r="S21" s="500" t="s">
        <v>61</v>
      </c>
      <c r="T21" s="500"/>
      <c r="U21" s="500" t="s">
        <v>588</v>
      </c>
      <c r="V21" s="501"/>
      <c r="W21" s="501" t="s">
        <v>600</v>
      </c>
      <c r="X21" s="501" t="s">
        <v>80</v>
      </c>
      <c r="Y21" s="501" t="s">
        <v>601</v>
      </c>
      <c r="Z21" s="502" t="s">
        <v>83</v>
      </c>
      <c r="AA21" s="1333" t="s">
        <v>286</v>
      </c>
      <c r="AB21" s="1333"/>
      <c r="AC21" s="1333"/>
      <c r="AD21" s="1333"/>
      <c r="AE21" s="1333"/>
      <c r="AF21" s="1333"/>
      <c r="AG21" s="1326"/>
      <c r="BH21" s="1340"/>
      <c r="BI21" s="1318"/>
      <c r="BJ21" s="195">
        <f t="shared" ref="BJ21:BP21" si="23">SUM(BJ7:BJ16)</f>
        <v>0</v>
      </c>
      <c r="BK21" s="196">
        <f t="shared" si="23"/>
        <v>0</v>
      </c>
      <c r="BL21" s="196">
        <f t="shared" si="23"/>
        <v>1340</v>
      </c>
      <c r="BM21" s="196">
        <f t="shared" si="23"/>
        <v>312</v>
      </c>
      <c r="BN21" s="196">
        <f t="shared" si="23"/>
        <v>3400</v>
      </c>
      <c r="BO21" s="196">
        <f t="shared" si="23"/>
        <v>936</v>
      </c>
      <c r="BP21" s="197">
        <f t="shared" si="23"/>
        <v>0</v>
      </c>
      <c r="BR21" s="696">
        <f t="shared" ref="BR21:BX21" si="24">SUM(BR7:BR16)</f>
        <v>0</v>
      </c>
      <c r="BS21" s="697">
        <f t="shared" si="24"/>
        <v>0</v>
      </c>
      <c r="BT21" s="697">
        <f t="shared" si="24"/>
        <v>139762</v>
      </c>
      <c r="BU21" s="697">
        <f t="shared" si="24"/>
        <v>25303.199999999997</v>
      </c>
      <c r="BV21" s="697">
        <f t="shared" si="24"/>
        <v>275740</v>
      </c>
      <c r="BW21" s="697">
        <f t="shared" si="24"/>
        <v>106226.63999999998</v>
      </c>
      <c r="BX21" s="698">
        <f t="shared" si="24"/>
        <v>0</v>
      </c>
      <c r="BY21" s="665"/>
      <c r="BZ21" s="665"/>
      <c r="CA21" s="665"/>
      <c r="CB21" s="665"/>
      <c r="CC21" s="665"/>
      <c r="CD21" s="665"/>
      <c r="CE21" s="665"/>
      <c r="CF21" s="85"/>
    </row>
    <row r="22" spans="2:84" s="85" customFormat="1" ht="15" customHeight="1">
      <c r="B22" s="112"/>
      <c r="C22" s="113"/>
      <c r="D22" s="113"/>
      <c r="E22" s="113"/>
      <c r="F22" s="113"/>
      <c r="G22" s="113"/>
      <c r="H22" s="152"/>
      <c r="I22" s="113"/>
      <c r="J22" s="113"/>
      <c r="K22" s="113"/>
      <c r="L22" s="128"/>
      <c r="M22" s="113"/>
      <c r="N22" s="113"/>
      <c r="O22" s="127"/>
      <c r="P22" s="129"/>
      <c r="Q22" s="127"/>
      <c r="R22" s="129"/>
      <c r="S22" s="130"/>
      <c r="T22" s="130"/>
      <c r="U22" s="130"/>
      <c r="V22" s="130"/>
      <c r="W22" s="130"/>
      <c r="X22" s="127"/>
      <c r="Y22" s="127"/>
      <c r="Z22" s="127"/>
      <c r="AA22" s="1347"/>
      <c r="AB22" s="1347"/>
      <c r="AC22" s="1347"/>
      <c r="AD22" s="1347"/>
      <c r="AE22" s="1347"/>
      <c r="AF22" s="1347"/>
      <c r="AG22" s="1348"/>
      <c r="BR22" s="665"/>
      <c r="BS22" s="665"/>
      <c r="BT22" s="665"/>
      <c r="BU22" s="665"/>
      <c r="BV22" s="665"/>
      <c r="BW22" s="665"/>
      <c r="BX22" s="665"/>
      <c r="BY22" s="665"/>
      <c r="BZ22" s="665"/>
      <c r="CA22" s="665"/>
      <c r="CB22" s="665"/>
      <c r="CC22" s="665"/>
      <c r="CD22" s="665"/>
      <c r="CE22" s="665"/>
    </row>
    <row r="23" spans="2:84" s="85" customFormat="1" ht="34.950000000000003" customHeight="1">
      <c r="B23" s="116" t="s">
        <v>692</v>
      </c>
      <c r="C23" s="114" t="str">
        <f t="shared" ref="B23:C31" si="25">C7</f>
        <v>Install Line Electric Power Distribution</v>
      </c>
      <c r="D23" s="113" t="s">
        <v>691</v>
      </c>
      <c r="E23" s="113"/>
      <c r="F23" s="113"/>
      <c r="G23" s="113"/>
      <c r="H23" s="152">
        <v>2</v>
      </c>
      <c r="I23" s="113"/>
      <c r="J23" s="1367">
        <v>500</v>
      </c>
      <c r="K23" s="1367">
        <f>H23*J23</f>
        <v>1000</v>
      </c>
      <c r="L23" s="128"/>
      <c r="M23" s="113"/>
      <c r="N23" s="113"/>
      <c r="O23" s="127"/>
      <c r="P23" s="129"/>
      <c r="Q23" s="127"/>
      <c r="R23" s="129"/>
      <c r="S23" s="130"/>
      <c r="T23" s="130"/>
      <c r="U23" s="130"/>
      <c r="V23" s="130"/>
      <c r="W23" s="130"/>
      <c r="X23" s="127"/>
      <c r="Y23" s="127"/>
      <c r="Z23" s="127"/>
      <c r="AA23" s="1347"/>
      <c r="AB23" s="1347"/>
      <c r="AC23" s="1347"/>
      <c r="AD23" s="1347"/>
      <c r="AE23" s="1347"/>
      <c r="AF23" s="1347"/>
      <c r="AG23" s="1348"/>
      <c r="BJ23" s="915"/>
      <c r="BR23" s="665"/>
      <c r="BS23" s="665"/>
      <c r="BT23" s="665"/>
      <c r="BU23" s="665"/>
      <c r="BV23" s="665"/>
      <c r="BW23" s="665"/>
      <c r="BX23" s="665"/>
      <c r="BY23" s="665"/>
      <c r="BZ23" s="665"/>
      <c r="CA23" s="665"/>
      <c r="CB23" s="665"/>
      <c r="CC23" s="665"/>
      <c r="CD23" s="665"/>
      <c r="CE23" s="665"/>
    </row>
    <row r="24" spans="2:84" s="85" customFormat="1" ht="15" customHeight="1">
      <c r="B24" s="116" t="s">
        <v>693</v>
      </c>
      <c r="C24" s="114" t="str">
        <f t="shared" si="25"/>
        <v>Install Cryogenics Supply Structural Suport</v>
      </c>
      <c r="D24" s="113" t="s">
        <v>691</v>
      </c>
      <c r="E24" s="113"/>
      <c r="F24" s="113"/>
      <c r="G24" s="113"/>
      <c r="H24" s="1368">
        <v>1</v>
      </c>
      <c r="I24" s="113"/>
      <c r="J24" s="1367">
        <v>500</v>
      </c>
      <c r="K24" s="1367">
        <f t="shared" ref="K24:K32" si="26">H24*J24</f>
        <v>500</v>
      </c>
      <c r="L24" s="128"/>
      <c r="M24" s="113"/>
      <c r="N24" s="113"/>
      <c r="O24" s="127"/>
      <c r="P24" s="129"/>
      <c r="Q24" s="127"/>
      <c r="R24" s="129"/>
      <c r="S24" s="130"/>
      <c r="T24" s="130"/>
      <c r="U24" s="130"/>
      <c r="V24" s="130"/>
      <c r="W24" s="130"/>
      <c r="X24" s="127"/>
      <c r="Y24" s="127"/>
      <c r="Z24" s="127"/>
      <c r="AA24" s="1347"/>
      <c r="AB24" s="1347"/>
      <c r="AC24" s="1347"/>
      <c r="AD24" s="1347"/>
      <c r="AE24" s="1347"/>
      <c r="AF24" s="1347"/>
      <c r="AG24" s="1348"/>
      <c r="BJ24" s="152"/>
      <c r="BR24" s="665"/>
      <c r="BS24" s="665"/>
      <c r="BT24" s="665"/>
      <c r="BU24" s="665"/>
      <c r="BV24" s="665"/>
      <c r="BW24" s="665"/>
      <c r="BX24" s="665"/>
      <c r="BY24" s="665"/>
      <c r="BZ24" s="665"/>
      <c r="CA24" s="665"/>
      <c r="CB24" s="665"/>
      <c r="CC24" s="665"/>
      <c r="CD24" s="665"/>
      <c r="CE24" s="665"/>
    </row>
    <row r="25" spans="2:84" s="85" customFormat="1" ht="15" customHeight="1">
      <c r="B25" s="116" t="s">
        <v>694</v>
      </c>
      <c r="C25" s="114" t="str">
        <f t="shared" si="25"/>
        <v>Install Beampipe/Vacuum</v>
      </c>
      <c r="D25" s="113" t="s">
        <v>691</v>
      </c>
      <c r="E25" s="113"/>
      <c r="F25" s="113"/>
      <c r="G25" s="113"/>
      <c r="H25" s="1368">
        <v>1</v>
      </c>
      <c r="I25" s="113"/>
      <c r="J25" s="1367">
        <v>500</v>
      </c>
      <c r="K25" s="1367">
        <f t="shared" si="26"/>
        <v>500</v>
      </c>
      <c r="L25" s="128"/>
      <c r="M25" s="113"/>
      <c r="N25" s="113"/>
      <c r="O25" s="127"/>
      <c r="P25" s="129"/>
      <c r="Q25" s="127"/>
      <c r="R25" s="129"/>
      <c r="S25" s="130"/>
      <c r="T25" s="130"/>
      <c r="U25" s="130"/>
      <c r="V25" s="130"/>
      <c r="W25" s="130"/>
      <c r="X25" s="127"/>
      <c r="Y25" s="127"/>
      <c r="Z25" s="127"/>
      <c r="AA25" s="1347"/>
      <c r="AB25" s="1347"/>
      <c r="AC25" s="1347"/>
      <c r="AD25" s="1347"/>
      <c r="AE25" s="1347"/>
      <c r="AF25" s="1347"/>
      <c r="AG25" s="1348"/>
      <c r="BJ25" s="152"/>
      <c r="BR25" s="665"/>
      <c r="BS25" s="665"/>
      <c r="BT25" s="665"/>
      <c r="BU25" s="665"/>
      <c r="BV25" s="665"/>
      <c r="BW25" s="665"/>
      <c r="BX25" s="665"/>
      <c r="BY25" s="665"/>
      <c r="BZ25" s="665"/>
      <c r="CA25" s="665"/>
      <c r="CB25" s="665"/>
      <c r="CC25" s="665"/>
      <c r="CD25" s="665"/>
      <c r="CE25" s="665"/>
    </row>
    <row r="26" spans="2:84" s="85" customFormat="1" ht="15" customHeight="1">
      <c r="B26" s="116" t="s">
        <v>695</v>
      </c>
      <c r="C26" s="114" t="str">
        <f t="shared" si="25"/>
        <v>Install IR HVAC</v>
      </c>
      <c r="D26" s="113" t="s">
        <v>691</v>
      </c>
      <c r="E26" s="113"/>
      <c r="F26" s="113"/>
      <c r="G26" s="113"/>
      <c r="H26" s="1368">
        <v>1</v>
      </c>
      <c r="I26" s="113"/>
      <c r="J26" s="1367">
        <v>500</v>
      </c>
      <c r="K26" s="1367">
        <f t="shared" si="26"/>
        <v>500</v>
      </c>
      <c r="L26" s="128"/>
      <c r="M26" s="113"/>
      <c r="N26" s="113"/>
      <c r="O26" s="127"/>
      <c r="P26" s="129"/>
      <c r="Q26" s="127"/>
      <c r="R26" s="129"/>
      <c r="S26" s="130"/>
      <c r="T26" s="130"/>
      <c r="U26" s="130"/>
      <c r="V26" s="130"/>
      <c r="W26" s="130"/>
      <c r="X26" s="127"/>
      <c r="Y26" s="127"/>
      <c r="Z26" s="127"/>
      <c r="AA26" s="1347"/>
      <c r="AB26" s="1347"/>
      <c r="AC26" s="1347"/>
      <c r="AD26" s="1347"/>
      <c r="AE26" s="1347"/>
      <c r="AF26" s="1347"/>
      <c r="AG26" s="1348"/>
      <c r="BJ26" s="152"/>
      <c r="BR26" s="665"/>
      <c r="BS26" s="665"/>
      <c r="BT26" s="665"/>
      <c r="BU26" s="665"/>
      <c r="BV26" s="665"/>
      <c r="BW26" s="665"/>
      <c r="BX26" s="665"/>
      <c r="BY26" s="665"/>
      <c r="BZ26" s="665"/>
      <c r="CA26" s="665"/>
      <c r="CB26" s="665"/>
      <c r="CC26" s="665"/>
      <c r="CD26" s="665"/>
      <c r="CE26" s="665"/>
    </row>
    <row r="27" spans="2:84" s="85" customFormat="1" ht="15" customHeight="1">
      <c r="B27" s="116" t="s">
        <v>696</v>
      </c>
      <c r="C27" s="114" t="str">
        <f t="shared" si="25"/>
        <v>Install IR Electronics Cooling Water</v>
      </c>
      <c r="D27" s="113" t="s">
        <v>691</v>
      </c>
      <c r="E27" s="113"/>
      <c r="F27" s="113"/>
      <c r="G27" s="113"/>
      <c r="H27" s="1368">
        <v>2</v>
      </c>
      <c r="I27" s="113"/>
      <c r="J27" s="1367">
        <v>500</v>
      </c>
      <c r="K27" s="1367">
        <f t="shared" si="26"/>
        <v>1000</v>
      </c>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R27" s="665"/>
      <c r="BS27" s="665"/>
      <c r="BT27" s="665"/>
      <c r="BU27" s="665"/>
      <c r="BV27" s="665"/>
      <c r="BW27" s="665"/>
      <c r="BX27" s="665"/>
      <c r="BY27" s="665"/>
      <c r="BZ27" s="665"/>
      <c r="CA27" s="665"/>
      <c r="CB27" s="665"/>
      <c r="CC27" s="665"/>
      <c r="CD27" s="665"/>
      <c r="CE27" s="665"/>
    </row>
    <row r="28" spans="2:84" s="85" customFormat="1" ht="28.8">
      <c r="B28" s="116" t="s">
        <v>697</v>
      </c>
      <c r="C28" s="114" t="str">
        <f t="shared" si="25"/>
        <v>Install On Detector and Off Detector Safety Subsystems</v>
      </c>
      <c r="D28" s="113" t="s">
        <v>691</v>
      </c>
      <c r="E28" s="113"/>
      <c r="F28" s="113"/>
      <c r="G28" s="113"/>
      <c r="H28" s="1368">
        <v>2</v>
      </c>
      <c r="I28" s="113"/>
      <c r="J28" s="1367">
        <v>500</v>
      </c>
      <c r="K28" s="1367">
        <f t="shared" si="26"/>
        <v>1000</v>
      </c>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R28" s="665"/>
      <c r="BS28" s="665"/>
      <c r="BT28" s="665"/>
      <c r="BU28" s="665"/>
      <c r="BV28" s="665"/>
      <c r="BW28" s="665"/>
      <c r="BX28" s="665"/>
      <c r="BY28" s="665"/>
      <c r="BZ28" s="665"/>
      <c r="CA28" s="665"/>
      <c r="CB28" s="665"/>
      <c r="CC28" s="665"/>
      <c r="CD28" s="665"/>
      <c r="CE28" s="665"/>
    </row>
    <row r="29" spans="2:84" s="85" customFormat="1" ht="15" customHeight="1">
      <c r="B29" s="116" t="s">
        <v>698</v>
      </c>
      <c r="C29" s="114" t="str">
        <f t="shared" si="25"/>
        <v>Install Detector Support Services Systems</v>
      </c>
      <c r="D29" s="113" t="s">
        <v>691</v>
      </c>
      <c r="E29" s="113"/>
      <c r="F29" s="113"/>
      <c r="G29" s="113"/>
      <c r="H29" s="1368">
        <v>1</v>
      </c>
      <c r="I29" s="113"/>
      <c r="J29" s="1367">
        <v>500</v>
      </c>
      <c r="K29" s="1367">
        <f t="shared" si="26"/>
        <v>500</v>
      </c>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R29" s="665"/>
      <c r="BS29" s="665"/>
      <c r="BT29" s="665"/>
      <c r="BU29" s="665"/>
      <c r="BV29" s="665"/>
      <c r="BW29" s="665"/>
      <c r="BX29" s="665"/>
      <c r="BY29" s="665"/>
      <c r="BZ29" s="665"/>
      <c r="CA29" s="665"/>
      <c r="CB29" s="665"/>
      <c r="CC29" s="665"/>
      <c r="CD29" s="665"/>
      <c r="CE29" s="665"/>
    </row>
    <row r="30" spans="2:84" s="85" customFormat="1" ht="15" customHeight="1">
      <c r="B30" s="116" t="s">
        <v>699</v>
      </c>
      <c r="C30" s="114" t="str">
        <f t="shared" si="25"/>
        <v>Install Electronics Racks</v>
      </c>
      <c r="D30" s="113" t="s">
        <v>691</v>
      </c>
      <c r="E30" s="113"/>
      <c r="F30" s="113"/>
      <c r="G30" s="113"/>
      <c r="H30" s="1368">
        <v>2</v>
      </c>
      <c r="I30" s="113"/>
      <c r="J30" s="1367">
        <v>500</v>
      </c>
      <c r="K30" s="1367">
        <f t="shared" si="26"/>
        <v>1000</v>
      </c>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R30" s="665"/>
      <c r="BS30" s="665"/>
      <c r="BT30" s="665"/>
      <c r="BU30" s="665"/>
      <c r="BV30" s="665"/>
      <c r="BW30" s="665"/>
      <c r="BX30" s="665"/>
      <c r="BY30" s="665"/>
      <c r="BZ30" s="665"/>
      <c r="CA30" s="665"/>
      <c r="CB30" s="665"/>
      <c r="CC30" s="665"/>
      <c r="CD30" s="665"/>
      <c r="CE30" s="665"/>
    </row>
    <row r="31" spans="2:84" s="85" customFormat="1" ht="15" customHeight="1">
      <c r="B31" s="116" t="s">
        <v>700</v>
      </c>
      <c r="C31" s="114" t="str">
        <f t="shared" si="25"/>
        <v>Install Gas and Cooling System Services</v>
      </c>
      <c r="D31" s="113" t="s">
        <v>691</v>
      </c>
      <c r="E31" s="113"/>
      <c r="F31" s="113"/>
      <c r="G31" s="113"/>
      <c r="H31" s="1368">
        <v>1</v>
      </c>
      <c r="I31" s="113"/>
      <c r="J31" s="1367">
        <v>500</v>
      </c>
      <c r="K31" s="1367">
        <f t="shared" si="26"/>
        <v>500</v>
      </c>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R31" s="665"/>
      <c r="BS31" s="665"/>
      <c r="BT31" s="665"/>
      <c r="BU31" s="665"/>
      <c r="BV31" s="665"/>
      <c r="BW31" s="665"/>
      <c r="BX31" s="665"/>
      <c r="BY31" s="665"/>
      <c r="BZ31" s="665"/>
      <c r="CA31" s="665"/>
      <c r="CB31" s="665"/>
      <c r="CC31" s="665"/>
      <c r="CD31" s="665"/>
      <c r="CE31" s="665"/>
    </row>
    <row r="32" spans="2:84" s="85" customFormat="1" ht="15" customHeight="1">
      <c r="B32" s="116" t="s">
        <v>701</v>
      </c>
      <c r="C32" s="114" t="str">
        <f t="shared" ref="C32" si="27">C16</f>
        <v>Install Non-IR Infrastructure</v>
      </c>
      <c r="D32" s="113" t="s">
        <v>691</v>
      </c>
      <c r="E32" s="113"/>
      <c r="F32" s="113"/>
      <c r="G32" s="113"/>
      <c r="H32" s="152">
        <v>1</v>
      </c>
      <c r="I32" s="113"/>
      <c r="J32" s="1367">
        <v>500</v>
      </c>
      <c r="K32" s="1367">
        <f t="shared" si="26"/>
        <v>500</v>
      </c>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2"/>
      <c r="C33" s="113"/>
      <c r="D33" s="131"/>
      <c r="E33" s="113"/>
      <c r="F33" s="113"/>
      <c r="G33" s="113"/>
      <c r="H33" s="15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2"/>
      <c r="C34" s="113"/>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2"/>
      <c r="C35" s="113"/>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31"/>
      <c r="D39" s="113"/>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31"/>
      <c r="D40" s="113"/>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13"/>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8"/>
      <c r="BS41" s="8"/>
      <c r="BT41" s="8"/>
      <c r="BU41" s="8"/>
      <c r="BV41" s="8"/>
      <c r="BW41" s="8"/>
      <c r="BX41" s="8"/>
      <c r="BY41" s="8"/>
      <c r="BZ41" s="8"/>
      <c r="CA41" s="8"/>
      <c r="CB41" s="8"/>
      <c r="CC41" s="8"/>
      <c r="CD41" s="8"/>
      <c r="CE41" s="8"/>
    </row>
    <row r="42" spans="2:84" s="85" customFormat="1" ht="15" customHeight="1" thickBot="1">
      <c r="B42" s="134"/>
      <c r="C42" s="135"/>
      <c r="D42" s="135"/>
      <c r="E42" s="135"/>
      <c r="F42" s="135"/>
      <c r="G42" s="135"/>
      <c r="H42" s="153"/>
      <c r="I42" s="135"/>
      <c r="J42" s="135"/>
      <c r="K42" s="135"/>
      <c r="L42" s="136"/>
      <c r="M42" s="135"/>
      <c r="N42" s="135"/>
      <c r="O42" s="137"/>
      <c r="P42" s="138"/>
      <c r="Q42" s="137"/>
      <c r="R42" s="138"/>
      <c r="S42" s="139"/>
      <c r="T42" s="139"/>
      <c r="U42" s="139"/>
      <c r="V42" s="139"/>
      <c r="W42" s="139"/>
      <c r="X42" s="137"/>
      <c r="Y42" s="137"/>
      <c r="Z42" s="137"/>
      <c r="AA42" s="1336"/>
      <c r="AB42" s="1336"/>
      <c r="AC42" s="1336"/>
      <c r="AD42" s="1336"/>
      <c r="AE42" s="1336"/>
      <c r="AF42" s="1336"/>
      <c r="AG42" s="1337"/>
      <c r="BR42" s="8"/>
      <c r="BS42" s="8"/>
      <c r="BT42" s="8"/>
      <c r="BU42" s="8"/>
      <c r="BV42" s="8"/>
      <c r="BW42" s="8"/>
      <c r="BX42" s="8"/>
      <c r="BY42" s="8"/>
      <c r="BZ42" s="8"/>
      <c r="CA42" s="8"/>
      <c r="CB42" s="8"/>
      <c r="CC42" s="8"/>
      <c r="CD42" s="8"/>
      <c r="CE42" s="8"/>
    </row>
    <row r="43" spans="2:84" s="85" customFormat="1" ht="15" customHeight="1">
      <c r="B43" s="113"/>
      <c r="C43" s="113"/>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27"/>
      <c r="BR43" s="8"/>
      <c r="BS43" s="8"/>
      <c r="BT43" s="8"/>
      <c r="BU43" s="8"/>
      <c r="BV43" s="8"/>
      <c r="BW43" s="8"/>
      <c r="BX43" s="8"/>
      <c r="BY43" s="8"/>
      <c r="BZ43" s="8"/>
      <c r="CA43" s="8"/>
      <c r="CB43" s="8"/>
      <c r="CC43" s="8"/>
      <c r="CD43" s="8"/>
      <c r="CE43" s="8"/>
      <c r="CF43" s="8"/>
    </row>
    <row r="44" spans="2:84" s="8" customFormat="1">
      <c r="B44" s="346"/>
      <c r="C44" s="346"/>
      <c r="D44" s="147"/>
      <c r="E44" s="148"/>
      <c r="F44" s="148"/>
      <c r="G44" s="148"/>
      <c r="H44" s="148"/>
      <c r="I44" s="148"/>
      <c r="J44" s="148"/>
      <c r="K44" s="148"/>
      <c r="L44" s="148"/>
      <c r="M44" s="148"/>
      <c r="N44" s="148"/>
      <c r="O44" s="148"/>
      <c r="P44" s="148"/>
      <c r="Q44" s="148"/>
      <c r="R44" s="148"/>
      <c r="S44" s="149"/>
      <c r="T44" s="148"/>
      <c r="U44" s="148"/>
      <c r="V44" s="148"/>
      <c r="W44" s="148"/>
      <c r="X44" s="148"/>
      <c r="Y44" s="148"/>
      <c r="Z44" s="148"/>
      <c r="AA44" s="148"/>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R44" s="369"/>
      <c r="BS44" s="369"/>
      <c r="BT44" s="369"/>
      <c r="BU44" s="369"/>
      <c r="BV44" s="369"/>
      <c r="BW44" s="369"/>
      <c r="BX44" s="369"/>
      <c r="BY44" s="369"/>
      <c r="BZ44" s="369"/>
      <c r="CA44" s="369"/>
      <c r="CB44" s="369"/>
      <c r="CC44" s="369"/>
      <c r="CD44" s="369"/>
      <c r="CE44" s="369"/>
    </row>
    <row r="45" spans="2:84" s="8" customFormat="1" ht="42">
      <c r="B45" s="347" t="s">
        <v>85</v>
      </c>
      <c r="C45" s="346"/>
      <c r="D45" s="147"/>
      <c r="E45" s="148"/>
      <c r="F45" s="148"/>
      <c r="G45" s="148"/>
      <c r="H45" s="148"/>
      <c r="I45" s="148"/>
      <c r="J45" s="148"/>
      <c r="K45" s="148"/>
      <c r="L45" s="148"/>
      <c r="M45" s="148"/>
      <c r="N45" s="148"/>
      <c r="O45" s="148"/>
      <c r="P45" s="148"/>
      <c r="Q45" s="148"/>
      <c r="R45" s="148"/>
      <c r="S45" s="149"/>
      <c r="T45" s="148"/>
      <c r="U45" s="148"/>
      <c r="V45" s="148"/>
      <c r="W45" s="148"/>
      <c r="X45" s="148"/>
      <c r="Y45" s="148"/>
      <c r="Z45" s="148"/>
      <c r="AA45" s="148"/>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665"/>
      <c r="BS45" s="665"/>
      <c r="BT45" s="665"/>
      <c r="BU45" s="665"/>
      <c r="BV45" s="665"/>
      <c r="BW45" s="665"/>
      <c r="BX45" s="665"/>
      <c r="BY45" s="665"/>
      <c r="BZ45" s="665"/>
      <c r="CA45" s="665"/>
      <c r="CB45" s="665"/>
      <c r="CC45" s="665"/>
      <c r="CD45" s="665"/>
      <c r="CE45" s="665"/>
    </row>
    <row r="46" spans="2:84" s="8" customFormat="1" ht="16.2" thickBot="1">
      <c r="B46" s="51"/>
      <c r="C46" s="51"/>
      <c r="D46" s="9"/>
      <c r="E46" s="3"/>
      <c r="F46" s="3"/>
      <c r="G46" s="3"/>
      <c r="H46" s="3"/>
      <c r="I46" s="3"/>
      <c r="J46" s="3"/>
      <c r="K46" s="3"/>
      <c r="L46" s="3"/>
      <c r="M46" s="3"/>
      <c r="N46" s="3"/>
      <c r="O46" s="3"/>
      <c r="P46" s="3"/>
      <c r="Q46" s="3"/>
      <c r="R46" s="3"/>
      <c r="S46" s="10"/>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369"/>
      <c r="BS46" s="369"/>
      <c r="BT46" s="369"/>
      <c r="BU46" s="369"/>
      <c r="BV46" s="369"/>
      <c r="BW46" s="369"/>
      <c r="BX46" s="369"/>
      <c r="BY46" s="369"/>
      <c r="BZ46" s="369"/>
      <c r="CA46" s="369"/>
      <c r="CB46" s="369"/>
      <c r="CC46" s="369"/>
      <c r="CD46" s="369"/>
      <c r="CE46" s="369"/>
      <c r="CF46" s="86"/>
    </row>
    <row r="47" spans="2:84" s="86" customFormat="1" ht="36" customHeight="1" thickBot="1">
      <c r="B47" s="91" t="s">
        <v>74</v>
      </c>
      <c r="C47" s="92" t="s">
        <v>75</v>
      </c>
      <c r="D47" s="92" t="s">
        <v>86</v>
      </c>
      <c r="E47" s="481" t="s">
        <v>88</v>
      </c>
      <c r="F47" s="93" t="s">
        <v>87</v>
      </c>
      <c r="G47" s="93"/>
      <c r="H47" s="150"/>
      <c r="I47" s="481" t="s">
        <v>81</v>
      </c>
      <c r="J47" s="95" t="s">
        <v>89</v>
      </c>
      <c r="K47" s="94" t="s">
        <v>61</v>
      </c>
      <c r="L47" s="1334" t="s">
        <v>78</v>
      </c>
      <c r="M47" s="1335"/>
      <c r="N47" s="95" t="s">
        <v>79</v>
      </c>
      <c r="O47" s="95"/>
      <c r="P47" s="96" t="s">
        <v>588</v>
      </c>
      <c r="Q47" s="95" t="s">
        <v>598</v>
      </c>
      <c r="R47" s="96" t="s">
        <v>599</v>
      </c>
      <c r="S47" s="97" t="s">
        <v>61</v>
      </c>
      <c r="T47" s="97"/>
      <c r="U47" s="97" t="s">
        <v>588</v>
      </c>
      <c r="V47" s="98"/>
      <c r="W47" s="98" t="s">
        <v>600</v>
      </c>
      <c r="X47" s="98" t="s">
        <v>80</v>
      </c>
      <c r="Y47" s="98" t="s">
        <v>601</v>
      </c>
      <c r="Z47" s="503" t="s">
        <v>83</v>
      </c>
      <c r="AA47" s="1328" t="s">
        <v>286</v>
      </c>
      <c r="AB47" s="1327"/>
      <c r="AC47" s="1327"/>
      <c r="AD47" s="1327"/>
      <c r="AE47" s="1327"/>
      <c r="AF47" s="1327"/>
      <c r="AG47" s="1328"/>
      <c r="BR47" s="369"/>
      <c r="BS47" s="369"/>
      <c r="BT47" s="369"/>
      <c r="BU47" s="369"/>
      <c r="BV47" s="369"/>
      <c r="BW47" s="369"/>
      <c r="BX47" s="369"/>
      <c r="BY47" s="369"/>
      <c r="BZ47" s="369"/>
      <c r="CA47" s="369"/>
      <c r="CB47" s="369"/>
      <c r="CC47" s="369"/>
      <c r="CD47" s="369"/>
      <c r="CE47" s="369"/>
      <c r="CF47" s="85"/>
    </row>
    <row r="48" spans="2:84" s="85" customFormat="1" ht="15" customHeight="1">
      <c r="B48" s="99"/>
      <c r="C48" s="100"/>
      <c r="D48" s="100"/>
      <c r="E48" s="100"/>
      <c r="F48" s="100"/>
      <c r="G48" s="100"/>
      <c r="H48" s="154"/>
      <c r="I48" s="100"/>
      <c r="J48" s="100"/>
      <c r="K48" s="100"/>
      <c r="L48" s="101"/>
      <c r="M48" s="100"/>
      <c r="N48" s="100"/>
      <c r="O48" s="102"/>
      <c r="P48" s="103"/>
      <c r="Q48" s="102"/>
      <c r="R48" s="103"/>
      <c r="S48" s="104"/>
      <c r="T48" s="104"/>
      <c r="U48" s="104"/>
      <c r="V48" s="104"/>
      <c r="W48" s="104"/>
      <c r="X48" s="102"/>
      <c r="Y48" s="102"/>
      <c r="Z48" s="102"/>
      <c r="AA48" s="1352"/>
      <c r="AB48" s="1350"/>
      <c r="AC48" s="1350"/>
      <c r="AD48" s="1350"/>
      <c r="AE48" s="1350"/>
      <c r="AF48" s="1350"/>
      <c r="AG48" s="1350"/>
      <c r="BR48" s="369"/>
      <c r="BS48" s="369"/>
      <c r="BT48" s="369"/>
      <c r="BU48" s="369"/>
      <c r="BV48" s="369"/>
      <c r="BW48" s="369"/>
      <c r="BX48" s="369"/>
      <c r="BY48" s="369"/>
      <c r="BZ48" s="369"/>
      <c r="CA48" s="369"/>
      <c r="CB48" s="369"/>
      <c r="CC48" s="369"/>
      <c r="CD48" s="369"/>
      <c r="CE48" s="369"/>
      <c r="CF48" s="86"/>
    </row>
    <row r="49" spans="2:84" s="86" customFormat="1" ht="15" customHeight="1">
      <c r="B49" s="116"/>
      <c r="C49" s="114"/>
      <c r="D49" s="117"/>
      <c r="E49" s="117"/>
      <c r="F49" s="117"/>
      <c r="G49" s="117"/>
      <c r="H49" s="155"/>
      <c r="I49" s="117"/>
      <c r="J49" s="117"/>
      <c r="K49" s="117"/>
      <c r="L49" s="118"/>
      <c r="M49" s="117"/>
      <c r="N49" s="117"/>
      <c r="P49" s="119"/>
      <c r="R49" s="119"/>
      <c r="S49" s="120"/>
      <c r="T49" s="120"/>
      <c r="U49" s="120"/>
      <c r="V49" s="120"/>
      <c r="W49" s="120"/>
      <c r="AA49" s="1349"/>
      <c r="AB49" s="1350"/>
      <c r="AC49" s="1350"/>
      <c r="AD49" s="1350"/>
      <c r="AE49" s="1350"/>
      <c r="AF49" s="1350"/>
      <c r="AG49" s="1350"/>
      <c r="BR49" s="369"/>
      <c r="BS49" s="369"/>
      <c r="BT49" s="369"/>
      <c r="BU49" s="369"/>
      <c r="BV49" s="369"/>
      <c r="BW49" s="369"/>
      <c r="BX49" s="369"/>
      <c r="BY49" s="369"/>
      <c r="BZ49" s="369"/>
      <c r="CA49" s="369"/>
      <c r="CB49" s="369"/>
      <c r="CC49" s="369"/>
      <c r="CD49" s="369"/>
      <c r="CE49" s="369"/>
    </row>
    <row r="50" spans="2:84" s="86" customFormat="1" ht="15" customHeight="1">
      <c r="B50" s="116"/>
      <c r="C50" s="114"/>
      <c r="D50" s="117"/>
      <c r="E50" s="117"/>
      <c r="F50" s="117"/>
      <c r="G50" s="117"/>
      <c r="H50" s="155"/>
      <c r="I50" s="117"/>
      <c r="J50" s="117"/>
      <c r="K50" s="117"/>
      <c r="L50" s="118"/>
      <c r="M50" s="117"/>
      <c r="N50" s="117"/>
      <c r="P50" s="119"/>
      <c r="R50" s="119"/>
      <c r="S50" s="120"/>
      <c r="T50" s="120"/>
      <c r="U50" s="120"/>
      <c r="V50" s="120"/>
      <c r="W50" s="120"/>
      <c r="AA50" s="1349"/>
      <c r="AB50" s="1350"/>
      <c r="AC50" s="1350"/>
      <c r="AD50" s="1350"/>
      <c r="AE50" s="1350"/>
      <c r="AF50" s="1350"/>
      <c r="AG50" s="1350"/>
      <c r="BR50" s="369"/>
      <c r="BS50" s="369"/>
      <c r="BT50" s="369"/>
      <c r="BU50" s="369"/>
      <c r="BV50" s="369"/>
      <c r="BW50" s="369"/>
      <c r="BX50" s="369"/>
      <c r="BY50" s="369"/>
      <c r="BZ50" s="369"/>
      <c r="CA50" s="369"/>
      <c r="CB50" s="369"/>
      <c r="CC50" s="369"/>
      <c r="CD50" s="369"/>
      <c r="CE50" s="369"/>
    </row>
    <row r="51" spans="2:84" s="86" customFormat="1" ht="15" customHeight="1">
      <c r="B51" s="116"/>
      <c r="C51" s="114"/>
      <c r="D51" s="117"/>
      <c r="E51" s="117"/>
      <c r="F51" s="117"/>
      <c r="G51" s="117"/>
      <c r="H51" s="155"/>
      <c r="I51" s="117"/>
      <c r="J51" s="117"/>
      <c r="K51" s="117"/>
      <c r="L51" s="118"/>
      <c r="M51" s="117"/>
      <c r="N51" s="117"/>
      <c r="P51" s="119"/>
      <c r="R51" s="119"/>
      <c r="S51" s="120"/>
      <c r="T51" s="120"/>
      <c r="U51" s="120"/>
      <c r="V51" s="120"/>
      <c r="W51" s="120"/>
      <c r="AA51" s="1349"/>
      <c r="AB51" s="1350"/>
      <c r="AC51" s="1350"/>
      <c r="AD51" s="1350"/>
      <c r="AE51" s="1350"/>
      <c r="AF51" s="1350"/>
      <c r="AG51" s="1350"/>
      <c r="BR51" s="369"/>
      <c r="BS51" s="369"/>
      <c r="BT51" s="369"/>
      <c r="BU51" s="369"/>
      <c r="BV51" s="369"/>
      <c r="BW51" s="369"/>
      <c r="BX51" s="369"/>
      <c r="BY51" s="369"/>
      <c r="BZ51" s="369"/>
      <c r="CA51" s="369"/>
      <c r="CB51" s="369"/>
      <c r="CC51" s="369"/>
      <c r="CD51" s="369"/>
      <c r="CE51" s="369"/>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49"/>
      <c r="AB52" s="1350"/>
      <c r="AC52" s="1350"/>
      <c r="AD52" s="1350"/>
      <c r="AE52" s="1350"/>
      <c r="AF52" s="1350"/>
      <c r="AG52" s="1350"/>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49"/>
      <c r="AB53" s="1350"/>
      <c r="AC53" s="1350"/>
      <c r="AD53" s="1350"/>
      <c r="AE53" s="1350"/>
      <c r="AF53" s="1350"/>
      <c r="AG53" s="1350"/>
      <c r="BR53" s="369"/>
      <c r="BS53" s="369"/>
      <c r="BT53" s="369"/>
      <c r="BU53" s="369"/>
      <c r="BV53" s="369"/>
      <c r="BW53" s="369"/>
      <c r="BX53" s="369"/>
      <c r="BY53" s="369"/>
      <c r="BZ53" s="369"/>
      <c r="CA53" s="369"/>
      <c r="CB53" s="369"/>
      <c r="CC53" s="369"/>
      <c r="CD53" s="369"/>
      <c r="CE53" s="369"/>
    </row>
    <row r="54" spans="2:84" s="86" customFormat="1" ht="14.4">
      <c r="B54" s="116"/>
      <c r="C54" s="114"/>
      <c r="D54" s="117"/>
      <c r="E54" s="117"/>
      <c r="F54" s="117"/>
      <c r="G54" s="117"/>
      <c r="H54" s="155"/>
      <c r="I54" s="117"/>
      <c r="J54" s="117"/>
      <c r="K54" s="117"/>
      <c r="L54" s="118"/>
      <c r="M54" s="117"/>
      <c r="N54" s="117"/>
      <c r="P54" s="119"/>
      <c r="R54" s="119"/>
      <c r="S54" s="120"/>
      <c r="T54" s="120"/>
      <c r="U54" s="120"/>
      <c r="V54" s="120"/>
      <c r="W54" s="120"/>
      <c r="AA54" s="1349"/>
      <c r="AB54" s="1350"/>
      <c r="AC54" s="1350"/>
      <c r="AD54" s="1350"/>
      <c r="AE54" s="1350"/>
      <c r="AF54" s="1350"/>
      <c r="AG54" s="1350"/>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4.4">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4.4">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665"/>
      <c r="BS60" s="665"/>
      <c r="BT60" s="665"/>
      <c r="BU60" s="665"/>
      <c r="BV60" s="665"/>
      <c r="BW60" s="665"/>
      <c r="BX60" s="665"/>
      <c r="BY60" s="665"/>
      <c r="BZ60" s="665"/>
      <c r="CA60" s="665"/>
      <c r="CB60" s="665"/>
      <c r="CC60" s="665"/>
      <c r="CD60" s="665"/>
      <c r="CE60" s="665"/>
    </row>
    <row r="61" spans="2:84" s="86" customFormat="1" ht="14.4">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665"/>
      <c r="BS61" s="665"/>
      <c r="BT61" s="665"/>
      <c r="BU61" s="665"/>
      <c r="BV61" s="665"/>
      <c r="BW61" s="665"/>
      <c r="BX61" s="665"/>
      <c r="BY61" s="665"/>
      <c r="BZ61" s="665"/>
      <c r="CA61" s="665"/>
      <c r="CB61" s="665"/>
      <c r="CC61" s="665"/>
      <c r="CD61" s="665"/>
      <c r="CE61" s="665"/>
    </row>
    <row r="62" spans="2:84" s="86" customFormat="1" ht="14.4">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665"/>
      <c r="BS62" s="665"/>
      <c r="BT62" s="665"/>
      <c r="BU62" s="665"/>
      <c r="BV62" s="665"/>
      <c r="BW62" s="665"/>
      <c r="BX62" s="665"/>
      <c r="BY62" s="665"/>
      <c r="BZ62" s="665"/>
      <c r="CA62" s="665"/>
      <c r="CB62" s="665"/>
      <c r="CC62" s="665"/>
      <c r="CD62" s="665"/>
      <c r="CE62" s="665"/>
      <c r="CF62" s="85"/>
    </row>
    <row r="63" spans="2:84" s="85" customFormat="1" ht="15" customHeight="1">
      <c r="B63" s="105"/>
      <c r="C63" s="87"/>
      <c r="D63" s="87"/>
      <c r="E63" s="87"/>
      <c r="F63" s="87"/>
      <c r="G63" s="87"/>
      <c r="H63" s="156"/>
      <c r="I63" s="87"/>
      <c r="J63" s="87"/>
      <c r="K63" s="87"/>
      <c r="L63" s="88"/>
      <c r="M63" s="87"/>
      <c r="N63" s="87"/>
      <c r="P63" s="89"/>
      <c r="R63" s="89"/>
      <c r="S63" s="90"/>
      <c r="T63" s="90"/>
      <c r="U63" s="90"/>
      <c r="V63" s="90"/>
      <c r="W63" s="90"/>
      <c r="AA63" s="1349"/>
      <c r="AB63" s="1350"/>
      <c r="AC63" s="1350"/>
      <c r="AD63" s="1350"/>
      <c r="AE63" s="1350"/>
      <c r="AF63" s="1350"/>
      <c r="AG63" s="1350"/>
      <c r="BR63" s="665"/>
      <c r="BS63" s="665"/>
      <c r="BT63" s="665"/>
      <c r="BU63" s="665"/>
      <c r="BV63" s="665"/>
      <c r="BW63" s="665"/>
      <c r="BX63" s="665"/>
      <c r="BY63" s="665"/>
      <c r="BZ63" s="665"/>
      <c r="CA63" s="665"/>
      <c r="CB63" s="665"/>
      <c r="CC63" s="665"/>
      <c r="CD63" s="665"/>
      <c r="CE63" s="665"/>
    </row>
    <row r="64" spans="2:84" s="85" customFormat="1" ht="15" customHeight="1">
      <c r="B64" s="105"/>
      <c r="C64" s="87"/>
      <c r="D64" s="87"/>
      <c r="E64" s="87"/>
      <c r="F64" s="87"/>
      <c r="G64" s="87"/>
      <c r="H64" s="156"/>
      <c r="I64" s="87"/>
      <c r="J64" s="87"/>
      <c r="K64" s="87"/>
      <c r="L64" s="88"/>
      <c r="M64" s="87"/>
      <c r="N64" s="87"/>
      <c r="P64" s="89"/>
      <c r="R64" s="89"/>
      <c r="S64" s="90"/>
      <c r="T64" s="90"/>
      <c r="U64" s="90"/>
      <c r="V64" s="90"/>
      <c r="W64" s="90"/>
      <c r="AA64" s="1349"/>
      <c r="AB64" s="1350"/>
      <c r="AC64" s="1350"/>
      <c r="AD64" s="1350"/>
      <c r="AE64" s="1350"/>
      <c r="AF64" s="1350"/>
      <c r="AG64" s="1350"/>
      <c r="BR64" s="8"/>
      <c r="BS64" s="8"/>
      <c r="BT64" s="8"/>
      <c r="BU64" s="8"/>
      <c r="BV64" s="8"/>
      <c r="BW64" s="8"/>
      <c r="BX64" s="8"/>
      <c r="BY64" s="8"/>
      <c r="BZ64" s="8"/>
      <c r="CA64" s="8"/>
      <c r="CB64" s="8"/>
      <c r="CC64" s="8"/>
      <c r="CD64" s="8"/>
      <c r="CE64" s="8"/>
    </row>
    <row r="65" spans="2:84" s="85" customFormat="1" ht="15" customHeight="1">
      <c r="B65" s="105"/>
      <c r="C65" s="87"/>
      <c r="D65" s="87"/>
      <c r="E65" s="87"/>
      <c r="F65" s="87"/>
      <c r="G65" s="87"/>
      <c r="H65" s="156"/>
      <c r="I65" s="87"/>
      <c r="J65" s="87"/>
      <c r="K65" s="87"/>
      <c r="L65" s="88"/>
      <c r="M65" s="87"/>
      <c r="N65" s="87"/>
      <c r="P65" s="89"/>
      <c r="R65" s="89"/>
      <c r="S65" s="90"/>
      <c r="T65" s="90"/>
      <c r="U65" s="90"/>
      <c r="V65" s="90"/>
      <c r="W65" s="90"/>
      <c r="AA65" s="1349"/>
      <c r="AB65" s="1350"/>
      <c r="AC65" s="1350"/>
      <c r="AD65" s="1350"/>
      <c r="AE65" s="1350"/>
      <c r="AF65" s="1350"/>
      <c r="AG65" s="1350"/>
      <c r="BR65" s="20"/>
      <c r="BS65" s="18"/>
      <c r="BT65" s="18"/>
      <c r="BU65" s="18"/>
      <c r="BV65" s="18"/>
      <c r="BW65" s="18"/>
      <c r="BX65" s="18"/>
      <c r="BY65" s="18"/>
      <c r="BZ65" s="18"/>
      <c r="CA65" s="18"/>
      <c r="CB65" s="18"/>
      <c r="CC65" s="18"/>
      <c r="CD65" s="18"/>
      <c r="CE65" s="18"/>
    </row>
    <row r="66" spans="2:84" s="85" customFormat="1" ht="15" customHeight="1" thickBot="1">
      <c r="B66" s="106"/>
      <c r="C66" s="107"/>
      <c r="D66" s="107"/>
      <c r="E66" s="107"/>
      <c r="F66" s="107"/>
      <c r="G66" s="107"/>
      <c r="H66" s="157"/>
      <c r="I66" s="107"/>
      <c r="J66" s="107"/>
      <c r="K66" s="107"/>
      <c r="L66" s="108"/>
      <c r="M66" s="107"/>
      <c r="N66" s="107"/>
      <c r="O66" s="109"/>
      <c r="P66" s="110"/>
      <c r="Q66" s="109"/>
      <c r="R66" s="110"/>
      <c r="S66" s="111"/>
      <c r="T66" s="111"/>
      <c r="U66" s="111"/>
      <c r="V66" s="111"/>
      <c r="W66" s="111"/>
      <c r="X66" s="109"/>
      <c r="Y66" s="109"/>
      <c r="Z66" s="109"/>
      <c r="AA66" s="1351"/>
      <c r="AB66" s="1350"/>
      <c r="AC66" s="1350"/>
      <c r="AD66" s="1350"/>
      <c r="AE66" s="1350"/>
      <c r="AF66" s="1350"/>
      <c r="AG66" s="1350"/>
      <c r="BR66" s="20"/>
      <c r="BS66" s="18"/>
      <c r="BT66" s="18"/>
      <c r="BU66" s="18"/>
      <c r="BV66" s="18"/>
      <c r="BW66" s="18"/>
      <c r="BX66" s="18"/>
      <c r="BY66" s="18"/>
      <c r="BZ66" s="18"/>
      <c r="CA66" s="18"/>
      <c r="CB66" s="18"/>
      <c r="CC66" s="18"/>
      <c r="CD66" s="18"/>
      <c r="CE66" s="18"/>
      <c r="CF66" s="8"/>
    </row>
    <row r="67" spans="2:84" s="8" customFormat="1">
      <c r="B67" s="51"/>
      <c r="C67" s="51"/>
      <c r="D67" s="9"/>
      <c r="E67" s="3"/>
      <c r="F67" s="3"/>
      <c r="G67" s="3"/>
      <c r="H67" s="3"/>
      <c r="I67" s="3"/>
      <c r="J67" s="3"/>
      <c r="K67" s="3"/>
      <c r="L67" s="3"/>
      <c r="M67" s="3"/>
      <c r="N67" s="3"/>
      <c r="O67" s="3"/>
      <c r="P67" s="3"/>
      <c r="Q67" s="3"/>
      <c r="R67" s="3"/>
      <c r="S67" s="10"/>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R67" s="20"/>
      <c r="BS67" s="18"/>
      <c r="BT67" s="18"/>
      <c r="BU67" s="18"/>
      <c r="BV67" s="18"/>
      <c r="BW67" s="18"/>
      <c r="BX67" s="18"/>
      <c r="BY67" s="18"/>
      <c r="BZ67" s="18"/>
      <c r="CA67" s="18"/>
      <c r="CB67" s="18"/>
      <c r="CC67" s="18"/>
      <c r="CD67" s="18"/>
      <c r="CE67" s="18"/>
      <c r="CF67" s="18"/>
    </row>
    <row r="68" spans="2:84" ht="21">
      <c r="B68" s="920" t="s">
        <v>602</v>
      </c>
      <c r="S68" s="20"/>
      <c r="W68" s="21"/>
      <c r="BB68" s="20"/>
      <c r="BC68" s="20"/>
      <c r="BE68" s="20"/>
      <c r="BF68" s="20"/>
      <c r="BQ68" s="20"/>
      <c r="BR68" s="20"/>
      <c r="BS68" s="18"/>
      <c r="BT68" s="18"/>
      <c r="BU68" s="18"/>
      <c r="BV68" s="18"/>
      <c r="BW68" s="18"/>
      <c r="BX68" s="18"/>
      <c r="BY68" s="18"/>
      <c r="BZ68" s="18"/>
      <c r="CA68" s="18"/>
      <c r="CB68" s="18"/>
      <c r="CC68" s="18"/>
      <c r="CD68" s="18"/>
      <c r="CE68" s="18"/>
    </row>
    <row r="69" spans="2:84">
      <c r="S69" s="20"/>
      <c r="W69" s="21"/>
      <c r="BB69" s="20"/>
      <c r="BC69" s="20"/>
      <c r="BE69" s="20"/>
      <c r="BF69" s="20"/>
      <c r="BQ69" s="20"/>
      <c r="BR69" s="20"/>
      <c r="BS69" s="18"/>
      <c r="BT69" s="18"/>
      <c r="BU69" s="18"/>
      <c r="BV69" s="18"/>
      <c r="BW69" s="18"/>
      <c r="BX69" s="18"/>
      <c r="BY69" s="18"/>
      <c r="BZ69" s="18"/>
      <c r="CA69" s="18"/>
      <c r="CB69" s="18"/>
      <c r="CC69" s="18"/>
      <c r="CD69" s="18"/>
      <c r="CE69" s="18"/>
    </row>
    <row r="70" spans="2:84">
      <c r="B70" t="s">
        <v>663</v>
      </c>
      <c r="S70" s="20"/>
      <c r="W70" s="21"/>
      <c r="BB70" s="20"/>
      <c r="BC70" s="20"/>
      <c r="BE70" s="20"/>
      <c r="BF70" s="20"/>
      <c r="BQ70" s="20"/>
      <c r="BR70" s="20"/>
      <c r="BS70" s="18"/>
      <c r="BT70" s="18"/>
      <c r="BU70" s="18"/>
      <c r="BV70" s="18"/>
      <c r="BW70" s="18"/>
      <c r="BX70" s="18"/>
      <c r="BY70" s="18"/>
      <c r="BZ70" s="18"/>
      <c r="CA70" s="18"/>
      <c r="CB70" s="18"/>
      <c r="CC70" s="18"/>
      <c r="CD70" s="18"/>
      <c r="CE70" s="18"/>
    </row>
    <row r="71" spans="2:84">
      <c r="G71" s="18"/>
      <c r="S71" s="20"/>
      <c r="W71" s="21"/>
      <c r="BB71" s="20"/>
      <c r="BC71" s="20"/>
      <c r="BE71" s="20"/>
      <c r="BF71" s="20"/>
      <c r="BQ71" s="20"/>
      <c r="BR71" s="20"/>
      <c r="BS71" s="18"/>
      <c r="BT71" s="18"/>
      <c r="BU71" s="18"/>
      <c r="BV71" s="18"/>
      <c r="BW71" s="18"/>
      <c r="BX71" s="18"/>
      <c r="BY71" s="18"/>
      <c r="BZ71" s="18"/>
      <c r="CA71" s="18"/>
      <c r="CB71" s="18"/>
      <c r="CC71" s="18"/>
      <c r="CD71" s="18"/>
      <c r="CE71" s="18"/>
    </row>
    <row r="72" spans="2:84">
      <c r="B72" s="354"/>
      <c r="C72" s="354"/>
      <c r="D72" s="34"/>
      <c r="E72" s="34"/>
      <c r="F72" s="34"/>
      <c r="J72" s="36"/>
      <c r="K72" s="37"/>
      <c r="S72" s="20"/>
      <c r="W72" s="21"/>
      <c r="BB72" s="20"/>
      <c r="BC72" s="20"/>
      <c r="BE72" s="20"/>
      <c r="BF72" s="20"/>
      <c r="BQ72" s="20"/>
      <c r="BR72" s="20"/>
      <c r="BS72" s="18"/>
      <c r="BT72" s="18"/>
      <c r="BU72" s="18"/>
      <c r="BV72" s="18"/>
      <c r="BW72" s="18"/>
      <c r="BX72" s="18"/>
      <c r="BY72" s="18"/>
      <c r="BZ72" s="18"/>
      <c r="CA72" s="18"/>
      <c r="CB72" s="18"/>
      <c r="CC72" s="18"/>
      <c r="CD72" s="18"/>
      <c r="CE72" s="18"/>
    </row>
    <row r="73" spans="2:84">
      <c r="B73" s="354"/>
      <c r="C73" s="354"/>
      <c r="D73" s="34"/>
      <c r="F73" s="34"/>
      <c r="J73" s="38"/>
      <c r="K73" s="37"/>
      <c r="S73" s="20"/>
      <c r="W73" s="21"/>
      <c r="BB73" s="20"/>
      <c r="BC73" s="20"/>
      <c r="BE73" s="20"/>
      <c r="BF73" s="20"/>
      <c r="BQ73" s="20"/>
      <c r="BR73" s="20"/>
      <c r="BS73" s="18"/>
      <c r="BT73" s="18"/>
      <c r="BU73" s="18"/>
      <c r="BV73" s="18"/>
      <c r="BW73" s="18"/>
      <c r="BX73" s="18"/>
      <c r="BY73" s="18"/>
      <c r="BZ73" s="18"/>
      <c r="CA73" s="18"/>
      <c r="CB73" s="18"/>
      <c r="CC73" s="18"/>
      <c r="CD73" s="18"/>
      <c r="CE73" s="18"/>
    </row>
    <row r="74" spans="2:84">
      <c r="B74" s="354"/>
      <c r="C74" s="354"/>
      <c r="D74" s="34"/>
      <c r="E74" s="34"/>
      <c r="F74" s="34"/>
      <c r="J74" s="38"/>
      <c r="K74" s="39"/>
      <c r="S74" s="20"/>
      <c r="W74" s="21"/>
      <c r="BB74" s="20"/>
      <c r="BC74" s="20"/>
      <c r="BE74" s="20"/>
      <c r="BF74" s="20"/>
      <c r="BQ74" s="20"/>
      <c r="BR74" s="20"/>
      <c r="BS74" s="18"/>
      <c r="BT74" s="18"/>
      <c r="BU74" s="18"/>
      <c r="BV74" s="18"/>
      <c r="BW74" s="18"/>
      <c r="BX74" s="18"/>
      <c r="BY74" s="18"/>
      <c r="BZ74" s="18"/>
      <c r="CA74" s="18"/>
      <c r="CB74" s="18"/>
      <c r="CC74" s="18"/>
      <c r="CD74" s="18"/>
      <c r="CE74" s="18"/>
    </row>
    <row r="75" spans="2:84">
      <c r="B75" s="354"/>
      <c r="C75" s="354"/>
      <c r="D75" s="34"/>
      <c r="E75" s="34"/>
      <c r="F75" s="34"/>
      <c r="J75" s="38"/>
      <c r="K75" s="37"/>
      <c r="S75" s="20"/>
      <c r="W75" s="21"/>
      <c r="BB75" s="20"/>
      <c r="BC75" s="20"/>
      <c r="BE75" s="20"/>
      <c r="BF75" s="20"/>
      <c r="BQ75" s="20"/>
      <c r="BR75" s="20"/>
      <c r="BS75" s="18"/>
      <c r="BT75" s="18"/>
      <c r="BU75" s="18"/>
      <c r="BV75" s="18"/>
      <c r="BW75" s="18"/>
      <c r="BX75" s="18"/>
      <c r="BY75" s="18"/>
      <c r="BZ75" s="18"/>
      <c r="CA75" s="18"/>
      <c r="CB75" s="18"/>
      <c r="CC75" s="18"/>
      <c r="CD75" s="18"/>
      <c r="CE75" s="18"/>
    </row>
    <row r="76" spans="2:84">
      <c r="B76" s="354"/>
      <c r="C76" s="354"/>
      <c r="D76" s="34"/>
      <c r="E76" s="34"/>
      <c r="F76" s="34"/>
      <c r="J76" s="38"/>
      <c r="K76" s="37"/>
      <c r="S76" s="20"/>
      <c r="W76" s="21"/>
      <c r="BB76" s="20"/>
      <c r="BC76" s="20"/>
      <c r="BE76" s="20"/>
      <c r="BF76" s="20"/>
      <c r="BQ76" s="20"/>
      <c r="BR76" s="20"/>
      <c r="BS76" s="18"/>
      <c r="BT76" s="18"/>
      <c r="BU76" s="18"/>
      <c r="BV76" s="18"/>
      <c r="BW76" s="18"/>
      <c r="BX76" s="18"/>
      <c r="BY76" s="18"/>
      <c r="BZ76" s="18"/>
      <c r="CA76" s="18"/>
      <c r="CB76" s="18"/>
      <c r="CC76" s="18"/>
      <c r="CD76" s="18"/>
      <c r="CE76" s="18"/>
    </row>
    <row r="77" spans="2:84">
      <c r="B77" s="354"/>
      <c r="C77" s="354"/>
      <c r="D77" s="34"/>
      <c r="E77" s="34"/>
      <c r="F77" s="34"/>
      <c r="J77" s="34"/>
      <c r="S77" s="20"/>
      <c r="W77" s="21"/>
      <c r="BB77" s="20"/>
      <c r="BC77" s="20"/>
      <c r="BE77" s="20"/>
      <c r="BF77" s="20"/>
      <c r="BQ77" s="20"/>
      <c r="BR77" s="20"/>
      <c r="BS77" s="18"/>
      <c r="BT77" s="18"/>
      <c r="BU77" s="18"/>
      <c r="BV77" s="18"/>
      <c r="BW77" s="18"/>
      <c r="BX77" s="18"/>
      <c r="BY77" s="18"/>
      <c r="BZ77" s="18"/>
      <c r="CA77" s="18"/>
      <c r="CB77" s="18"/>
      <c r="CC77" s="18"/>
      <c r="CD77" s="18"/>
      <c r="CE77" s="18"/>
    </row>
    <row r="78" spans="2:84">
      <c r="S78" s="20"/>
      <c r="W78" s="21"/>
      <c r="BB78" s="20"/>
      <c r="BC78" s="20"/>
      <c r="BE78" s="20"/>
      <c r="BF78" s="20"/>
      <c r="BQ78" s="20"/>
      <c r="BR78" s="20"/>
      <c r="BS78" s="18"/>
      <c r="BT78" s="18"/>
      <c r="BU78" s="18"/>
      <c r="BV78" s="18"/>
      <c r="BW78" s="18"/>
      <c r="BX78" s="18"/>
      <c r="BY78" s="18"/>
      <c r="BZ78" s="18"/>
      <c r="CA78" s="18"/>
      <c r="CB78" s="18"/>
      <c r="CC78" s="18"/>
      <c r="CD78" s="18"/>
      <c r="CE78" s="18"/>
    </row>
    <row r="79" spans="2:84">
      <c r="S79" s="20"/>
      <c r="W79" s="21"/>
      <c r="BB79" s="20"/>
      <c r="BC79" s="20"/>
      <c r="BE79" s="20"/>
      <c r="BF79" s="20"/>
      <c r="BQ79" s="20"/>
      <c r="BR79" s="20"/>
      <c r="BS79" s="18"/>
      <c r="BT79" s="18"/>
      <c r="BU79" s="18"/>
      <c r="BV79" s="18"/>
      <c r="BW79" s="18"/>
      <c r="BX79" s="18"/>
      <c r="BY79" s="18"/>
      <c r="BZ79" s="18"/>
      <c r="CA79" s="18"/>
      <c r="CB79" s="18"/>
      <c r="CC79" s="18"/>
      <c r="CD79" s="18"/>
      <c r="CE79" s="18"/>
    </row>
    <row r="80" spans="2:84">
      <c r="S80" s="20"/>
      <c r="W80" s="21"/>
      <c r="BB80" s="20"/>
      <c r="BC80" s="20"/>
      <c r="BE80" s="20"/>
      <c r="BF80" s="20"/>
      <c r="BQ80" s="20"/>
      <c r="BR80" s="20"/>
      <c r="BS80" s="18"/>
      <c r="BT80" s="18"/>
      <c r="BU80" s="18"/>
      <c r="BV80" s="18"/>
      <c r="BW80" s="18"/>
      <c r="BX80" s="18"/>
      <c r="BY80" s="18"/>
      <c r="BZ80" s="18"/>
      <c r="CA80" s="18"/>
      <c r="CB80" s="18"/>
      <c r="CC80" s="18"/>
      <c r="CD80" s="18"/>
      <c r="CE80" s="18"/>
    </row>
    <row r="81" spans="2:70" s="18" customFormat="1">
      <c r="B81" s="349"/>
      <c r="C81" s="349"/>
      <c r="D81" s="19"/>
      <c r="E81" s="20"/>
      <c r="F81" s="20"/>
      <c r="G81" s="20"/>
      <c r="H81" s="20"/>
      <c r="I81" s="20"/>
      <c r="J81" s="20"/>
      <c r="K81" s="20"/>
      <c r="L81" s="20"/>
      <c r="M81" s="20"/>
      <c r="N81" s="20"/>
      <c r="O81" s="20"/>
      <c r="P81" s="20"/>
      <c r="Q81" s="20"/>
      <c r="R81" s="20"/>
      <c r="S81" s="20"/>
      <c r="T81" s="20"/>
      <c r="U81" s="20"/>
      <c r="V81" s="20"/>
      <c r="W81" s="21"/>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C82" s="349"/>
      <c r="D82" s="19"/>
      <c r="E82" s="20"/>
      <c r="F82" s="20"/>
      <c r="G82" s="20"/>
      <c r="H82" s="20"/>
      <c r="I82" s="20"/>
      <c r="J82" s="20"/>
      <c r="K82" s="20"/>
      <c r="L82" s="20"/>
      <c r="M82" s="20"/>
      <c r="N82" s="20"/>
      <c r="O82" s="20"/>
      <c r="P82" s="20"/>
      <c r="Q82" s="20"/>
      <c r="R82" s="20"/>
      <c r="S82" s="20"/>
      <c r="T82" s="20"/>
      <c r="U82" s="20"/>
      <c r="V82" s="20"/>
      <c r="W82" s="21"/>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C83" s="349"/>
      <c r="D83" s="19"/>
      <c r="E83" s="20"/>
      <c r="F83" s="20"/>
      <c r="G83" s="20"/>
      <c r="H83" s="20"/>
      <c r="I83" s="20"/>
      <c r="J83" s="20"/>
      <c r="K83" s="20"/>
      <c r="L83" s="20"/>
      <c r="M83" s="20"/>
      <c r="N83" s="20"/>
      <c r="O83" s="20"/>
      <c r="P83" s="20"/>
      <c r="Q83" s="20"/>
      <c r="R83" s="20"/>
      <c r="S83" s="20"/>
      <c r="T83" s="20"/>
      <c r="U83" s="20"/>
      <c r="V83" s="20"/>
      <c r="W83" s="21"/>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C84" s="349"/>
      <c r="D84" s="19"/>
      <c r="E84" s="20"/>
      <c r="F84" s="20"/>
      <c r="G84" s="20"/>
      <c r="H84" s="20"/>
      <c r="I84" s="20"/>
      <c r="J84" s="20"/>
      <c r="K84" s="20"/>
      <c r="L84" s="20"/>
      <c r="M84" s="20"/>
      <c r="N84" s="20"/>
      <c r="O84" s="20"/>
      <c r="P84" s="20"/>
      <c r="Q84" s="20"/>
      <c r="R84" s="20"/>
      <c r="S84" s="20"/>
      <c r="T84" s="20"/>
      <c r="U84" s="20"/>
      <c r="V84" s="20"/>
      <c r="W84" s="21"/>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C85" s="349"/>
      <c r="D85" s="19"/>
      <c r="E85" s="20"/>
      <c r="F85" s="20"/>
      <c r="G85" s="20"/>
      <c r="H85" s="20"/>
      <c r="I85" s="20"/>
      <c r="J85" s="20"/>
      <c r="K85" s="20"/>
      <c r="L85" s="20"/>
      <c r="M85" s="20"/>
      <c r="N85" s="20"/>
      <c r="O85" s="20"/>
      <c r="P85" s="20"/>
      <c r="Q85" s="20"/>
      <c r="R85" s="20"/>
      <c r="S85" s="20"/>
      <c r="T85" s="20"/>
      <c r="U85" s="20"/>
      <c r="V85" s="20"/>
      <c r="W85" s="21"/>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C86" s="349"/>
      <c r="D86" s="19"/>
      <c r="E86" s="20"/>
      <c r="F86" s="20"/>
      <c r="G86" s="20"/>
      <c r="H86" s="20"/>
      <c r="I86" s="20"/>
      <c r="J86" s="20"/>
      <c r="K86" s="20"/>
      <c r="L86" s="20"/>
      <c r="M86" s="20"/>
      <c r="N86" s="20"/>
      <c r="O86" s="20"/>
      <c r="P86" s="20"/>
      <c r="Q86" s="20"/>
      <c r="R86" s="20"/>
      <c r="S86" s="20"/>
      <c r="T86" s="20"/>
      <c r="U86" s="20"/>
      <c r="V86" s="20"/>
      <c r="W86" s="21"/>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C87" s="349"/>
      <c r="D87" s="19"/>
      <c r="E87" s="20"/>
      <c r="F87" s="20"/>
      <c r="G87" s="20"/>
      <c r="H87" s="20"/>
      <c r="I87" s="20"/>
      <c r="J87" s="20"/>
      <c r="K87" s="20"/>
      <c r="L87" s="20"/>
      <c r="M87" s="20"/>
      <c r="N87" s="20"/>
      <c r="O87" s="20"/>
      <c r="P87" s="20"/>
      <c r="Q87" s="20"/>
      <c r="R87" s="20"/>
      <c r="S87" s="20"/>
      <c r="T87" s="20"/>
      <c r="U87" s="20"/>
      <c r="V87" s="20"/>
      <c r="W87" s="21"/>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C88" s="349"/>
      <c r="D88" s="19"/>
      <c r="E88" s="20"/>
      <c r="F88" s="20"/>
      <c r="G88" s="20"/>
      <c r="H88" s="20"/>
      <c r="I88" s="20"/>
      <c r="J88" s="20"/>
      <c r="K88" s="20"/>
      <c r="L88" s="20"/>
      <c r="M88" s="20"/>
      <c r="N88" s="20"/>
      <c r="O88" s="20"/>
      <c r="P88" s="20"/>
      <c r="Q88" s="20"/>
      <c r="R88" s="20"/>
      <c r="S88" s="20"/>
      <c r="T88" s="20"/>
      <c r="U88" s="20"/>
      <c r="V88" s="20"/>
      <c r="W88" s="21"/>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C89" s="349"/>
      <c r="D89" s="19"/>
      <c r="E89" s="20"/>
      <c r="F89" s="20"/>
      <c r="G89" s="20"/>
      <c r="H89" s="20"/>
      <c r="I89" s="20"/>
      <c r="J89" s="20"/>
      <c r="K89" s="20"/>
      <c r="L89" s="20"/>
      <c r="M89" s="20"/>
      <c r="N89" s="20"/>
      <c r="O89" s="20"/>
      <c r="P89" s="20"/>
      <c r="Q89" s="20"/>
      <c r="R89" s="20"/>
      <c r="S89" s="20"/>
      <c r="T89" s="20"/>
      <c r="U89" s="20"/>
      <c r="V89" s="20"/>
      <c r="W89" s="21"/>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C90" s="349"/>
      <c r="D90" s="19"/>
      <c r="E90" s="20"/>
      <c r="F90" s="20"/>
      <c r="G90" s="20"/>
      <c r="H90" s="20"/>
      <c r="I90" s="20"/>
      <c r="J90" s="20"/>
      <c r="K90" s="20"/>
      <c r="L90" s="20"/>
      <c r="M90" s="20"/>
      <c r="N90" s="20"/>
      <c r="O90" s="20"/>
      <c r="P90" s="20"/>
      <c r="Q90" s="20"/>
      <c r="R90" s="20"/>
      <c r="S90" s="20"/>
      <c r="T90" s="20"/>
      <c r="U90" s="20"/>
      <c r="V90" s="20"/>
      <c r="W90" s="21"/>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C91" s="349"/>
      <c r="D91" s="19"/>
      <c r="E91" s="20"/>
      <c r="F91" s="20"/>
      <c r="G91" s="20"/>
      <c r="H91" s="20"/>
      <c r="I91" s="20"/>
      <c r="J91" s="20"/>
      <c r="K91" s="20"/>
      <c r="L91" s="20"/>
      <c r="M91" s="20"/>
      <c r="N91" s="20"/>
      <c r="O91" s="20"/>
      <c r="P91" s="20"/>
      <c r="Q91" s="20"/>
      <c r="R91" s="20"/>
      <c r="S91" s="20"/>
      <c r="T91" s="20"/>
      <c r="U91" s="20"/>
      <c r="V91" s="20"/>
      <c r="W91" s="21"/>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C92" s="349"/>
      <c r="D92" s="19"/>
      <c r="E92" s="20"/>
      <c r="F92" s="20"/>
      <c r="G92" s="20"/>
      <c r="H92" s="20"/>
      <c r="I92" s="20"/>
      <c r="J92" s="20"/>
      <c r="K92" s="20"/>
      <c r="L92" s="20"/>
      <c r="M92" s="20"/>
      <c r="N92" s="20"/>
      <c r="O92" s="20"/>
      <c r="P92" s="20"/>
      <c r="Q92" s="20"/>
      <c r="R92" s="20"/>
      <c r="S92" s="20"/>
      <c r="T92" s="20"/>
      <c r="U92" s="20"/>
      <c r="V92" s="20"/>
      <c r="W92" s="21"/>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C93" s="349"/>
      <c r="D93" s="19"/>
      <c r="E93" s="20"/>
      <c r="F93" s="20"/>
      <c r="G93" s="20"/>
      <c r="H93" s="20"/>
      <c r="I93" s="20"/>
      <c r="J93" s="20"/>
      <c r="K93" s="20"/>
      <c r="L93" s="20"/>
      <c r="M93" s="20"/>
      <c r="N93" s="20"/>
      <c r="O93" s="20"/>
      <c r="P93" s="20"/>
      <c r="Q93" s="20"/>
      <c r="R93" s="20"/>
      <c r="S93" s="20"/>
      <c r="T93" s="20"/>
      <c r="U93" s="20"/>
      <c r="V93" s="20"/>
      <c r="W93" s="21"/>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C94" s="349"/>
      <c r="D94" s="19"/>
      <c r="E94" s="20"/>
      <c r="F94" s="20"/>
      <c r="G94" s="20"/>
      <c r="H94" s="20"/>
      <c r="I94" s="20"/>
      <c r="J94" s="20"/>
      <c r="K94" s="20"/>
      <c r="L94" s="20"/>
      <c r="M94" s="20"/>
      <c r="N94" s="20"/>
      <c r="O94" s="20"/>
      <c r="P94" s="20"/>
      <c r="Q94" s="20"/>
      <c r="R94" s="20"/>
      <c r="S94" s="20"/>
      <c r="T94" s="20"/>
      <c r="U94" s="20"/>
      <c r="V94" s="20"/>
      <c r="W94" s="21"/>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C95" s="349"/>
      <c r="D95" s="19"/>
      <c r="E95" s="20"/>
      <c r="F95" s="20"/>
      <c r="G95" s="20"/>
      <c r="H95" s="20"/>
      <c r="I95" s="20"/>
      <c r="J95" s="20"/>
      <c r="K95" s="20"/>
      <c r="L95" s="20"/>
      <c r="M95" s="20"/>
      <c r="N95" s="20"/>
      <c r="O95" s="20"/>
      <c r="P95" s="20"/>
      <c r="Q95" s="20"/>
      <c r="R95" s="20"/>
      <c r="S95" s="20"/>
      <c r="T95" s="20"/>
      <c r="U95" s="20"/>
      <c r="V95" s="20"/>
      <c r="W95" s="21"/>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C96" s="349"/>
      <c r="D96" s="19"/>
      <c r="E96" s="20"/>
      <c r="F96" s="20"/>
      <c r="G96" s="20"/>
      <c r="H96" s="20"/>
      <c r="I96" s="20"/>
      <c r="J96" s="20"/>
      <c r="K96" s="20"/>
      <c r="L96" s="20"/>
      <c r="M96" s="20"/>
      <c r="N96" s="20"/>
      <c r="O96" s="20"/>
      <c r="P96" s="20"/>
      <c r="Q96" s="20"/>
      <c r="R96" s="20"/>
      <c r="S96" s="20"/>
      <c r="T96" s="20"/>
      <c r="U96" s="20"/>
      <c r="V96" s="20"/>
      <c r="W96" s="21"/>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C97" s="349"/>
      <c r="D97" s="19"/>
      <c r="E97" s="20"/>
      <c r="F97" s="20"/>
      <c r="G97" s="20"/>
      <c r="H97" s="20"/>
      <c r="I97" s="20"/>
      <c r="J97" s="20"/>
      <c r="K97" s="20"/>
      <c r="L97" s="20"/>
      <c r="M97" s="20"/>
      <c r="N97" s="20"/>
      <c r="O97" s="20"/>
      <c r="P97" s="20"/>
      <c r="Q97" s="20"/>
      <c r="R97" s="20"/>
      <c r="S97" s="20"/>
      <c r="T97" s="20"/>
      <c r="U97" s="20"/>
      <c r="V97" s="20"/>
      <c r="W97" s="21"/>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C98" s="349"/>
      <c r="D98" s="19"/>
      <c r="E98" s="20"/>
      <c r="F98" s="20"/>
      <c r="G98" s="20"/>
      <c r="H98" s="20"/>
      <c r="I98" s="20"/>
      <c r="J98" s="20"/>
      <c r="K98" s="20"/>
      <c r="L98" s="20"/>
      <c r="M98" s="20"/>
      <c r="N98" s="20"/>
      <c r="O98" s="20"/>
      <c r="P98" s="20"/>
      <c r="Q98" s="20"/>
      <c r="R98" s="20"/>
      <c r="S98" s="20"/>
      <c r="T98" s="20"/>
      <c r="U98" s="20"/>
      <c r="V98" s="20"/>
      <c r="W98" s="21"/>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C99" s="349"/>
      <c r="D99" s="19"/>
      <c r="E99" s="20"/>
      <c r="F99" s="20"/>
      <c r="G99" s="20"/>
      <c r="H99" s="20"/>
      <c r="I99" s="20"/>
      <c r="J99" s="20"/>
      <c r="K99" s="20"/>
      <c r="L99" s="20"/>
      <c r="M99" s="20"/>
      <c r="N99" s="20"/>
      <c r="O99" s="20"/>
      <c r="P99" s="20"/>
      <c r="Q99" s="20"/>
      <c r="R99" s="20"/>
      <c r="S99" s="20"/>
      <c r="T99" s="20"/>
      <c r="U99" s="20"/>
      <c r="V99" s="20"/>
      <c r="W99" s="21"/>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C100" s="349"/>
      <c r="D100" s="19"/>
      <c r="E100" s="20"/>
      <c r="F100" s="20"/>
      <c r="G100" s="20"/>
      <c r="H100" s="20"/>
      <c r="I100" s="20"/>
      <c r="J100" s="20"/>
      <c r="K100" s="20"/>
      <c r="L100" s="20"/>
      <c r="M100" s="20"/>
      <c r="N100" s="20"/>
      <c r="O100" s="20"/>
      <c r="P100" s="20"/>
      <c r="Q100" s="20"/>
      <c r="R100" s="20"/>
      <c r="S100" s="20"/>
      <c r="T100" s="20"/>
      <c r="U100" s="20"/>
      <c r="V100" s="20"/>
      <c r="W100" s="21"/>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C101" s="349"/>
      <c r="D101" s="19"/>
      <c r="E101" s="20"/>
      <c r="F101" s="20"/>
      <c r="G101" s="20"/>
      <c r="H101" s="20"/>
      <c r="I101" s="20"/>
      <c r="J101" s="20"/>
      <c r="K101" s="20"/>
      <c r="L101" s="20"/>
      <c r="M101" s="20"/>
      <c r="N101" s="20"/>
      <c r="O101" s="20"/>
      <c r="P101" s="20"/>
      <c r="Q101" s="20"/>
      <c r="R101" s="20"/>
      <c r="S101" s="20"/>
      <c r="T101" s="20"/>
      <c r="U101" s="20"/>
      <c r="V101" s="20"/>
      <c r="W101" s="21"/>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C102" s="349"/>
      <c r="D102" s="19"/>
      <c r="E102" s="20"/>
      <c r="F102" s="20"/>
      <c r="G102" s="20"/>
      <c r="H102" s="20"/>
      <c r="I102" s="20"/>
      <c r="J102" s="20"/>
      <c r="K102" s="20"/>
      <c r="L102" s="20"/>
      <c r="M102" s="20"/>
      <c r="N102" s="20"/>
      <c r="O102" s="20"/>
      <c r="P102" s="20"/>
      <c r="Q102" s="20"/>
      <c r="R102" s="20"/>
      <c r="S102" s="20"/>
      <c r="T102" s="20"/>
      <c r="U102" s="20"/>
      <c r="V102" s="20"/>
      <c r="W102" s="21"/>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C103" s="349"/>
      <c r="D103" s="19"/>
      <c r="E103" s="20"/>
      <c r="F103" s="20"/>
      <c r="G103" s="20"/>
      <c r="H103" s="20"/>
      <c r="I103" s="20"/>
      <c r="J103" s="20"/>
      <c r="K103" s="20"/>
      <c r="L103" s="20"/>
      <c r="M103" s="20"/>
      <c r="N103" s="20"/>
      <c r="O103" s="20"/>
      <c r="P103" s="20"/>
      <c r="Q103" s="20"/>
      <c r="R103" s="20"/>
      <c r="S103" s="20"/>
      <c r="T103" s="20"/>
      <c r="U103" s="20"/>
      <c r="V103" s="20"/>
      <c r="W103" s="21"/>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C104" s="349"/>
      <c r="D104" s="19"/>
      <c r="E104" s="20"/>
      <c r="F104" s="20"/>
      <c r="G104" s="20"/>
      <c r="H104" s="20"/>
      <c r="I104" s="20"/>
      <c r="J104" s="20"/>
      <c r="K104" s="20"/>
      <c r="L104" s="20"/>
      <c r="M104" s="20"/>
      <c r="N104" s="20"/>
      <c r="O104" s="20"/>
      <c r="P104" s="20"/>
      <c r="Q104" s="20"/>
      <c r="R104" s="20"/>
      <c r="S104" s="20"/>
      <c r="T104" s="20"/>
      <c r="U104" s="20"/>
      <c r="V104" s="20"/>
      <c r="W104" s="21"/>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C105" s="349"/>
      <c r="D105" s="19"/>
      <c r="E105" s="20"/>
      <c r="F105" s="20"/>
      <c r="G105" s="20"/>
      <c r="H105" s="20"/>
      <c r="I105" s="20"/>
      <c r="J105" s="20"/>
      <c r="K105" s="20"/>
      <c r="L105" s="20"/>
      <c r="M105" s="20"/>
      <c r="N105" s="20"/>
      <c r="O105" s="20"/>
      <c r="P105" s="20"/>
      <c r="Q105" s="20"/>
      <c r="R105" s="20"/>
      <c r="S105" s="20"/>
      <c r="T105" s="20"/>
      <c r="U105" s="20"/>
      <c r="V105" s="20"/>
      <c r="W105" s="21"/>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C106" s="349"/>
      <c r="D106" s="19"/>
      <c r="E106" s="20"/>
      <c r="F106" s="20"/>
      <c r="G106" s="20"/>
      <c r="H106" s="20"/>
      <c r="I106" s="20"/>
      <c r="J106" s="20"/>
      <c r="K106" s="20"/>
      <c r="L106" s="20"/>
      <c r="M106" s="20"/>
      <c r="N106" s="20"/>
      <c r="O106" s="20"/>
      <c r="P106" s="20"/>
      <c r="Q106" s="20"/>
      <c r="R106" s="20"/>
      <c r="S106" s="20"/>
      <c r="T106" s="20"/>
      <c r="U106" s="20"/>
      <c r="V106" s="20"/>
      <c r="W106" s="21"/>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C107" s="349"/>
      <c r="D107" s="19"/>
      <c r="E107" s="20"/>
      <c r="F107" s="20"/>
      <c r="G107" s="20"/>
      <c r="H107" s="20"/>
      <c r="I107" s="20"/>
      <c r="J107" s="20"/>
      <c r="K107" s="20"/>
      <c r="L107" s="20"/>
      <c r="M107" s="20"/>
      <c r="N107" s="20"/>
      <c r="O107" s="20"/>
      <c r="P107" s="20"/>
      <c r="Q107" s="20"/>
      <c r="R107" s="20"/>
      <c r="S107" s="20"/>
      <c r="T107" s="20"/>
      <c r="U107" s="20"/>
      <c r="V107" s="20"/>
      <c r="W107" s="21"/>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C108" s="349"/>
      <c r="D108" s="19"/>
      <c r="E108" s="20"/>
      <c r="F108" s="20"/>
      <c r="G108" s="20"/>
      <c r="H108" s="20"/>
      <c r="I108" s="20"/>
      <c r="J108" s="20"/>
      <c r="K108" s="20"/>
      <c r="L108" s="20"/>
      <c r="M108" s="20"/>
      <c r="N108" s="20"/>
      <c r="O108" s="20"/>
      <c r="P108" s="20"/>
      <c r="Q108" s="20"/>
      <c r="R108" s="20"/>
      <c r="S108" s="20"/>
      <c r="T108" s="20"/>
      <c r="U108" s="20"/>
      <c r="V108" s="20"/>
      <c r="W108" s="21"/>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row>
    <row r="109" spans="2:70" s="18" customFormat="1">
      <c r="B109" s="349"/>
      <c r="C109" s="349"/>
      <c r="D109" s="19"/>
      <c r="E109" s="20"/>
      <c r="F109" s="20"/>
      <c r="G109" s="20"/>
      <c r="H109" s="20"/>
      <c r="I109" s="20"/>
      <c r="J109" s="20"/>
      <c r="K109" s="20"/>
      <c r="L109" s="20"/>
      <c r="M109" s="20"/>
      <c r="N109" s="20"/>
      <c r="O109" s="20"/>
      <c r="P109" s="20"/>
      <c r="Q109" s="20"/>
      <c r="R109" s="20"/>
      <c r="S109" s="20"/>
      <c r="T109" s="20"/>
      <c r="U109" s="20"/>
      <c r="V109" s="20"/>
      <c r="W109" s="21"/>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row>
    <row r="110" spans="2:70" s="18" customFormat="1">
      <c r="B110" s="349"/>
      <c r="C110" s="349"/>
      <c r="D110" s="19"/>
      <c r="E110" s="20"/>
      <c r="F110" s="20"/>
      <c r="G110" s="20"/>
      <c r="H110" s="20"/>
      <c r="I110" s="20"/>
      <c r="J110" s="20"/>
      <c r="K110" s="20"/>
      <c r="L110" s="20"/>
      <c r="M110" s="20"/>
      <c r="N110" s="20"/>
      <c r="O110" s="20"/>
      <c r="P110" s="20"/>
      <c r="Q110" s="20"/>
      <c r="R110" s="20"/>
      <c r="S110" s="20"/>
      <c r="T110" s="20"/>
      <c r="U110" s="20"/>
      <c r="V110" s="20"/>
      <c r="W110" s="21"/>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row>
    <row r="111" spans="2:70" s="18" customFormat="1">
      <c r="B111" s="349"/>
      <c r="C111" s="349"/>
      <c r="D111" s="19"/>
      <c r="E111" s="20"/>
      <c r="F111" s="20"/>
      <c r="G111" s="20"/>
      <c r="H111" s="20"/>
      <c r="I111" s="20"/>
      <c r="J111" s="20"/>
      <c r="K111" s="20"/>
      <c r="L111" s="20"/>
      <c r="M111" s="20"/>
      <c r="N111" s="20"/>
      <c r="O111" s="20"/>
      <c r="P111" s="20"/>
      <c r="Q111" s="20"/>
      <c r="R111" s="20"/>
      <c r="S111" s="20"/>
      <c r="T111" s="20"/>
      <c r="U111" s="20"/>
      <c r="V111" s="20"/>
      <c r="W111" s="21"/>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row>
    <row r="112" spans="2:70" s="18" customFormat="1">
      <c r="B112" s="349"/>
      <c r="C112" s="349"/>
      <c r="D112" s="19"/>
      <c r="E112" s="20"/>
      <c r="F112" s="20"/>
      <c r="G112" s="20"/>
      <c r="H112" s="20"/>
      <c r="I112" s="20"/>
      <c r="J112" s="20"/>
      <c r="K112" s="20"/>
      <c r="L112" s="20"/>
      <c r="M112" s="20"/>
      <c r="N112" s="20"/>
      <c r="O112" s="20"/>
      <c r="P112" s="20"/>
      <c r="Q112" s="20"/>
      <c r="R112" s="20"/>
      <c r="S112" s="20"/>
      <c r="T112" s="20"/>
      <c r="U112" s="20"/>
      <c r="V112" s="20"/>
      <c r="W112" s="21"/>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row>
    <row r="113" spans="19:83">
      <c r="S113" s="20"/>
      <c r="W113" s="21"/>
      <c r="BB113" s="20"/>
      <c r="BC113" s="20"/>
      <c r="BE113" s="20"/>
      <c r="BF113" s="20"/>
      <c r="BQ113" s="20"/>
      <c r="BR113" s="20"/>
      <c r="BS113" s="18"/>
      <c r="BT113" s="18"/>
      <c r="BU113" s="18"/>
      <c r="BV113" s="18"/>
      <c r="BW113" s="18"/>
      <c r="BX113" s="18"/>
      <c r="BY113" s="18"/>
      <c r="BZ113" s="18"/>
      <c r="CA113" s="18"/>
      <c r="CB113" s="18"/>
      <c r="CC113" s="18"/>
      <c r="CD113" s="18"/>
      <c r="CE113" s="18"/>
    </row>
    <row r="114" spans="19:83">
      <c r="S114" s="20"/>
      <c r="W114" s="21"/>
      <c r="BB114" s="20"/>
      <c r="BC114" s="20"/>
      <c r="BE114" s="20"/>
      <c r="BF114" s="20"/>
      <c r="BQ114" s="20"/>
      <c r="BR114" s="20"/>
      <c r="BS114" s="18"/>
      <c r="BT114" s="18"/>
      <c r="BU114" s="18"/>
      <c r="BV114" s="18"/>
      <c r="BW114" s="18"/>
      <c r="BX114" s="18"/>
      <c r="BY114" s="18"/>
      <c r="BZ114" s="18"/>
      <c r="CA114" s="18"/>
      <c r="CB114" s="18"/>
      <c r="CC114" s="18"/>
      <c r="CD114" s="18"/>
      <c r="CE114" s="18"/>
    </row>
    <row r="115" spans="19:83">
      <c r="S115" s="20"/>
      <c r="W115" s="21"/>
      <c r="BB115" s="20"/>
      <c r="BC115" s="20"/>
      <c r="BE115" s="20"/>
      <c r="BF115" s="20"/>
      <c r="BQ115" s="20"/>
      <c r="BR115" s="20"/>
      <c r="BS115" s="18"/>
      <c r="BT115" s="18"/>
      <c r="BU115" s="18"/>
      <c r="BV115" s="18"/>
      <c r="BW115" s="18"/>
      <c r="BX115" s="18"/>
      <c r="BY115" s="18"/>
      <c r="BZ115" s="18"/>
      <c r="CA115" s="18"/>
      <c r="CB115" s="18"/>
      <c r="CC115" s="18"/>
      <c r="CD115" s="18"/>
      <c r="CE115" s="18"/>
    </row>
    <row r="116" spans="19:83">
      <c r="S116" s="20"/>
      <c r="W116" s="21"/>
      <c r="BB116" s="20"/>
      <c r="BC116" s="20"/>
      <c r="BE116" s="20"/>
      <c r="BF116" s="20"/>
      <c r="BQ116" s="20"/>
      <c r="BR116" s="20"/>
      <c r="BS116" s="18"/>
      <c r="BT116" s="18"/>
      <c r="BU116" s="18"/>
      <c r="BV116" s="18"/>
      <c r="BW116" s="18"/>
      <c r="BX116" s="18"/>
      <c r="BY116" s="18"/>
      <c r="BZ116" s="18"/>
      <c r="CA116" s="18"/>
      <c r="CB116" s="18"/>
      <c r="CC116" s="18"/>
      <c r="CD116" s="18"/>
      <c r="CE116" s="18"/>
    </row>
    <row r="117" spans="19:83">
      <c r="S117" s="20"/>
      <c r="W117" s="21"/>
      <c r="BB117" s="20"/>
      <c r="BC117" s="20"/>
      <c r="BE117" s="20"/>
      <c r="BF117" s="20"/>
      <c r="BQ117" s="20"/>
      <c r="BR117" s="20"/>
      <c r="BS117" s="18"/>
      <c r="BT117" s="18"/>
      <c r="BU117" s="18"/>
      <c r="BV117" s="18"/>
      <c r="BW117" s="18"/>
      <c r="BX117" s="18"/>
      <c r="BY117" s="18"/>
      <c r="BZ117" s="18"/>
      <c r="CA117" s="18"/>
      <c r="CB117" s="18"/>
      <c r="CC117" s="18"/>
      <c r="CD117" s="18"/>
      <c r="CE117" s="18"/>
    </row>
    <row r="118" spans="19:83">
      <c r="S118" s="20"/>
      <c r="W118" s="21"/>
      <c r="BB118" s="20"/>
      <c r="BC118" s="20"/>
      <c r="BE118" s="20"/>
      <c r="BF118" s="20"/>
      <c r="BQ118" s="20"/>
      <c r="BR118" s="20"/>
      <c r="BS118" s="18"/>
      <c r="BT118" s="18"/>
      <c r="BU118" s="18"/>
      <c r="BV118" s="18"/>
      <c r="BW118" s="18"/>
      <c r="BX118" s="18"/>
      <c r="BY118" s="18"/>
      <c r="BZ118" s="18"/>
      <c r="CA118" s="18"/>
      <c r="CB118" s="18"/>
      <c r="CC118" s="18"/>
      <c r="CD118" s="18"/>
      <c r="CE118" s="18"/>
    </row>
    <row r="119" spans="19:83">
      <c r="S119" s="20"/>
      <c r="W119" s="21"/>
      <c r="BB119" s="20"/>
      <c r="BC119" s="20"/>
      <c r="BE119" s="20"/>
      <c r="BF119" s="20"/>
      <c r="BQ119" s="20"/>
      <c r="BR119" s="20"/>
      <c r="BS119" s="18"/>
      <c r="BT119" s="18"/>
      <c r="BU119" s="18"/>
      <c r="BV119" s="18"/>
      <c r="BW119" s="18"/>
      <c r="BX119" s="18"/>
      <c r="BY119" s="18"/>
      <c r="BZ119" s="18"/>
      <c r="CA119" s="18"/>
      <c r="CB119" s="18"/>
      <c r="CC119" s="18"/>
      <c r="CD119" s="18"/>
      <c r="CE119" s="18"/>
    </row>
    <row r="120" spans="19:83">
      <c r="S120" s="20"/>
      <c r="W120" s="21"/>
      <c r="BB120" s="20"/>
      <c r="BC120" s="20"/>
      <c r="BE120" s="20"/>
      <c r="BF120" s="20"/>
      <c r="BQ120" s="20"/>
      <c r="BR120" s="18"/>
      <c r="BS120" s="18"/>
      <c r="BT120" s="18"/>
      <c r="BU120" s="18"/>
      <c r="BV120" s="18"/>
      <c r="BW120" s="18"/>
      <c r="BX120" s="18"/>
      <c r="BY120" s="18"/>
      <c r="BZ120" s="18"/>
      <c r="CA120" s="18"/>
      <c r="CB120" s="18"/>
      <c r="CC120" s="18"/>
      <c r="CD120" s="18"/>
      <c r="CE120" s="18"/>
    </row>
    <row r="121" spans="19:83">
      <c r="S121" s="20"/>
      <c r="W121" s="21"/>
      <c r="BB121" s="20"/>
      <c r="BC121" s="20"/>
      <c r="BE121" s="20"/>
      <c r="BF121" s="20"/>
      <c r="BQ121" s="20"/>
      <c r="BR121" s="18"/>
      <c r="BS121" s="18"/>
      <c r="BT121" s="18"/>
      <c r="BU121" s="18"/>
      <c r="BV121" s="18"/>
      <c r="BW121" s="18"/>
      <c r="BX121" s="18"/>
      <c r="BY121" s="18"/>
      <c r="BZ121" s="18"/>
      <c r="CA121" s="18"/>
      <c r="CB121" s="18"/>
      <c r="CC121" s="18"/>
      <c r="CD121" s="18"/>
      <c r="CE121" s="18"/>
    </row>
    <row r="122" spans="19:83">
      <c r="S122" s="20"/>
      <c r="W122" s="21"/>
      <c r="BB122" s="20"/>
      <c r="BC122" s="20"/>
      <c r="BE122" s="20"/>
      <c r="BF122" s="20"/>
      <c r="BQ122" s="20"/>
      <c r="BR122" s="18"/>
      <c r="BS122" s="18"/>
      <c r="BT122" s="18"/>
      <c r="BU122" s="18"/>
      <c r="BV122" s="18"/>
      <c r="BW122" s="18"/>
      <c r="BX122" s="18"/>
      <c r="BY122" s="18"/>
      <c r="BZ122" s="18"/>
      <c r="CA122" s="18"/>
      <c r="CB122" s="18"/>
      <c r="CC122" s="18"/>
      <c r="CD122" s="18"/>
      <c r="CE122" s="18"/>
    </row>
    <row r="123" spans="19:83">
      <c r="BB123" s="20"/>
      <c r="BC123" s="20"/>
      <c r="BR123" s="18"/>
      <c r="BS123" s="18"/>
      <c r="BT123" s="18"/>
      <c r="BU123" s="18"/>
      <c r="BV123" s="18"/>
      <c r="BW123" s="18"/>
      <c r="BX123" s="18"/>
      <c r="BY123" s="18"/>
      <c r="BZ123" s="18"/>
      <c r="CA123" s="18"/>
      <c r="CB123" s="18"/>
      <c r="CC123" s="18"/>
      <c r="CD123" s="18"/>
      <c r="CE123" s="18"/>
    </row>
    <row r="124" spans="19:83">
      <c r="BB124" s="20"/>
      <c r="BC124" s="20"/>
      <c r="BR124" s="18"/>
      <c r="BS124" s="18"/>
      <c r="BT124" s="18"/>
      <c r="BU124" s="18"/>
      <c r="BV124" s="18"/>
      <c r="BW124" s="18"/>
      <c r="BX124" s="18"/>
      <c r="BY124" s="18"/>
      <c r="BZ124" s="18"/>
      <c r="CA124" s="18"/>
      <c r="CB124" s="18"/>
      <c r="CC124" s="18"/>
      <c r="CD124" s="18"/>
      <c r="CE124" s="18"/>
    </row>
    <row r="125" spans="19:83">
      <c r="BB125" s="20"/>
      <c r="BC125" s="20"/>
      <c r="BR125" s="18"/>
      <c r="BS125" s="18"/>
      <c r="BT125" s="18"/>
      <c r="BU125" s="18"/>
      <c r="BV125" s="18"/>
      <c r="BW125" s="18"/>
      <c r="BX125" s="18"/>
      <c r="BY125" s="18"/>
      <c r="BZ125" s="18"/>
      <c r="CA125" s="18"/>
      <c r="CB125" s="18"/>
      <c r="CC125" s="18"/>
      <c r="CD125" s="18"/>
      <c r="CE125" s="18"/>
    </row>
    <row r="126" spans="19:83">
      <c r="BB126" s="20"/>
      <c r="BC126" s="20"/>
      <c r="BR126" s="18"/>
      <c r="BS126" s="18"/>
      <c r="BT126" s="18"/>
      <c r="BU126" s="18"/>
      <c r="BV126" s="18"/>
      <c r="BW126" s="18"/>
      <c r="BX126" s="18"/>
      <c r="BY126" s="18"/>
      <c r="BZ126" s="18"/>
      <c r="CA126" s="18"/>
      <c r="CB126" s="18"/>
      <c r="CC126" s="18"/>
      <c r="CD126" s="18"/>
      <c r="CE126" s="18"/>
    </row>
    <row r="127" spans="19:83">
      <c r="BB127" s="20"/>
      <c r="BC127" s="20"/>
      <c r="BR127" s="18"/>
      <c r="BS127" s="18"/>
      <c r="BT127" s="18"/>
      <c r="BU127" s="18"/>
      <c r="BV127" s="18"/>
      <c r="BW127" s="18"/>
      <c r="BX127" s="18"/>
      <c r="BY127" s="18"/>
      <c r="BZ127" s="18"/>
      <c r="CA127" s="18"/>
      <c r="CB127" s="18"/>
      <c r="CC127" s="18"/>
      <c r="CD127" s="18"/>
      <c r="CE127" s="18"/>
    </row>
    <row r="128" spans="19:83">
      <c r="BB128" s="20"/>
      <c r="BC128" s="20"/>
      <c r="BR128" s="18"/>
      <c r="BS128" s="18"/>
      <c r="BT128" s="18"/>
      <c r="BU128" s="18"/>
      <c r="BV128" s="18"/>
      <c r="BW128" s="18"/>
      <c r="BX128" s="18"/>
      <c r="BY128" s="18"/>
      <c r="BZ128" s="18"/>
      <c r="CA128" s="18"/>
      <c r="CB128" s="18"/>
      <c r="CC128" s="18"/>
      <c r="CD128" s="18"/>
      <c r="CE128" s="18"/>
    </row>
    <row r="129" spans="54:83">
      <c r="BB129" s="20"/>
      <c r="BC129" s="20"/>
      <c r="BR129" s="18"/>
      <c r="BS129" s="18"/>
      <c r="BT129" s="18"/>
      <c r="BU129" s="18"/>
      <c r="BV129" s="18"/>
      <c r="BW129" s="18"/>
      <c r="BX129" s="18"/>
      <c r="BY129" s="18"/>
      <c r="BZ129" s="18"/>
      <c r="CA129" s="18"/>
      <c r="CB129" s="18"/>
      <c r="CC129" s="18"/>
      <c r="CD129" s="18"/>
      <c r="CE129" s="18"/>
    </row>
    <row r="130" spans="54:83">
      <c r="BB130" s="20"/>
      <c r="BC130" s="20"/>
      <c r="BR130" s="18"/>
      <c r="BS130" s="18"/>
      <c r="BT130" s="18"/>
      <c r="BU130" s="18"/>
      <c r="BV130" s="18"/>
      <c r="BW130" s="18"/>
      <c r="BX130" s="18"/>
      <c r="BY130" s="18"/>
      <c r="BZ130" s="18"/>
      <c r="CA130" s="18"/>
      <c r="CB130" s="18"/>
      <c r="CC130" s="18"/>
      <c r="CD130" s="18"/>
      <c r="CE130" s="18"/>
    </row>
    <row r="131" spans="54:83">
      <c r="BB131" s="20"/>
      <c r="BC131" s="20"/>
      <c r="BR131" s="18"/>
      <c r="BS131" s="18"/>
      <c r="BT131" s="18"/>
      <c r="BU131" s="18"/>
      <c r="BV131" s="18"/>
      <c r="BW131" s="18"/>
      <c r="BX131" s="18"/>
      <c r="BY131" s="18"/>
      <c r="BZ131" s="18"/>
      <c r="CA131" s="18"/>
      <c r="CB131" s="18"/>
      <c r="CC131" s="18"/>
      <c r="CD131" s="18"/>
      <c r="CE131" s="18"/>
    </row>
    <row r="132" spans="54:83">
      <c r="BB132" s="20"/>
      <c r="BC132" s="20"/>
      <c r="BR132" s="18"/>
      <c r="BS132" s="18"/>
      <c r="BT132" s="18"/>
      <c r="BU132" s="18"/>
      <c r="BV132" s="18"/>
      <c r="BW132" s="18"/>
      <c r="BX132" s="18"/>
      <c r="BY132" s="18"/>
      <c r="BZ132" s="18"/>
      <c r="CA132" s="18"/>
      <c r="CB132" s="18"/>
      <c r="CC132" s="18"/>
      <c r="CD132" s="18"/>
      <c r="CE132" s="18"/>
    </row>
    <row r="133" spans="54:83">
      <c r="BB133" s="20"/>
      <c r="BC133" s="20"/>
      <c r="BR133" s="18"/>
      <c r="BS133" s="18"/>
      <c r="BT133" s="18"/>
      <c r="BU133" s="18"/>
      <c r="BV133" s="18"/>
      <c r="BW133" s="18"/>
      <c r="BX133" s="18"/>
      <c r="BY133" s="18"/>
      <c r="BZ133" s="18"/>
      <c r="CA133" s="18"/>
      <c r="CB133" s="18"/>
      <c r="CC133" s="18"/>
      <c r="CD133" s="18"/>
      <c r="CE133" s="18"/>
    </row>
    <row r="134" spans="54:83">
      <c r="BB134" s="20"/>
      <c r="BC134" s="20"/>
      <c r="BR134" s="18"/>
      <c r="BS134" s="18"/>
      <c r="BT134" s="18"/>
      <c r="BU134" s="18"/>
      <c r="BV134" s="18"/>
      <c r="BW134" s="18"/>
      <c r="BX134" s="18"/>
      <c r="BY134" s="18"/>
      <c r="BZ134" s="18"/>
      <c r="CA134" s="18"/>
      <c r="CB134" s="18"/>
      <c r="CC134" s="18"/>
      <c r="CD134" s="18"/>
      <c r="CE134" s="18"/>
    </row>
    <row r="135" spans="54:83">
      <c r="BB135" s="20"/>
      <c r="BC135" s="20"/>
      <c r="BR135" s="18"/>
      <c r="BS135" s="18"/>
      <c r="BT135" s="18"/>
      <c r="BU135" s="18"/>
      <c r="BV135" s="18"/>
      <c r="BW135" s="18"/>
      <c r="BX135" s="18"/>
      <c r="BY135" s="18"/>
      <c r="BZ135" s="18"/>
      <c r="CA135" s="18"/>
      <c r="CB135" s="18"/>
      <c r="CC135" s="18"/>
      <c r="CD135" s="18"/>
      <c r="CE135" s="18"/>
    </row>
    <row r="136" spans="54:83">
      <c r="BB136" s="20"/>
      <c r="BC136" s="20"/>
      <c r="BR136" s="18"/>
      <c r="BS136" s="18"/>
      <c r="BT136" s="18"/>
      <c r="BU136" s="18"/>
      <c r="BV136" s="18"/>
      <c r="BW136" s="18"/>
      <c r="BX136" s="18"/>
      <c r="BY136" s="18"/>
      <c r="BZ136" s="18"/>
      <c r="CA136" s="18"/>
      <c r="CB136" s="18"/>
      <c r="CC136" s="18"/>
      <c r="CD136" s="18"/>
      <c r="CE136" s="18"/>
    </row>
    <row r="137" spans="54:83">
      <c r="BB137" s="20"/>
      <c r="BC137" s="20"/>
      <c r="BR137" s="18"/>
      <c r="BS137" s="18"/>
      <c r="BT137" s="18"/>
      <c r="BU137" s="18"/>
      <c r="BV137" s="18"/>
      <c r="BW137" s="18"/>
      <c r="BX137" s="18"/>
      <c r="BY137" s="18"/>
      <c r="BZ137" s="18"/>
      <c r="CA137" s="18"/>
      <c r="CB137" s="18"/>
      <c r="CC137" s="18"/>
      <c r="CD137" s="18"/>
      <c r="CE137" s="18"/>
    </row>
    <row r="138" spans="54:83">
      <c r="BB138" s="20"/>
      <c r="BC138" s="20"/>
      <c r="BR138" s="18"/>
      <c r="BS138" s="18"/>
      <c r="BT138" s="18"/>
      <c r="BU138" s="18"/>
      <c r="BV138" s="18"/>
      <c r="BW138" s="18"/>
      <c r="BX138" s="18"/>
      <c r="BY138" s="18"/>
      <c r="BZ138" s="18"/>
      <c r="CA138" s="18"/>
      <c r="CB138" s="18"/>
      <c r="CC138" s="18"/>
      <c r="CD138" s="18"/>
      <c r="CE138" s="18"/>
    </row>
    <row r="139" spans="54:83">
      <c r="BB139" s="20"/>
      <c r="BC139" s="20"/>
      <c r="BR139" s="18"/>
      <c r="BS139" s="18"/>
      <c r="BT139" s="18"/>
      <c r="BU139" s="18"/>
      <c r="BV139" s="18"/>
      <c r="BW139" s="18"/>
      <c r="BX139" s="18"/>
      <c r="BY139" s="18"/>
      <c r="BZ139" s="18"/>
      <c r="CA139" s="18"/>
      <c r="CB139" s="18"/>
      <c r="CC139" s="18"/>
      <c r="CD139" s="18"/>
      <c r="CE139" s="18"/>
    </row>
    <row r="140" spans="54:83">
      <c r="BB140" s="20"/>
      <c r="BC140" s="20"/>
      <c r="BR140" s="18"/>
      <c r="BS140" s="18"/>
      <c r="BT140" s="18"/>
      <c r="BU140" s="18"/>
      <c r="BV140" s="18"/>
      <c r="BW140" s="18"/>
      <c r="BX140" s="18"/>
      <c r="BY140" s="18"/>
      <c r="BZ140" s="18"/>
      <c r="CA140" s="18"/>
      <c r="CB140" s="18"/>
      <c r="CC140" s="18"/>
      <c r="CD140" s="18"/>
      <c r="CE140" s="18"/>
    </row>
    <row r="141" spans="54:83">
      <c r="BB141" s="20"/>
      <c r="BC141" s="20"/>
      <c r="BR141" s="18"/>
      <c r="BS141" s="18"/>
      <c r="BT141" s="18"/>
      <c r="BU141" s="18"/>
      <c r="BV141" s="18"/>
      <c r="BW141" s="18"/>
      <c r="BX141" s="18"/>
      <c r="BY141" s="18"/>
      <c r="BZ141" s="18"/>
      <c r="CA141" s="18"/>
      <c r="CB141" s="18"/>
      <c r="CC141" s="18"/>
      <c r="CD141" s="18"/>
      <c r="CE141" s="18"/>
    </row>
    <row r="142" spans="54:83">
      <c r="BB142" s="20"/>
      <c r="BC142" s="20"/>
      <c r="BR142" s="18"/>
      <c r="BS142" s="18"/>
      <c r="BT142" s="18"/>
      <c r="BU142" s="18"/>
      <c r="BV142" s="18"/>
      <c r="BW142" s="18"/>
      <c r="BX142" s="18"/>
      <c r="BY142" s="18"/>
      <c r="BZ142" s="18"/>
      <c r="CA142" s="18"/>
      <c r="CB142" s="18"/>
      <c r="CC142" s="18"/>
      <c r="CD142" s="18"/>
      <c r="CE142" s="18"/>
    </row>
    <row r="143" spans="54:83">
      <c r="BB143" s="20"/>
      <c r="BC143" s="20"/>
      <c r="BR143" s="18"/>
      <c r="BS143" s="18"/>
      <c r="BT143" s="18"/>
      <c r="BU143" s="18"/>
      <c r="BV143" s="18"/>
      <c r="BW143" s="18"/>
      <c r="BX143" s="18"/>
      <c r="BY143" s="18"/>
      <c r="BZ143" s="18"/>
      <c r="CA143" s="18"/>
      <c r="CB143" s="18"/>
      <c r="CC143" s="18"/>
      <c r="CD143" s="18"/>
      <c r="CE143" s="18"/>
    </row>
    <row r="144" spans="54:83">
      <c r="BB144" s="20"/>
      <c r="BC144" s="20"/>
      <c r="BR144" s="18"/>
      <c r="BS144" s="18"/>
      <c r="BT144" s="18"/>
      <c r="BU144" s="18"/>
      <c r="BV144" s="18"/>
      <c r="BW144" s="18"/>
      <c r="BX144" s="18"/>
      <c r="BY144" s="18"/>
      <c r="BZ144" s="18"/>
      <c r="CA144" s="18"/>
      <c r="CB144" s="18"/>
      <c r="CC144" s="18"/>
      <c r="CD144" s="18"/>
      <c r="CE144" s="18"/>
    </row>
    <row r="145" spans="54:83">
      <c r="BB145" s="20"/>
      <c r="BC145" s="20"/>
      <c r="BR145" s="18"/>
      <c r="BS145" s="18"/>
      <c r="BT145" s="18"/>
      <c r="BU145" s="18"/>
      <c r="BV145" s="18"/>
      <c r="BW145" s="18"/>
      <c r="BX145" s="18"/>
      <c r="BY145" s="18"/>
      <c r="BZ145" s="18"/>
      <c r="CA145" s="18"/>
      <c r="CB145" s="18"/>
      <c r="CC145" s="18"/>
      <c r="CD145" s="18"/>
      <c r="CE145" s="18"/>
    </row>
    <row r="146" spans="54:83">
      <c r="BB146" s="20"/>
      <c r="BC146" s="20"/>
      <c r="BR146" s="18"/>
      <c r="BS146" s="18"/>
      <c r="BT146" s="18"/>
      <c r="BU146" s="18"/>
      <c r="BV146" s="18"/>
      <c r="BW146" s="18"/>
      <c r="BX146" s="18"/>
      <c r="BY146" s="18"/>
      <c r="BZ146" s="18"/>
      <c r="CA146" s="18"/>
      <c r="CB146" s="18"/>
      <c r="CC146" s="18"/>
      <c r="CD146" s="18"/>
      <c r="CE146" s="18"/>
    </row>
    <row r="147" spans="54:83">
      <c r="BB147" s="20"/>
      <c r="BC147" s="20"/>
      <c r="BR147" s="18"/>
      <c r="BS147" s="18"/>
      <c r="BT147" s="18"/>
      <c r="BU147" s="18"/>
      <c r="BV147" s="18"/>
      <c r="BW147" s="18"/>
      <c r="BX147" s="18"/>
      <c r="BY147" s="18"/>
      <c r="BZ147" s="18"/>
      <c r="CA147" s="18"/>
      <c r="CB147" s="18"/>
      <c r="CC147" s="18"/>
      <c r="CD147" s="18"/>
      <c r="CE147" s="18"/>
    </row>
    <row r="148" spans="54:83">
      <c r="BB148" s="20"/>
      <c r="BC148" s="20"/>
      <c r="BR148" s="18"/>
      <c r="BS148" s="18"/>
      <c r="BT148" s="18"/>
      <c r="BU148" s="18"/>
      <c r="BV148" s="18"/>
      <c r="BW148" s="18"/>
      <c r="BX148" s="18"/>
      <c r="BY148" s="18"/>
      <c r="BZ148" s="18"/>
      <c r="CA148" s="18"/>
      <c r="CB148" s="18"/>
      <c r="CC148" s="18"/>
      <c r="CD148" s="18"/>
      <c r="CE148" s="18"/>
    </row>
    <row r="149" spans="54:83">
      <c r="BB149" s="20"/>
      <c r="BC149" s="20"/>
      <c r="BR149" s="18"/>
      <c r="BS149" s="18"/>
      <c r="BT149" s="18"/>
      <c r="BU149" s="18"/>
      <c r="BV149" s="18"/>
      <c r="BW149" s="18"/>
      <c r="BX149" s="18"/>
      <c r="BY149" s="18"/>
      <c r="BZ149" s="18"/>
      <c r="CA149" s="18"/>
      <c r="CB149" s="18"/>
      <c r="CC149" s="18"/>
      <c r="CD149" s="18"/>
      <c r="CE149" s="18"/>
    </row>
    <row r="150" spans="54:83">
      <c r="BB150" s="20"/>
      <c r="BC150" s="20"/>
      <c r="BR150" s="18"/>
      <c r="BS150" s="18"/>
      <c r="BT150" s="18"/>
      <c r="BU150" s="18"/>
      <c r="BV150" s="18"/>
      <c r="BW150" s="18"/>
      <c r="BX150" s="18"/>
      <c r="BY150" s="18"/>
      <c r="BZ150" s="18"/>
      <c r="CA150" s="18"/>
      <c r="CB150" s="18"/>
      <c r="CC150" s="18"/>
      <c r="CD150" s="18"/>
      <c r="CE150" s="18"/>
    </row>
    <row r="151" spans="54:83">
      <c r="BB151" s="20"/>
      <c r="BC151" s="20"/>
      <c r="BR151" s="18"/>
      <c r="BS151" s="18"/>
      <c r="BT151" s="18"/>
      <c r="BU151" s="18"/>
      <c r="BV151" s="18"/>
      <c r="BW151" s="18"/>
      <c r="BX151" s="18"/>
      <c r="BY151" s="18"/>
      <c r="BZ151" s="18"/>
      <c r="CA151" s="18"/>
      <c r="CB151" s="18"/>
      <c r="CC151" s="18"/>
      <c r="CD151" s="18"/>
      <c r="CE151" s="18"/>
    </row>
    <row r="152" spans="54:83">
      <c r="BB152" s="20"/>
      <c r="BC152" s="20"/>
      <c r="BR152" s="18"/>
      <c r="BS152" s="18"/>
      <c r="BT152" s="18"/>
      <c r="BU152" s="18"/>
      <c r="BV152" s="18"/>
      <c r="BW152" s="18"/>
      <c r="BX152" s="18"/>
      <c r="BY152" s="18"/>
      <c r="BZ152" s="18"/>
      <c r="CA152" s="18"/>
      <c r="CB152" s="18"/>
      <c r="CC152" s="18"/>
      <c r="CD152" s="18"/>
      <c r="CE152" s="18"/>
    </row>
    <row r="153" spans="54:83">
      <c r="BB153" s="20"/>
      <c r="BC153" s="20"/>
      <c r="BR153" s="18"/>
      <c r="BS153" s="18"/>
      <c r="BT153" s="18"/>
      <c r="BU153" s="18"/>
      <c r="BV153" s="18"/>
      <c r="BW153" s="18"/>
      <c r="BX153" s="18"/>
      <c r="BY153" s="18"/>
      <c r="BZ153" s="18"/>
      <c r="CA153" s="18"/>
      <c r="CB153" s="18"/>
      <c r="CC153" s="18"/>
      <c r="CD153" s="18"/>
      <c r="CE153" s="18"/>
    </row>
    <row r="154" spans="54:83">
      <c r="BB154" s="20"/>
      <c r="BC154" s="20"/>
      <c r="BR154" s="18"/>
      <c r="BS154" s="18"/>
      <c r="BT154" s="18"/>
      <c r="BU154" s="18"/>
      <c r="BV154" s="18"/>
      <c r="BW154" s="18"/>
      <c r="BX154" s="18"/>
      <c r="BY154" s="18"/>
      <c r="BZ154" s="18"/>
      <c r="CA154" s="18"/>
      <c r="CB154" s="18"/>
      <c r="CC154" s="18"/>
      <c r="CD154" s="18"/>
      <c r="CE154" s="18"/>
    </row>
    <row r="155" spans="54:83">
      <c r="BB155" s="20"/>
      <c r="BC155" s="20"/>
      <c r="BR155" s="18"/>
      <c r="BS155" s="18"/>
      <c r="BT155" s="18"/>
      <c r="BU155" s="18"/>
      <c r="BV155" s="18"/>
      <c r="BW155" s="18"/>
      <c r="BX155" s="18"/>
      <c r="BY155" s="18"/>
      <c r="BZ155" s="18"/>
      <c r="CA155" s="18"/>
      <c r="CB155" s="18"/>
      <c r="CC155" s="18"/>
      <c r="CD155" s="18"/>
      <c r="CE155" s="18"/>
    </row>
    <row r="156" spans="54:83">
      <c r="BB156" s="20"/>
      <c r="BC156" s="20"/>
      <c r="BR156" s="18"/>
      <c r="BS156" s="18"/>
      <c r="BT156" s="18"/>
      <c r="BU156" s="18"/>
      <c r="BV156" s="18"/>
      <c r="BW156" s="18"/>
      <c r="BX156" s="18"/>
      <c r="BY156" s="18"/>
      <c r="BZ156" s="18"/>
      <c r="CA156" s="18"/>
      <c r="CB156" s="18"/>
      <c r="CC156" s="18"/>
      <c r="CD156" s="18"/>
      <c r="CE156" s="18"/>
    </row>
    <row r="157" spans="54:83">
      <c r="BB157" s="20"/>
      <c r="BC157" s="20"/>
      <c r="BR157" s="18"/>
      <c r="BS157" s="18"/>
      <c r="BT157" s="18"/>
      <c r="BU157" s="18"/>
      <c r="BV157" s="18"/>
      <c r="BW157" s="18"/>
      <c r="BX157" s="18"/>
      <c r="BY157" s="18"/>
      <c r="BZ157" s="18"/>
      <c r="CA157" s="18"/>
      <c r="CB157" s="18"/>
      <c r="CC157" s="18"/>
      <c r="CD157" s="18"/>
      <c r="CE157" s="18"/>
    </row>
    <row r="158" spans="54:83">
      <c r="BB158" s="20"/>
      <c r="BC158" s="20"/>
      <c r="BR158" s="18"/>
      <c r="BS158" s="18"/>
      <c r="BT158" s="18"/>
      <c r="BU158" s="18"/>
      <c r="BV158" s="18"/>
      <c r="BW158" s="18"/>
      <c r="BX158" s="18"/>
      <c r="BY158" s="18"/>
      <c r="BZ158" s="18"/>
      <c r="CA158" s="18"/>
      <c r="CB158" s="18"/>
      <c r="CC158" s="18"/>
      <c r="CD158" s="18"/>
      <c r="CE158" s="18"/>
    </row>
    <row r="159" spans="54:83">
      <c r="BB159" s="20"/>
      <c r="BC159" s="20"/>
      <c r="BR159" s="18"/>
      <c r="BS159" s="18"/>
      <c r="BT159" s="18"/>
      <c r="BU159" s="18"/>
      <c r="BV159" s="18"/>
      <c r="BW159" s="18"/>
      <c r="BX159" s="18"/>
      <c r="BY159" s="18"/>
      <c r="BZ159" s="18"/>
      <c r="CA159" s="18"/>
      <c r="CB159" s="18"/>
      <c r="CC159" s="18"/>
      <c r="CD159" s="18"/>
      <c r="CE159" s="18"/>
    </row>
    <row r="160" spans="54:83">
      <c r="BB160" s="20"/>
      <c r="BC160" s="20"/>
      <c r="BR160" s="18"/>
      <c r="BS160" s="18"/>
      <c r="BT160" s="18"/>
      <c r="BU160" s="18"/>
      <c r="BV160" s="18"/>
      <c r="BW160" s="18"/>
      <c r="BX160" s="18"/>
      <c r="BY160" s="18"/>
      <c r="BZ160" s="18"/>
      <c r="CA160" s="18"/>
      <c r="CB160" s="18"/>
      <c r="CC160" s="18"/>
      <c r="CD160" s="18"/>
      <c r="CE160" s="18"/>
    </row>
    <row r="161" spans="54:83">
      <c r="BB161" s="20"/>
      <c r="BC161" s="20"/>
      <c r="BR161" s="18"/>
      <c r="BS161" s="18"/>
      <c r="BT161" s="18"/>
      <c r="BU161" s="18"/>
      <c r="BV161" s="18"/>
      <c r="BW161" s="18"/>
      <c r="BX161" s="18"/>
      <c r="BY161" s="18"/>
      <c r="BZ161" s="18"/>
      <c r="CA161" s="18"/>
      <c r="CB161" s="18"/>
      <c r="CC161" s="18"/>
      <c r="CD161" s="18"/>
      <c r="CE161" s="18"/>
    </row>
    <row r="162" spans="54:83">
      <c r="BB162" s="20"/>
      <c r="BC162" s="20"/>
      <c r="BR162" s="18"/>
      <c r="BS162" s="18"/>
      <c r="BT162" s="18"/>
      <c r="BU162" s="18"/>
      <c r="BV162" s="18"/>
      <c r="BW162" s="18"/>
      <c r="BX162" s="18"/>
      <c r="BY162" s="18"/>
      <c r="BZ162" s="18"/>
      <c r="CA162" s="18"/>
      <c r="CB162" s="18"/>
      <c r="CC162" s="18"/>
      <c r="CD162" s="18"/>
      <c r="CE162" s="18"/>
    </row>
    <row r="163" spans="54:83">
      <c r="BB163" s="20"/>
      <c r="BC163" s="20"/>
      <c r="BR163" s="18"/>
      <c r="BS163" s="18"/>
      <c r="BT163" s="18"/>
      <c r="BU163" s="18"/>
      <c r="BV163" s="18"/>
      <c r="BW163" s="18"/>
      <c r="BX163" s="18"/>
      <c r="BY163" s="18"/>
      <c r="BZ163" s="18"/>
      <c r="CA163" s="18"/>
      <c r="CB163" s="18"/>
      <c r="CC163" s="18"/>
      <c r="CD163" s="18"/>
      <c r="CE163" s="18"/>
    </row>
    <row r="164" spans="54:83">
      <c r="BB164" s="20"/>
      <c r="BC164" s="20"/>
      <c r="BR164" s="18"/>
      <c r="BS164" s="18"/>
      <c r="BT164" s="18"/>
      <c r="BU164" s="18"/>
      <c r="BV164" s="18"/>
      <c r="BW164" s="18"/>
      <c r="BX164" s="18"/>
      <c r="BY164" s="18"/>
      <c r="BZ164" s="18"/>
      <c r="CA164" s="18"/>
      <c r="CB164" s="18"/>
      <c r="CC164" s="18"/>
      <c r="CD164" s="18"/>
      <c r="CE164" s="18"/>
    </row>
    <row r="165" spans="54:83">
      <c r="BB165" s="20"/>
      <c r="BC165" s="20"/>
      <c r="BR165" s="18"/>
      <c r="BS165" s="18"/>
      <c r="BT165" s="18"/>
      <c r="BU165" s="18"/>
      <c r="BV165" s="18"/>
      <c r="BW165" s="18"/>
      <c r="BX165" s="18"/>
      <c r="BY165" s="18"/>
      <c r="BZ165" s="18"/>
      <c r="CA165" s="18"/>
      <c r="CB165" s="18"/>
      <c r="CC165" s="18"/>
      <c r="CD165" s="18"/>
      <c r="CE165" s="18"/>
    </row>
    <row r="166" spans="54:83">
      <c r="BB166" s="20"/>
      <c r="BC166" s="20"/>
      <c r="BR166" s="18"/>
      <c r="BS166" s="18"/>
      <c r="BT166" s="18"/>
      <c r="BU166" s="18"/>
      <c r="BV166" s="18"/>
      <c r="BW166" s="18"/>
      <c r="BX166" s="18"/>
      <c r="BY166" s="18"/>
      <c r="BZ166" s="18"/>
      <c r="CA166" s="18"/>
      <c r="CB166" s="18"/>
      <c r="CC166" s="18"/>
      <c r="CD166" s="18"/>
      <c r="CE166" s="18"/>
    </row>
    <row r="167" spans="54:83">
      <c r="BB167" s="20"/>
      <c r="BC167" s="20"/>
      <c r="BR167" s="18"/>
      <c r="BS167" s="18"/>
      <c r="BT167" s="18"/>
      <c r="BU167" s="18"/>
      <c r="BV167" s="18"/>
      <c r="BW167" s="18"/>
      <c r="BX167" s="18"/>
      <c r="BY167" s="18"/>
      <c r="BZ167" s="18"/>
      <c r="CA167" s="18"/>
      <c r="CB167" s="18"/>
      <c r="CC167" s="18"/>
      <c r="CD167" s="18"/>
      <c r="CE167" s="18"/>
    </row>
    <row r="168" spans="54:83">
      <c r="BB168" s="20"/>
      <c r="BC168" s="20"/>
      <c r="BR168" s="18"/>
      <c r="BS168" s="18"/>
      <c r="BT168" s="18"/>
      <c r="BU168" s="18"/>
      <c r="BV168" s="18"/>
      <c r="BW168" s="18"/>
      <c r="BX168" s="18"/>
      <c r="BY168" s="18"/>
      <c r="BZ168" s="18"/>
      <c r="CA168" s="18"/>
      <c r="CB168" s="18"/>
      <c r="CC168" s="18"/>
      <c r="CD168" s="18"/>
      <c r="CE168" s="18"/>
    </row>
    <row r="169" spans="54:83">
      <c r="BB169" s="20"/>
      <c r="BC169" s="20"/>
      <c r="BR169" s="18"/>
      <c r="BS169" s="18"/>
      <c r="BT169" s="18"/>
      <c r="BU169" s="18"/>
      <c r="BV169" s="18"/>
      <c r="BW169" s="18"/>
      <c r="BX169" s="18"/>
      <c r="BY169" s="18"/>
      <c r="BZ169" s="18"/>
      <c r="CA169" s="18"/>
      <c r="CB169" s="18"/>
      <c r="CC169" s="18"/>
      <c r="CD169" s="18"/>
      <c r="CE169" s="18"/>
    </row>
    <row r="170" spans="54:83">
      <c r="BB170" s="20"/>
      <c r="BC170" s="20"/>
      <c r="BR170" s="18"/>
      <c r="BS170" s="18"/>
      <c r="BT170" s="18"/>
      <c r="BU170" s="18"/>
      <c r="BV170" s="18"/>
      <c r="BW170" s="18"/>
      <c r="BX170" s="18"/>
      <c r="BY170" s="18"/>
      <c r="BZ170" s="18"/>
      <c r="CA170" s="18"/>
      <c r="CB170" s="18"/>
      <c r="CC170" s="18"/>
      <c r="CD170" s="18"/>
      <c r="CE170" s="18"/>
    </row>
    <row r="171" spans="54:83">
      <c r="BB171" s="20"/>
      <c r="BC171" s="20"/>
      <c r="BR171" s="18"/>
      <c r="BS171" s="18"/>
      <c r="BT171" s="18"/>
      <c r="BU171" s="18"/>
      <c r="BV171" s="18"/>
      <c r="BW171" s="18"/>
      <c r="BX171" s="18"/>
      <c r="BY171" s="18"/>
      <c r="BZ171" s="18"/>
      <c r="CA171" s="18"/>
      <c r="CB171" s="18"/>
      <c r="CC171" s="18"/>
      <c r="CD171" s="18"/>
      <c r="CE171" s="18"/>
    </row>
    <row r="172" spans="54:83">
      <c r="BB172" s="20"/>
      <c r="BC172" s="20"/>
      <c r="BR172" s="18"/>
      <c r="BS172" s="18"/>
      <c r="BT172" s="18"/>
      <c r="BU172" s="18"/>
      <c r="BV172" s="18"/>
      <c r="BW172" s="18"/>
      <c r="BX172" s="18"/>
      <c r="BY172" s="18"/>
      <c r="BZ172" s="18"/>
      <c r="CA172" s="18"/>
      <c r="CB172" s="18"/>
      <c r="CC172" s="18"/>
      <c r="CD172" s="18"/>
      <c r="CE172" s="18"/>
    </row>
    <row r="173" spans="54:83">
      <c r="BB173" s="20"/>
      <c r="BC173" s="20"/>
      <c r="BR173" s="18"/>
      <c r="BS173" s="18"/>
      <c r="BT173" s="18"/>
      <c r="BU173" s="18"/>
      <c r="BV173" s="18"/>
      <c r="BW173" s="18"/>
      <c r="BX173" s="18"/>
      <c r="BY173" s="18"/>
      <c r="BZ173" s="18"/>
      <c r="CA173" s="18"/>
      <c r="CB173" s="18"/>
      <c r="CC173" s="18"/>
      <c r="CD173" s="18"/>
      <c r="CE173" s="18"/>
    </row>
    <row r="174" spans="54:83">
      <c r="BB174" s="20"/>
      <c r="BC174" s="20"/>
      <c r="BR174" s="18"/>
      <c r="BS174" s="18"/>
      <c r="BT174" s="18"/>
      <c r="BU174" s="18"/>
      <c r="BV174" s="18"/>
      <c r="BW174" s="18"/>
      <c r="BX174" s="18"/>
      <c r="BY174" s="18"/>
      <c r="BZ174" s="18"/>
      <c r="CA174" s="18"/>
      <c r="CB174" s="18"/>
      <c r="CC174" s="18"/>
      <c r="CD174" s="18"/>
      <c r="CE174" s="18"/>
    </row>
    <row r="175" spans="54:83">
      <c r="BB175" s="20"/>
      <c r="BC175" s="20"/>
      <c r="BR175" s="18"/>
      <c r="BS175" s="18"/>
      <c r="BT175" s="18"/>
      <c r="BU175" s="18"/>
      <c r="BV175" s="18"/>
      <c r="BW175" s="18"/>
      <c r="BX175" s="18"/>
      <c r="BY175" s="18"/>
      <c r="BZ175" s="18"/>
      <c r="CA175" s="18"/>
      <c r="CB175" s="18"/>
      <c r="CC175" s="18"/>
      <c r="CD175" s="18"/>
      <c r="CE175" s="18"/>
    </row>
    <row r="176" spans="54:83">
      <c r="BB176" s="20"/>
      <c r="BC176" s="20"/>
      <c r="BR176" s="18"/>
      <c r="BS176" s="18"/>
      <c r="BT176" s="18"/>
      <c r="BU176" s="18"/>
      <c r="BV176" s="18"/>
      <c r="BW176" s="18"/>
      <c r="BX176" s="18"/>
      <c r="BY176" s="18"/>
      <c r="BZ176" s="18"/>
      <c r="CA176" s="18"/>
      <c r="CB176" s="18"/>
      <c r="CC176" s="18"/>
      <c r="CD176" s="18"/>
      <c r="CE176" s="18"/>
    </row>
    <row r="177" spans="54:83">
      <c r="BB177" s="20"/>
      <c r="BC177" s="20"/>
      <c r="BR177" s="18"/>
      <c r="BS177" s="18"/>
      <c r="BT177" s="18"/>
      <c r="BU177" s="18"/>
      <c r="BV177" s="18"/>
      <c r="BW177" s="18"/>
      <c r="BX177" s="18"/>
      <c r="BY177" s="18"/>
      <c r="BZ177" s="18"/>
      <c r="CA177" s="18"/>
      <c r="CB177" s="18"/>
      <c r="CC177" s="18"/>
      <c r="CD177" s="18"/>
      <c r="CE177" s="18"/>
    </row>
    <row r="178" spans="54:83">
      <c r="BB178" s="20"/>
      <c r="BC178" s="20"/>
      <c r="BR178" s="18"/>
      <c r="BS178" s="18"/>
      <c r="BT178" s="18"/>
      <c r="BU178" s="18"/>
      <c r="BV178" s="18"/>
      <c r="BW178" s="18"/>
      <c r="BX178" s="18"/>
      <c r="BY178" s="18"/>
      <c r="BZ178" s="18"/>
      <c r="CA178" s="18"/>
      <c r="CB178" s="18"/>
      <c r="CC178" s="18"/>
      <c r="CD178" s="18"/>
      <c r="CE178" s="18"/>
    </row>
    <row r="179" spans="54:83">
      <c r="BB179" s="20"/>
      <c r="BC179" s="20"/>
      <c r="BR179" s="18"/>
      <c r="BS179" s="18"/>
      <c r="BT179" s="18"/>
      <c r="BU179" s="18"/>
      <c r="BV179" s="18"/>
      <c r="BW179" s="18"/>
      <c r="BX179" s="18"/>
      <c r="BY179" s="18"/>
      <c r="BZ179" s="18"/>
      <c r="CA179" s="18"/>
      <c r="CB179" s="18"/>
      <c r="CC179" s="18"/>
      <c r="CD179" s="18"/>
      <c r="CE179" s="18"/>
    </row>
    <row r="180" spans="54:83">
      <c r="BB180" s="20"/>
      <c r="BC180" s="20"/>
      <c r="BR180" s="18"/>
      <c r="BS180" s="18"/>
      <c r="BT180" s="18"/>
      <c r="BU180" s="18"/>
      <c r="BV180" s="18"/>
      <c r="BW180" s="18"/>
      <c r="BX180" s="18"/>
      <c r="BY180" s="18"/>
      <c r="BZ180" s="18"/>
      <c r="CA180" s="18"/>
      <c r="CB180" s="18"/>
      <c r="CC180" s="18"/>
      <c r="CD180" s="18"/>
      <c r="CE180" s="18"/>
    </row>
    <row r="181" spans="54:83">
      <c r="BB181" s="20"/>
      <c r="BC181" s="20"/>
      <c r="BR181" s="18"/>
      <c r="BS181" s="18"/>
      <c r="BT181" s="18"/>
      <c r="BU181" s="18"/>
      <c r="BV181" s="18"/>
      <c r="BW181" s="18"/>
      <c r="BX181" s="18"/>
      <c r="BY181" s="18"/>
      <c r="BZ181" s="18"/>
      <c r="CA181" s="18"/>
      <c r="CB181" s="18"/>
      <c r="CC181" s="18"/>
      <c r="CD181" s="18"/>
      <c r="CE181" s="18"/>
    </row>
    <row r="182" spans="54:83">
      <c r="BB182" s="20"/>
      <c r="BC182" s="20"/>
      <c r="BR182" s="18"/>
      <c r="BS182" s="18"/>
      <c r="BT182" s="18"/>
      <c r="BU182" s="18"/>
      <c r="BV182" s="18"/>
      <c r="BW182" s="18"/>
      <c r="BX182" s="18"/>
      <c r="BY182" s="18"/>
      <c r="BZ182" s="18"/>
      <c r="CA182" s="18"/>
      <c r="CB182" s="18"/>
      <c r="CC182" s="18"/>
      <c r="CD182" s="18"/>
      <c r="CE182" s="18"/>
    </row>
    <row r="183" spans="54:83">
      <c r="BB183" s="20"/>
      <c r="BC183" s="20"/>
      <c r="BR183" s="18"/>
      <c r="BS183" s="18"/>
      <c r="BT183" s="18"/>
      <c r="BU183" s="18"/>
      <c r="BV183" s="18"/>
      <c r="BW183" s="18"/>
      <c r="BX183" s="18"/>
      <c r="BY183" s="18"/>
      <c r="BZ183" s="18"/>
      <c r="CA183" s="18"/>
      <c r="CB183" s="18"/>
      <c r="CC183" s="18"/>
      <c r="CD183" s="18"/>
      <c r="CE183" s="18"/>
    </row>
    <row r="184" spans="54:83">
      <c r="BB184" s="20"/>
      <c r="BC184" s="20"/>
      <c r="BR184" s="18"/>
      <c r="BS184" s="18"/>
      <c r="BT184" s="18"/>
      <c r="BU184" s="18"/>
      <c r="BV184" s="18"/>
      <c r="BW184" s="18"/>
      <c r="BX184" s="18"/>
      <c r="BY184" s="18"/>
      <c r="BZ184" s="18"/>
      <c r="CA184" s="18"/>
      <c r="CB184" s="18"/>
      <c r="CC184" s="18"/>
      <c r="CD184" s="18"/>
      <c r="CE184" s="18"/>
    </row>
    <row r="185" spans="54:83">
      <c r="BB185" s="20"/>
      <c r="BC185" s="20"/>
      <c r="BR185" s="18"/>
      <c r="BS185" s="18"/>
      <c r="BT185" s="18"/>
      <c r="BU185" s="18"/>
      <c r="BV185" s="18"/>
      <c r="BW185" s="18"/>
      <c r="BX185" s="18"/>
      <c r="BY185" s="18"/>
      <c r="BZ185" s="18"/>
      <c r="CA185" s="18"/>
      <c r="CB185" s="18"/>
      <c r="CC185" s="18"/>
      <c r="CD185" s="18"/>
      <c r="CE185" s="18"/>
    </row>
    <row r="186" spans="54:83">
      <c r="BB186" s="20"/>
      <c r="BC186" s="20"/>
      <c r="BR186" s="18"/>
      <c r="BS186" s="18"/>
      <c r="BT186" s="18"/>
      <c r="BU186" s="18"/>
      <c r="BV186" s="18"/>
      <c r="BW186" s="18"/>
      <c r="BX186" s="18"/>
      <c r="BY186" s="18"/>
      <c r="BZ186" s="18"/>
      <c r="CA186" s="18"/>
      <c r="CB186" s="18"/>
      <c r="CC186" s="18"/>
      <c r="CD186" s="18"/>
      <c r="CE186" s="18"/>
    </row>
    <row r="187" spans="54:83">
      <c r="BB187" s="20"/>
      <c r="BC187" s="20"/>
      <c r="BR187" s="18"/>
      <c r="BS187" s="18"/>
      <c r="BT187" s="18"/>
      <c r="BU187" s="18"/>
      <c r="BV187" s="18"/>
      <c r="BW187" s="18"/>
      <c r="BX187" s="18"/>
      <c r="BY187" s="18"/>
      <c r="BZ187" s="18"/>
      <c r="CA187" s="18"/>
      <c r="CB187" s="18"/>
      <c r="CC187" s="18"/>
      <c r="CD187" s="18"/>
      <c r="CE187" s="18"/>
    </row>
    <row r="188" spans="54:83">
      <c r="BB188" s="20"/>
      <c r="BC188" s="20"/>
      <c r="BR188" s="18"/>
      <c r="BS188" s="18"/>
      <c r="BT188" s="18"/>
      <c r="BU188" s="18"/>
      <c r="BV188" s="18"/>
      <c r="BW188" s="18"/>
      <c r="BX188" s="18"/>
      <c r="BY188" s="18"/>
      <c r="BZ188" s="18"/>
      <c r="CA188" s="18"/>
      <c r="CB188" s="18"/>
      <c r="CC188" s="18"/>
      <c r="CD188" s="18"/>
      <c r="CE188" s="18"/>
    </row>
    <row r="189" spans="54:83">
      <c r="BB189" s="20"/>
      <c r="BC189" s="20"/>
      <c r="BR189" s="18"/>
      <c r="BS189" s="18"/>
      <c r="BT189" s="18"/>
      <c r="BU189" s="18"/>
      <c r="BV189" s="18"/>
      <c r="BW189" s="18"/>
      <c r="BX189" s="18"/>
      <c r="BY189" s="18"/>
      <c r="BZ189" s="18"/>
      <c r="CA189" s="18"/>
      <c r="CB189" s="18"/>
      <c r="CC189" s="18"/>
      <c r="CD189" s="18"/>
      <c r="CE189" s="18"/>
    </row>
    <row r="190" spans="54:83">
      <c r="BB190" s="20"/>
      <c r="BC190" s="20"/>
      <c r="BR190" s="18"/>
      <c r="BS190" s="18"/>
      <c r="BT190" s="18"/>
      <c r="BU190" s="18"/>
      <c r="BV190" s="18"/>
      <c r="BW190" s="18"/>
      <c r="BX190" s="18"/>
      <c r="BY190" s="18"/>
      <c r="BZ190" s="18"/>
      <c r="CA190" s="18"/>
      <c r="CB190" s="18"/>
      <c r="CC190" s="18"/>
      <c r="CD190" s="18"/>
      <c r="CE190" s="18"/>
    </row>
    <row r="191" spans="54:83">
      <c r="BB191" s="20"/>
      <c r="BC191" s="20"/>
      <c r="BR191" s="18"/>
      <c r="BS191" s="18"/>
      <c r="BT191" s="18"/>
      <c r="BU191" s="18"/>
      <c r="BV191" s="18"/>
      <c r="BW191" s="18"/>
      <c r="BX191" s="18"/>
      <c r="BY191" s="18"/>
      <c r="BZ191" s="18"/>
      <c r="CA191" s="18"/>
      <c r="CB191" s="18"/>
      <c r="CC191" s="18"/>
      <c r="CD191" s="18"/>
      <c r="CE191" s="18"/>
    </row>
    <row r="192" spans="54:83">
      <c r="BB192" s="20"/>
      <c r="BC192" s="20"/>
      <c r="BR192" s="18"/>
      <c r="BS192" s="18"/>
      <c r="BT192" s="18"/>
      <c r="BU192" s="18"/>
      <c r="BV192" s="18"/>
      <c r="BW192" s="18"/>
      <c r="BX192" s="18"/>
      <c r="BY192" s="18"/>
      <c r="BZ192" s="18"/>
      <c r="CA192" s="18"/>
      <c r="CB192" s="18"/>
      <c r="CC192" s="18"/>
      <c r="CD192" s="18"/>
      <c r="CE192" s="18"/>
    </row>
    <row r="193" spans="54:83">
      <c r="BB193" s="20"/>
      <c r="BC193" s="20"/>
      <c r="BR193" s="18"/>
      <c r="BS193" s="18"/>
      <c r="BT193" s="18"/>
      <c r="BU193" s="18"/>
      <c r="BV193" s="18"/>
      <c r="BW193" s="18"/>
      <c r="BX193" s="18"/>
      <c r="BY193" s="18"/>
      <c r="BZ193" s="18"/>
      <c r="CA193" s="18"/>
      <c r="CB193" s="18"/>
      <c r="CC193" s="18"/>
      <c r="CD193" s="18"/>
      <c r="CE193" s="18"/>
    </row>
    <row r="194" spans="54:83">
      <c r="BB194" s="20"/>
      <c r="BC194" s="20"/>
      <c r="BR194" s="18"/>
      <c r="BS194" s="18"/>
      <c r="BT194" s="18"/>
      <c r="BU194" s="18"/>
      <c r="BV194" s="18"/>
      <c r="BW194" s="18"/>
      <c r="BX194" s="18"/>
      <c r="BY194" s="18"/>
      <c r="BZ194" s="18"/>
      <c r="CA194" s="18"/>
      <c r="CB194" s="18"/>
      <c r="CC194" s="18"/>
      <c r="CD194" s="18"/>
      <c r="CE194" s="18"/>
    </row>
    <row r="195" spans="54:83">
      <c r="BB195" s="20"/>
      <c r="BC195" s="20"/>
      <c r="BR195" s="18"/>
      <c r="BS195" s="18"/>
      <c r="BT195" s="18"/>
      <c r="BU195" s="18"/>
      <c r="BV195" s="18"/>
      <c r="BW195" s="18"/>
      <c r="BX195" s="18"/>
      <c r="BY195" s="18"/>
      <c r="BZ195" s="18"/>
      <c r="CA195" s="18"/>
      <c r="CB195" s="18"/>
      <c r="CC195" s="18"/>
      <c r="CD195" s="18"/>
      <c r="CE195" s="18"/>
    </row>
    <row r="196" spans="54:83">
      <c r="BB196" s="20"/>
      <c r="BC196" s="20"/>
      <c r="BR196" s="18"/>
      <c r="BS196" s="18"/>
      <c r="BT196" s="18"/>
      <c r="BU196" s="18"/>
      <c r="BV196" s="18"/>
      <c r="BW196" s="18"/>
      <c r="BX196" s="18"/>
      <c r="BY196" s="18"/>
      <c r="BZ196" s="18"/>
      <c r="CA196" s="18"/>
      <c r="CB196" s="18"/>
      <c r="CC196" s="18"/>
      <c r="CD196" s="18"/>
      <c r="CE196" s="18"/>
    </row>
    <row r="197" spans="54:83">
      <c r="BB197" s="20"/>
      <c r="BC197" s="20"/>
      <c r="BR197" s="18"/>
      <c r="BS197" s="18"/>
      <c r="BT197" s="18"/>
      <c r="BU197" s="18"/>
      <c r="BV197" s="18"/>
      <c r="BW197" s="18"/>
      <c r="BX197" s="18"/>
      <c r="BY197" s="18"/>
      <c r="BZ197" s="18"/>
      <c r="CA197" s="18"/>
      <c r="CB197" s="18"/>
      <c r="CC197" s="18"/>
      <c r="CD197" s="18"/>
      <c r="CE197" s="18"/>
    </row>
    <row r="198" spans="54:83">
      <c r="BB198" s="20"/>
      <c r="BC198" s="20"/>
      <c r="BR198" s="18"/>
      <c r="BS198" s="18"/>
      <c r="BT198" s="18"/>
      <c r="BU198" s="18"/>
      <c r="BV198" s="18"/>
      <c r="BW198" s="18"/>
      <c r="BX198" s="18"/>
      <c r="BY198" s="18"/>
      <c r="BZ198" s="18"/>
      <c r="CA198" s="18"/>
      <c r="CB198" s="18"/>
      <c r="CC198" s="18"/>
      <c r="CD198" s="18"/>
      <c r="CE198" s="18"/>
    </row>
    <row r="199" spans="54:83">
      <c r="BB199" s="20"/>
      <c r="BC199" s="20"/>
      <c r="BR199" s="18"/>
      <c r="BS199" s="18"/>
      <c r="BT199" s="18"/>
      <c r="BU199" s="18"/>
      <c r="BV199" s="18"/>
      <c r="BW199" s="18"/>
      <c r="BX199" s="18"/>
      <c r="BY199" s="18"/>
      <c r="BZ199" s="18"/>
      <c r="CA199" s="18"/>
      <c r="CB199" s="18"/>
      <c r="CC199" s="18"/>
      <c r="CD199" s="18"/>
      <c r="CE199" s="18"/>
    </row>
    <row r="200" spans="54:83">
      <c r="BB200" s="20"/>
      <c r="BC200" s="20"/>
      <c r="BR200" s="18"/>
      <c r="BS200" s="18"/>
      <c r="BT200" s="18"/>
      <c r="BU200" s="18"/>
      <c r="BV200" s="18"/>
      <c r="BW200" s="18"/>
      <c r="BX200" s="18"/>
      <c r="BY200" s="18"/>
      <c r="BZ200" s="18"/>
      <c r="CA200" s="18"/>
      <c r="CB200" s="18"/>
      <c r="CC200" s="18"/>
      <c r="CD200" s="18"/>
      <c r="CE200" s="18"/>
    </row>
    <row r="201" spans="54:83">
      <c r="BB201" s="20"/>
      <c r="BC201" s="20"/>
      <c r="BR201" s="18"/>
      <c r="BS201" s="18"/>
      <c r="BT201" s="18"/>
      <c r="BU201" s="18"/>
      <c r="BV201" s="18"/>
      <c r="BW201" s="18"/>
      <c r="BX201" s="18"/>
      <c r="BY201" s="18"/>
      <c r="BZ201" s="18"/>
      <c r="CA201" s="18"/>
      <c r="CB201" s="18"/>
      <c r="CC201" s="18"/>
      <c r="CD201" s="18"/>
      <c r="CE201" s="18"/>
    </row>
    <row r="202" spans="54:83">
      <c r="BB202" s="20"/>
      <c r="BC202" s="20"/>
      <c r="BR202" s="18"/>
      <c r="BS202" s="18"/>
      <c r="BT202" s="18"/>
      <c r="BU202" s="18"/>
      <c r="BV202" s="18"/>
      <c r="BW202" s="18"/>
      <c r="BX202" s="18"/>
      <c r="BY202" s="18"/>
      <c r="BZ202" s="18"/>
      <c r="CA202" s="18"/>
      <c r="CB202" s="18"/>
      <c r="CC202" s="18"/>
      <c r="CD202" s="18"/>
      <c r="CE202" s="18"/>
    </row>
    <row r="203" spans="54:83">
      <c r="BB203" s="20"/>
      <c r="BC203" s="20"/>
      <c r="BR203" s="18"/>
      <c r="BS203" s="18"/>
      <c r="BT203" s="18"/>
      <c r="BU203" s="18"/>
      <c r="BV203" s="18"/>
      <c r="BW203" s="18"/>
      <c r="BX203" s="18"/>
      <c r="BY203" s="18"/>
      <c r="BZ203" s="18"/>
      <c r="CA203" s="18"/>
      <c r="CB203" s="18"/>
      <c r="CC203" s="18"/>
      <c r="CD203" s="18"/>
      <c r="CE203" s="18"/>
    </row>
    <row r="204" spans="54:83">
      <c r="BB204" s="20"/>
      <c r="BC204" s="20"/>
      <c r="BR204" s="18"/>
      <c r="BS204" s="18"/>
      <c r="BT204" s="18"/>
      <c r="BU204" s="18"/>
      <c r="BV204" s="18"/>
      <c r="BW204" s="18"/>
      <c r="BX204" s="18"/>
      <c r="BY204" s="18"/>
      <c r="BZ204" s="18"/>
      <c r="CA204" s="18"/>
      <c r="CB204" s="18"/>
      <c r="CC204" s="18"/>
      <c r="CD204" s="18"/>
      <c r="CE204" s="18"/>
    </row>
    <row r="205" spans="54:83">
      <c r="BB205" s="20"/>
      <c r="BC205" s="20"/>
      <c r="BR205" s="18"/>
      <c r="BS205" s="18"/>
      <c r="BT205" s="18"/>
      <c r="BU205" s="18"/>
      <c r="BV205" s="18"/>
      <c r="BW205" s="18"/>
      <c r="BX205" s="18"/>
      <c r="BY205" s="18"/>
      <c r="BZ205" s="18"/>
      <c r="CA205" s="18"/>
      <c r="CB205" s="18"/>
      <c r="CC205" s="18"/>
      <c r="CD205" s="18"/>
      <c r="CE205" s="18"/>
    </row>
    <row r="206" spans="54:83">
      <c r="BB206" s="20"/>
      <c r="BC206" s="20"/>
      <c r="BR206" s="18"/>
      <c r="BS206" s="18"/>
      <c r="BT206" s="18"/>
      <c r="BU206" s="18"/>
      <c r="BV206" s="18"/>
      <c r="BW206" s="18"/>
      <c r="BX206" s="18"/>
      <c r="BY206" s="18"/>
      <c r="BZ206" s="18"/>
      <c r="CA206" s="18"/>
      <c r="CB206" s="18"/>
      <c r="CC206" s="18"/>
      <c r="CD206" s="18"/>
      <c r="CE206" s="18"/>
    </row>
    <row r="207" spans="54:83">
      <c r="BB207" s="20"/>
      <c r="BC207" s="20"/>
      <c r="BR207" s="18"/>
      <c r="BS207" s="18"/>
      <c r="BT207" s="18"/>
      <c r="BU207" s="18"/>
      <c r="BV207" s="18"/>
      <c r="BW207" s="18"/>
      <c r="BX207" s="18"/>
      <c r="BY207" s="18"/>
      <c r="BZ207" s="18"/>
      <c r="CA207" s="18"/>
      <c r="CB207" s="18"/>
      <c r="CC207" s="18"/>
      <c r="CD207" s="18"/>
      <c r="CE207" s="18"/>
    </row>
    <row r="208" spans="54:83">
      <c r="BB208" s="20"/>
      <c r="BC208" s="20"/>
      <c r="BR208" s="18"/>
      <c r="BS208" s="18"/>
      <c r="BT208" s="18"/>
      <c r="BU208" s="18"/>
      <c r="BV208" s="18"/>
      <c r="BW208" s="18"/>
      <c r="BX208" s="18"/>
      <c r="BY208" s="18"/>
      <c r="BZ208" s="18"/>
      <c r="CA208" s="18"/>
      <c r="CB208" s="18"/>
      <c r="CC208" s="18"/>
      <c r="CD208" s="18"/>
      <c r="CE208" s="18"/>
    </row>
    <row r="209" spans="54:83">
      <c r="BB209" s="20"/>
      <c r="BC209" s="20"/>
      <c r="BR209" s="18"/>
      <c r="BS209" s="18"/>
      <c r="BT209" s="18"/>
      <c r="BU209" s="18"/>
      <c r="BV209" s="18"/>
      <c r="BW209" s="18"/>
      <c r="BX209" s="18"/>
      <c r="BY209" s="18"/>
      <c r="BZ209" s="18"/>
      <c r="CA209" s="18"/>
      <c r="CB209" s="18"/>
      <c r="CC209" s="18"/>
      <c r="CD209" s="18"/>
      <c r="CE209" s="18"/>
    </row>
    <row r="210" spans="54:83">
      <c r="BB210" s="20"/>
      <c r="BC210" s="20"/>
      <c r="BR210" s="18"/>
      <c r="BS210" s="18"/>
      <c r="BT210" s="18"/>
      <c r="BU210" s="18"/>
      <c r="BV210" s="18"/>
      <c r="BW210" s="18"/>
      <c r="BX210" s="18"/>
      <c r="BY210" s="18"/>
      <c r="BZ210" s="18"/>
      <c r="CA210" s="18"/>
      <c r="CB210" s="18"/>
      <c r="CC210" s="18"/>
      <c r="CD210" s="18"/>
      <c r="CE210" s="18"/>
    </row>
    <row r="211" spans="54:83">
      <c r="BB211" s="20"/>
      <c r="BC211" s="20"/>
      <c r="BR211" s="18"/>
      <c r="BS211" s="18"/>
      <c r="BT211" s="18"/>
      <c r="BU211" s="18"/>
      <c r="BV211" s="18"/>
      <c r="BW211" s="18"/>
      <c r="BX211" s="18"/>
      <c r="BY211" s="18"/>
      <c r="BZ211" s="18"/>
      <c r="CA211" s="18"/>
      <c r="CB211" s="18"/>
      <c r="CC211" s="18"/>
      <c r="CD211" s="18"/>
      <c r="CE211" s="18"/>
    </row>
    <row r="212" spans="54:83">
      <c r="BB212" s="20"/>
      <c r="BC212" s="20"/>
      <c r="BR212" s="18"/>
      <c r="BS212" s="18"/>
      <c r="BT212" s="18"/>
      <c r="BU212" s="18"/>
      <c r="BV212" s="18"/>
      <c r="BW212" s="18"/>
      <c r="BX212" s="18"/>
      <c r="BY212" s="18"/>
      <c r="BZ212" s="18"/>
      <c r="CA212" s="18"/>
      <c r="CB212" s="18"/>
      <c r="CC212" s="18"/>
      <c r="CD212" s="18"/>
      <c r="CE212" s="18"/>
    </row>
    <row r="213" spans="54:83">
      <c r="BB213" s="20"/>
      <c r="BC213" s="20"/>
      <c r="BR213" s="18"/>
      <c r="BS213" s="18"/>
      <c r="BT213" s="18"/>
      <c r="BU213" s="18"/>
      <c r="BV213" s="18"/>
      <c r="BW213" s="18"/>
      <c r="BX213" s="18"/>
      <c r="BY213" s="18"/>
      <c r="BZ213" s="18"/>
      <c r="CA213" s="18"/>
      <c r="CB213" s="18"/>
      <c r="CC213" s="18"/>
      <c r="CD213" s="18"/>
      <c r="CE213" s="18"/>
    </row>
    <row r="214" spans="54:83">
      <c r="BB214" s="20"/>
      <c r="BC214" s="20"/>
      <c r="BR214" s="18"/>
      <c r="BS214" s="18"/>
      <c r="BT214" s="18"/>
      <c r="BU214" s="18"/>
      <c r="BV214" s="18"/>
      <c r="BW214" s="18"/>
      <c r="BX214" s="18"/>
      <c r="BY214" s="18"/>
      <c r="BZ214" s="18"/>
      <c r="CA214" s="18"/>
      <c r="CB214" s="18"/>
      <c r="CC214" s="18"/>
      <c r="CD214" s="18"/>
      <c r="CE214" s="18"/>
    </row>
    <row r="215" spans="54:83">
      <c r="BB215" s="20"/>
      <c r="BC215" s="20"/>
      <c r="BR215" s="18"/>
      <c r="BS215" s="18"/>
      <c r="BT215" s="18"/>
      <c r="BU215" s="18"/>
      <c r="BV215" s="18"/>
      <c r="BW215" s="18"/>
      <c r="BX215" s="18"/>
      <c r="BY215" s="18"/>
      <c r="BZ215" s="18"/>
      <c r="CA215" s="18"/>
      <c r="CB215" s="18"/>
      <c r="CC215" s="18"/>
      <c r="CD215" s="18"/>
      <c r="CE215" s="18"/>
    </row>
    <row r="216" spans="54:83">
      <c r="BB216" s="20"/>
      <c r="BC216" s="20"/>
      <c r="BR216" s="18"/>
      <c r="BS216" s="18"/>
      <c r="BT216" s="18"/>
      <c r="BU216" s="18"/>
      <c r="BV216" s="18"/>
      <c r="BW216" s="18"/>
      <c r="BX216" s="18"/>
      <c r="BY216" s="18"/>
      <c r="BZ216" s="18"/>
      <c r="CA216" s="18"/>
      <c r="CB216" s="18"/>
      <c r="CC216" s="18"/>
      <c r="CD216" s="18"/>
      <c r="CE216" s="18"/>
    </row>
    <row r="217" spans="54:83">
      <c r="BB217" s="20"/>
      <c r="BC217" s="20"/>
      <c r="BR217" s="18"/>
      <c r="BS217" s="18"/>
      <c r="BT217" s="18"/>
      <c r="BU217" s="18"/>
      <c r="BV217" s="18"/>
      <c r="BW217" s="18"/>
      <c r="BX217" s="18"/>
      <c r="BY217" s="18"/>
      <c r="BZ217" s="18"/>
      <c r="CA217" s="18"/>
      <c r="CB217" s="18"/>
      <c r="CC217" s="18"/>
      <c r="CD217" s="18"/>
      <c r="CE217" s="18"/>
    </row>
    <row r="218" spans="54:83">
      <c r="BB218" s="20"/>
      <c r="BC218" s="20"/>
      <c r="BR218" s="18"/>
      <c r="BS218" s="18"/>
      <c r="BT218" s="18"/>
      <c r="BU218" s="18"/>
      <c r="BV218" s="18"/>
      <c r="BW218" s="18"/>
      <c r="BX218" s="18"/>
      <c r="BY218" s="18"/>
      <c r="BZ218" s="18"/>
      <c r="CA218" s="18"/>
      <c r="CB218" s="18"/>
      <c r="CC218" s="18"/>
      <c r="CD218" s="18"/>
      <c r="CE218" s="18"/>
    </row>
    <row r="219" spans="54:83">
      <c r="BB219" s="20"/>
      <c r="BC219" s="20"/>
      <c r="BR219" s="18"/>
      <c r="BS219" s="18"/>
      <c r="BT219" s="18"/>
      <c r="BU219" s="18"/>
      <c r="BV219" s="18"/>
      <c r="BW219" s="18"/>
      <c r="BX219" s="18"/>
      <c r="BY219" s="18"/>
      <c r="BZ219" s="18"/>
      <c r="CA219" s="18"/>
      <c r="CB219" s="18"/>
      <c r="CC219" s="18"/>
      <c r="CD219" s="18"/>
      <c r="CE219" s="18"/>
    </row>
    <row r="220" spans="54:83">
      <c r="BB220" s="20"/>
      <c r="BC220" s="20"/>
      <c r="BR220" s="18"/>
      <c r="BS220" s="18"/>
      <c r="BT220" s="18"/>
      <c r="BU220" s="18"/>
      <c r="BV220" s="18"/>
      <c r="BW220" s="18"/>
      <c r="BX220" s="18"/>
      <c r="BY220" s="18"/>
      <c r="BZ220" s="18"/>
      <c r="CA220" s="18"/>
      <c r="CB220" s="18"/>
      <c r="CC220" s="18"/>
      <c r="CD220" s="18"/>
      <c r="CE220" s="18"/>
    </row>
    <row r="221" spans="54:83">
      <c r="BB221" s="20"/>
      <c r="BC221" s="20"/>
      <c r="BR221" s="18"/>
      <c r="BS221" s="18"/>
      <c r="BT221" s="18"/>
      <c r="BU221" s="18"/>
      <c r="BV221" s="18"/>
      <c r="BW221" s="18"/>
      <c r="BX221" s="18"/>
      <c r="BY221" s="18"/>
      <c r="BZ221" s="18"/>
      <c r="CA221" s="18"/>
      <c r="CB221" s="18"/>
      <c r="CC221" s="18"/>
      <c r="CD221" s="18"/>
      <c r="CE221" s="18"/>
    </row>
    <row r="222" spans="54:83">
      <c r="BB222" s="20"/>
      <c r="BC222" s="20"/>
      <c r="BR222" s="18"/>
      <c r="BS222" s="18"/>
      <c r="BT222" s="18"/>
      <c r="BU222" s="18"/>
      <c r="BV222" s="18"/>
      <c r="BW222" s="18"/>
      <c r="BX222" s="18"/>
      <c r="BY222" s="18"/>
      <c r="BZ222" s="18"/>
      <c r="CA222" s="18"/>
      <c r="CB222" s="18"/>
      <c r="CC222" s="18"/>
      <c r="CD222" s="18"/>
      <c r="CE222" s="18"/>
    </row>
    <row r="223" spans="54:83">
      <c r="BB223" s="20"/>
      <c r="BC223" s="20"/>
      <c r="BR223" s="18"/>
      <c r="BS223" s="18"/>
      <c r="BT223" s="18"/>
      <c r="BU223" s="18"/>
      <c r="BV223" s="18"/>
      <c r="BW223" s="18"/>
      <c r="BX223" s="18"/>
      <c r="BY223" s="18"/>
      <c r="BZ223" s="18"/>
      <c r="CA223" s="18"/>
      <c r="CB223" s="18"/>
      <c r="CC223" s="18"/>
      <c r="CD223" s="18"/>
      <c r="CE223" s="18"/>
    </row>
    <row r="224" spans="54:83">
      <c r="BB224" s="20"/>
      <c r="BC224" s="20"/>
      <c r="BR224" s="18"/>
      <c r="BS224" s="18"/>
      <c r="BT224" s="18"/>
      <c r="BU224" s="18"/>
      <c r="BV224" s="18"/>
      <c r="BW224" s="18"/>
      <c r="BX224" s="18"/>
      <c r="BY224" s="18"/>
      <c r="BZ224" s="18"/>
      <c r="CA224" s="18"/>
      <c r="CB224" s="18"/>
      <c r="CC224" s="18"/>
      <c r="CD224" s="18"/>
      <c r="CE224" s="18"/>
    </row>
    <row r="225" spans="54:55">
      <c r="BB225" s="20"/>
      <c r="BC225" s="20"/>
    </row>
    <row r="226" spans="54:55">
      <c r="BB226" s="20"/>
      <c r="BC226" s="20"/>
    </row>
    <row r="227" spans="54:55">
      <c r="BB227" s="20"/>
      <c r="BC227" s="20"/>
    </row>
    <row r="228" spans="54:55">
      <c r="BB228" s="20"/>
      <c r="BC228" s="20"/>
    </row>
    <row r="229" spans="54:55">
      <c r="BB229" s="20"/>
      <c r="BC229" s="20"/>
    </row>
    <row r="230" spans="54:55">
      <c r="BB230" s="20"/>
      <c r="BC230" s="20"/>
    </row>
    <row r="231" spans="54:55">
      <c r="BB231" s="20"/>
      <c r="BC231" s="20"/>
    </row>
    <row r="232" spans="54:55">
      <c r="BB232" s="20"/>
      <c r="BC232" s="20"/>
    </row>
    <row r="233" spans="54:55">
      <c r="BB233" s="20"/>
      <c r="BC233" s="20"/>
    </row>
    <row r="234" spans="54:55">
      <c r="BB234" s="20"/>
      <c r="BC234" s="20"/>
    </row>
    <row r="235" spans="54:55">
      <c r="BB235" s="20"/>
      <c r="BC235" s="20"/>
    </row>
    <row r="236" spans="54:55">
      <c r="BB236" s="20"/>
      <c r="BC236" s="20"/>
    </row>
    <row r="237" spans="54:55">
      <c r="BB237" s="20"/>
      <c r="BC237" s="20"/>
    </row>
    <row r="238" spans="54:55">
      <c r="BB238" s="20"/>
      <c r="BC238" s="20"/>
    </row>
    <row r="239" spans="54:55">
      <c r="BB239" s="20"/>
      <c r="BC239" s="20"/>
    </row>
    <row r="240" spans="54:55">
      <c r="BB240" s="20"/>
      <c r="BC240" s="20"/>
    </row>
    <row r="241" spans="54:55">
      <c r="BB241" s="20"/>
      <c r="BC241" s="20"/>
    </row>
    <row r="242" spans="54:55">
      <c r="BB242" s="20"/>
      <c r="BC242" s="20"/>
    </row>
    <row r="243" spans="54:55">
      <c r="BB243" s="20"/>
      <c r="BC243" s="20"/>
    </row>
    <row r="244" spans="54:55">
      <c r="BB244" s="20"/>
      <c r="BC244" s="20"/>
    </row>
    <row r="245" spans="54:55">
      <c r="BB245" s="20"/>
      <c r="BC245" s="20"/>
    </row>
    <row r="246" spans="54:55">
      <c r="BB246" s="20"/>
      <c r="BC246" s="20"/>
    </row>
    <row r="247" spans="54:55">
      <c r="BB247" s="20"/>
      <c r="BC247" s="20"/>
    </row>
    <row r="248" spans="54:55">
      <c r="BB248" s="20"/>
      <c r="BC248" s="20"/>
    </row>
    <row r="249" spans="54:55">
      <c r="BB249" s="20"/>
      <c r="BC249" s="20"/>
    </row>
    <row r="250" spans="54:55">
      <c r="BB250" s="20"/>
      <c r="BC250" s="20"/>
    </row>
    <row r="251" spans="54:55">
      <c r="BB251" s="20"/>
      <c r="BC251" s="20"/>
    </row>
    <row r="252" spans="54:55">
      <c r="BB252" s="20"/>
      <c r="BC252" s="20"/>
    </row>
    <row r="253" spans="54:55">
      <c r="BB253" s="20"/>
      <c r="BC253" s="20"/>
    </row>
    <row r="254" spans="54:55">
      <c r="BB254" s="20"/>
      <c r="BC254" s="20"/>
    </row>
    <row r="255" spans="54:55">
      <c r="BB255" s="20"/>
      <c r="BC255" s="20"/>
    </row>
    <row r="256" spans="54:55">
      <c r="BB256" s="20"/>
      <c r="BC256" s="20"/>
    </row>
    <row r="257" spans="54:55">
      <c r="BB257" s="20"/>
      <c r="BC257" s="20"/>
    </row>
  </sheetData>
  <mergeCells count="111">
    <mergeCell ref="CA5:CA6"/>
    <mergeCell ref="CB5:CB6"/>
    <mergeCell ref="BR20:BX20"/>
    <mergeCell ref="B2:C2"/>
    <mergeCell ref="AA65:AG65"/>
    <mergeCell ref="AA66:AG66"/>
    <mergeCell ref="AA60:AG60"/>
    <mergeCell ref="AA61:AG61"/>
    <mergeCell ref="AA62:AG62"/>
    <mergeCell ref="AA63:AG63"/>
    <mergeCell ref="AA64:AG64"/>
    <mergeCell ref="AA55:AG55"/>
    <mergeCell ref="AA56:AG56"/>
    <mergeCell ref="AA57:AG57"/>
    <mergeCell ref="AA58:AG58"/>
    <mergeCell ref="AA59:AG59"/>
    <mergeCell ref="AA50:AG50"/>
    <mergeCell ref="AA51:AG51"/>
    <mergeCell ref="AA52:AG52"/>
    <mergeCell ref="AA53:AG53"/>
    <mergeCell ref="AA54:AG54"/>
    <mergeCell ref="AA40:AG40"/>
    <mergeCell ref="AA48:AG48"/>
    <mergeCell ref="AA49:AG49"/>
    <mergeCell ref="AA35:AG35"/>
    <mergeCell ref="AA36:AG36"/>
    <mergeCell ref="AA37:AG37"/>
    <mergeCell ref="AA38:AG38"/>
    <mergeCell ref="AA39:AG39"/>
    <mergeCell ref="BR4:BX4"/>
    <mergeCell ref="BZ5:BZ6"/>
    <mergeCell ref="AA21:AG21"/>
    <mergeCell ref="AA47:AG47"/>
    <mergeCell ref="AA22:AG22"/>
    <mergeCell ref="AA23:AG23"/>
    <mergeCell ref="AA24:AG24"/>
    <mergeCell ref="AA25:AG25"/>
    <mergeCell ref="AA26:AG26"/>
    <mergeCell ref="AA27:AG27"/>
    <mergeCell ref="AA28:AG28"/>
    <mergeCell ref="AA29:AG29"/>
    <mergeCell ref="AA30:AG30"/>
    <mergeCell ref="AA31:AG31"/>
    <mergeCell ref="AA32:AG32"/>
    <mergeCell ref="AA33:AG33"/>
    <mergeCell ref="AA34:AG34"/>
    <mergeCell ref="AA41:AG41"/>
    <mergeCell ref="AA42:AG42"/>
    <mergeCell ref="BH19:BH21"/>
    <mergeCell ref="B4:B6"/>
    <mergeCell ref="J4:L4"/>
    <mergeCell ref="P4:S4"/>
    <mergeCell ref="W4:AB4"/>
    <mergeCell ref="AF4:AN4"/>
    <mergeCell ref="P5:P6"/>
    <mergeCell ref="Q5:Q6"/>
    <mergeCell ref="R5:R6"/>
    <mergeCell ref="W5:W6"/>
    <mergeCell ref="X5:X6"/>
    <mergeCell ref="S5:S6"/>
    <mergeCell ref="Y5:Y6"/>
    <mergeCell ref="AB5:AB6"/>
    <mergeCell ref="BE4:BE6"/>
    <mergeCell ref="L21:M21"/>
    <mergeCell ref="D4:D6"/>
    <mergeCell ref="E4:E6"/>
    <mergeCell ref="F4:F5"/>
    <mergeCell ref="G4:G6"/>
    <mergeCell ref="I4:I6"/>
    <mergeCell ref="H4:H5"/>
    <mergeCell ref="V4:V6"/>
    <mergeCell ref="Z5:Z6"/>
    <mergeCell ref="L47:M47"/>
    <mergeCell ref="BH4:BH6"/>
    <mergeCell ref="BJ4:BP4"/>
    <mergeCell ref="AR5:AR6"/>
    <mergeCell ref="AS5:AS6"/>
    <mergeCell ref="AT5:AT6"/>
    <mergeCell ref="AU5:AU6"/>
    <mergeCell ref="AV5:AV6"/>
    <mergeCell ref="AR4:AV4"/>
    <mergeCell ref="BA4:BA6"/>
    <mergeCell ref="BB4:BC5"/>
    <mergeCell ref="AY4:AY6"/>
    <mergeCell ref="BI4:BI6"/>
    <mergeCell ref="T4:T6"/>
    <mergeCell ref="BI19:BI21"/>
    <mergeCell ref="N4:N5"/>
    <mergeCell ref="M4:M6"/>
    <mergeCell ref="O4:O6"/>
    <mergeCell ref="U4:U5"/>
    <mergeCell ref="BG4:BG6"/>
    <mergeCell ref="AG5:AG6"/>
    <mergeCell ref="AH5:AH6"/>
    <mergeCell ref="AI5:AI6"/>
    <mergeCell ref="AJ5:AJ6"/>
    <mergeCell ref="AA5:AA6"/>
    <mergeCell ref="AC4:AC6"/>
    <mergeCell ref="AD4:AD5"/>
    <mergeCell ref="AZ4:AZ6"/>
    <mergeCell ref="AE4:AE6"/>
    <mergeCell ref="AO4:AO6"/>
    <mergeCell ref="AP4:AP5"/>
    <mergeCell ref="AQ4:AQ6"/>
    <mergeCell ref="AX4:AX5"/>
    <mergeCell ref="AW4:AW6"/>
    <mergeCell ref="AL5:AL6"/>
    <mergeCell ref="AM5:AM6"/>
    <mergeCell ref="AN5:AN6"/>
    <mergeCell ref="AK5:AK6"/>
    <mergeCell ref="AF5:AF6"/>
  </mergeCells>
  <hyperlinks>
    <hyperlink ref="B2" location="Navigation!A1" display="Return to Navigation Page" xr:uid="{00000000-0004-0000-1700-000000000000}"/>
    <hyperlink ref="C2" location="Navigation!A1" display="Navigation!A1" xr:uid="{00000000-0004-0000-17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10"/>
  <dimension ref="B1:CF227"/>
  <sheetViews>
    <sheetView topLeftCell="A2" zoomScale="60" zoomScaleNormal="60" workbookViewId="0">
      <pane xSplit="3" ySplit="5" topLeftCell="D7" activePane="bottomRight" state="frozenSplit"/>
      <selection activeCell="A2" sqref="A2"/>
      <selection pane="topRight" activeCell="D2" sqref="D2"/>
      <selection pane="bottomLeft" activeCell="A7" sqref="A7"/>
      <selection pane="bottomRight" activeCell="C5" sqref="C5"/>
    </sheetView>
  </sheetViews>
  <sheetFormatPr defaultColWidth="11" defaultRowHeight="15.6"/>
  <cols>
    <col min="1" max="1" width="1.5" style="18" customWidth="1"/>
    <col min="2" max="2" width="24.796875" style="349" customWidth="1"/>
    <col min="3" max="3" width="42.796875" style="35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2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7.6992187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8" customFormat="1" ht="52.95" customHeight="1" thickBot="1">
      <c r="B4" s="1309" t="s">
        <v>9</v>
      </c>
      <c r="C4" s="268" t="s">
        <v>716</v>
      </c>
      <c r="D4" s="1281" t="s">
        <v>5</v>
      </c>
      <c r="E4" s="1259"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Q4" s="43"/>
      <c r="BR4" s="1241" t="s">
        <v>526</v>
      </c>
      <c r="BS4" s="1242"/>
      <c r="BT4" s="1242"/>
      <c r="BU4" s="1242"/>
      <c r="BV4" s="1242"/>
      <c r="BW4" s="1242"/>
      <c r="BX4" s="1243"/>
      <c r="BY4" s="676"/>
      <c r="BZ4" s="774"/>
      <c r="CA4" s="774"/>
      <c r="CB4" s="774"/>
      <c r="CF4" s="43"/>
    </row>
    <row r="5" spans="2:84" s="40" customFormat="1" ht="34.049999999999997" customHeight="1" thickBot="1">
      <c r="B5" s="1310"/>
      <c r="C5" s="360" t="s">
        <v>213</v>
      </c>
      <c r="D5" s="1282"/>
      <c r="E5" s="1260"/>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239" t="s">
        <v>527</v>
      </c>
      <c r="CA5" s="1220" t="s">
        <v>586</v>
      </c>
      <c r="CB5" s="1222" t="s">
        <v>587</v>
      </c>
      <c r="CC5" s="15"/>
      <c r="CD5" s="15"/>
      <c r="CE5" s="15"/>
    </row>
    <row r="6" spans="2:84" s="15" customFormat="1" ht="40.950000000000003" customHeight="1" thickBot="1">
      <c r="B6" s="1310"/>
      <c r="C6" s="361" t="s">
        <v>66</v>
      </c>
      <c r="D6" s="1282"/>
      <c r="E6" s="1260"/>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240"/>
      <c r="CA6" s="1221"/>
      <c r="CB6" s="1223"/>
      <c r="CC6" s="8"/>
      <c r="CD6" s="8"/>
      <c r="CE6" s="8"/>
    </row>
    <row r="7" spans="2:84" s="2" customFormat="1" ht="109.8" thickBot="1">
      <c r="B7" s="341" t="s">
        <v>703</v>
      </c>
      <c r="C7" s="416" t="s">
        <v>214</v>
      </c>
      <c r="D7" s="319" t="s">
        <v>502</v>
      </c>
      <c r="E7" s="270">
        <v>40</v>
      </c>
      <c r="F7" s="271">
        <v>0</v>
      </c>
      <c r="G7" s="274"/>
      <c r="H7" s="270">
        <f t="shared" ref="H7:H13" si="0">SUM(I7:M7)</f>
        <v>0</v>
      </c>
      <c r="I7" s="274"/>
      <c r="J7" s="211">
        <v>0</v>
      </c>
      <c r="K7" s="273">
        <v>0</v>
      </c>
      <c r="L7" s="212">
        <v>0</v>
      </c>
      <c r="M7" s="274"/>
      <c r="N7" s="270">
        <f t="shared" ref="N7:N13" si="1">SUM(O7:T7)</f>
        <v>100</v>
      </c>
      <c r="O7" s="274"/>
      <c r="P7" s="211">
        <v>80</v>
      </c>
      <c r="Q7" s="273">
        <v>0</v>
      </c>
      <c r="R7" s="273">
        <v>20</v>
      </c>
      <c r="S7" s="212">
        <v>0</v>
      </c>
      <c r="T7" s="274"/>
      <c r="U7" s="270">
        <f t="shared" ref="U7:U13" si="2">SUM(V7:AC7)</f>
        <v>160</v>
      </c>
      <c r="V7" s="411"/>
      <c r="W7" s="211">
        <v>160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3" si="4">SUM(AQ7:AW7)</f>
        <v>0</v>
      </c>
      <c r="AQ7" s="274"/>
      <c r="AR7" s="211">
        <v>0</v>
      </c>
      <c r="AS7" s="273">
        <v>0</v>
      </c>
      <c r="AT7" s="273">
        <v>0</v>
      </c>
      <c r="AU7" s="273">
        <v>0</v>
      </c>
      <c r="AV7" s="212">
        <v>0</v>
      </c>
      <c r="AW7" s="274"/>
      <c r="AX7" s="270">
        <v>0</v>
      </c>
      <c r="AY7" s="411"/>
      <c r="AZ7" s="218">
        <v>0</v>
      </c>
      <c r="BA7" s="411" t="s">
        <v>17</v>
      </c>
      <c r="BB7" s="715">
        <v>0.25</v>
      </c>
      <c r="BC7" s="720">
        <v>0</v>
      </c>
      <c r="BD7" s="274"/>
      <c r="BE7" s="271" t="s">
        <v>17</v>
      </c>
      <c r="BF7" s="411"/>
      <c r="BG7" s="211" t="s">
        <v>500</v>
      </c>
      <c r="BH7" s="277" t="s">
        <v>494</v>
      </c>
      <c r="BI7" s="274"/>
      <c r="BJ7" s="326">
        <f>F7</f>
        <v>0</v>
      </c>
      <c r="BK7" s="327">
        <f>H7</f>
        <v>0</v>
      </c>
      <c r="BL7" s="327">
        <f>N7</f>
        <v>100</v>
      </c>
      <c r="BM7" s="327">
        <f>U7</f>
        <v>160</v>
      </c>
      <c r="BN7" s="327">
        <f>AD7</f>
        <v>0</v>
      </c>
      <c r="BO7" s="327">
        <f>AP7</f>
        <v>0</v>
      </c>
      <c r="BP7" s="328">
        <f>AX7</f>
        <v>0</v>
      </c>
      <c r="BQ7" s="329"/>
      <c r="BR7" s="684">
        <f>EF7*BR$6</f>
        <v>0</v>
      </c>
      <c r="BS7" s="685">
        <f>H7*BS$6</f>
        <v>0</v>
      </c>
      <c r="BT7" s="685">
        <f>N7*BT$6</f>
        <v>10430</v>
      </c>
      <c r="BU7" s="685">
        <f>U7*BU$6</f>
        <v>12976</v>
      </c>
      <c r="BV7" s="685">
        <f>AD7*BV$6</f>
        <v>0</v>
      </c>
      <c r="BW7" s="685">
        <f>AP7*BW$6</f>
        <v>0</v>
      </c>
      <c r="BX7" s="686">
        <f>AX7*BX$6</f>
        <v>0</v>
      </c>
      <c r="BY7" s="8"/>
      <c r="BZ7" s="684">
        <f>SUM(BR7:BX7)</f>
        <v>23406</v>
      </c>
      <c r="CA7" s="693">
        <f>BZ7*(1+BB7)</f>
        <v>29257.5</v>
      </c>
      <c r="CB7" s="686">
        <f t="shared" ref="CB7:CB16" si="5">AZ7*(1+BC7)</f>
        <v>0</v>
      </c>
      <c r="CC7" s="8"/>
      <c r="CD7" s="8"/>
      <c r="CE7" s="8"/>
      <c r="CF7" s="329"/>
    </row>
    <row r="8" spans="2:84" s="2" customFormat="1" ht="140.4">
      <c r="B8" s="1372" t="s">
        <v>709</v>
      </c>
      <c r="C8" s="362" t="s">
        <v>215</v>
      </c>
      <c r="D8" s="432" t="s">
        <v>331</v>
      </c>
      <c r="E8" s="282">
        <v>120</v>
      </c>
      <c r="F8" s="283">
        <v>0</v>
      </c>
      <c r="G8" s="184"/>
      <c r="H8" s="282">
        <f t="shared" si="0"/>
        <v>0</v>
      </c>
      <c r="I8" s="184"/>
      <c r="J8" s="213">
        <v>0</v>
      </c>
      <c r="K8" s="285">
        <v>0</v>
      </c>
      <c r="L8" s="214">
        <v>0</v>
      </c>
      <c r="M8" s="184"/>
      <c r="N8" s="282">
        <f t="shared" si="1"/>
        <v>240</v>
      </c>
      <c r="O8" s="184"/>
      <c r="P8" s="927">
        <v>192</v>
      </c>
      <c r="Q8" s="285">
        <v>0</v>
      </c>
      <c r="R8" s="909">
        <v>48</v>
      </c>
      <c r="S8" s="214">
        <v>0</v>
      </c>
      <c r="T8" s="184"/>
      <c r="U8" s="282">
        <f t="shared" si="2"/>
        <v>160</v>
      </c>
      <c r="V8" s="412"/>
      <c r="W8" s="213">
        <v>160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40000</v>
      </c>
      <c r="BA8" s="412" t="s">
        <v>17</v>
      </c>
      <c r="BB8" s="716">
        <v>0.25</v>
      </c>
      <c r="BC8" s="721">
        <v>0.4</v>
      </c>
      <c r="BD8" s="184"/>
      <c r="BE8" s="283" t="s">
        <v>17</v>
      </c>
      <c r="BF8" s="412"/>
      <c r="BG8" s="213" t="s">
        <v>500</v>
      </c>
      <c r="BH8" s="214" t="s">
        <v>499</v>
      </c>
      <c r="BI8" s="184"/>
      <c r="BJ8" s="335">
        <f t="shared" ref="BJ8:BJ18" si="6">F8</f>
        <v>0</v>
      </c>
      <c r="BK8" s="336">
        <f t="shared" ref="BK8:BK18" si="7">H8</f>
        <v>0</v>
      </c>
      <c r="BL8" s="336">
        <f t="shared" ref="BL8:BL18" si="8">N8</f>
        <v>240</v>
      </c>
      <c r="BM8" s="336">
        <f t="shared" ref="BM8:BM18" si="9">U8</f>
        <v>160</v>
      </c>
      <c r="BN8" s="336">
        <f t="shared" ref="BN8:BN18" si="10">AD8</f>
        <v>0</v>
      </c>
      <c r="BO8" s="336">
        <f t="shared" ref="BO8:BO18" si="11">AP8</f>
        <v>0</v>
      </c>
      <c r="BP8" s="337">
        <f t="shared" ref="BP8:BP18" si="12">AX8</f>
        <v>0</v>
      </c>
      <c r="BR8" s="687">
        <f t="shared" ref="BR8:BR18" si="13">EF8*BR$6</f>
        <v>0</v>
      </c>
      <c r="BS8" s="688">
        <f t="shared" ref="BS8:BS18" si="14">H8*BS$6</f>
        <v>0</v>
      </c>
      <c r="BT8" s="688">
        <f t="shared" ref="BT8:BT18" si="15">N8*BT$6</f>
        <v>25032</v>
      </c>
      <c r="BU8" s="688">
        <f t="shared" ref="BU8:BU18" si="16">U8*BU$6</f>
        <v>12976</v>
      </c>
      <c r="BV8" s="688">
        <f t="shared" ref="BV8:BV18" si="17">AD8*BV$6</f>
        <v>0</v>
      </c>
      <c r="BW8" s="688">
        <f t="shared" ref="BW8:BW18" si="18">AP8*BW$6</f>
        <v>0</v>
      </c>
      <c r="BX8" s="689">
        <f t="shared" ref="BX8:BX18" si="19">AX8*BX$6</f>
        <v>0</v>
      </c>
      <c r="BY8" s="8"/>
      <c r="BZ8" s="687">
        <f t="shared" ref="BZ8:BZ16" si="20">SUM(BR8:BX8)</f>
        <v>38008</v>
      </c>
      <c r="CA8" s="694">
        <f t="shared" ref="CA8:CA16" si="21">BZ8*(1+BB8)</f>
        <v>47510</v>
      </c>
      <c r="CB8" s="689">
        <f t="shared" si="5"/>
        <v>56000</v>
      </c>
      <c r="CC8" s="8"/>
      <c r="CD8" s="8"/>
      <c r="CE8" s="8"/>
      <c r="CF8" s="329"/>
    </row>
    <row r="9" spans="2:84" s="2" customFormat="1" ht="109.2">
      <c r="B9" s="353" t="s">
        <v>704</v>
      </c>
      <c r="C9" s="362" t="s">
        <v>287</v>
      </c>
      <c r="D9" s="320" t="s">
        <v>332</v>
      </c>
      <c r="E9" s="282">
        <v>30</v>
      </c>
      <c r="F9" s="283">
        <v>0</v>
      </c>
      <c r="G9" s="184"/>
      <c r="H9" s="282">
        <f t="shared" si="0"/>
        <v>0</v>
      </c>
      <c r="I9" s="184"/>
      <c r="J9" s="213">
        <v>0</v>
      </c>
      <c r="K9" s="285">
        <v>0</v>
      </c>
      <c r="L9" s="214">
        <v>0</v>
      </c>
      <c r="M9" s="184"/>
      <c r="N9" s="282">
        <f t="shared" si="1"/>
        <v>78</v>
      </c>
      <c r="O9" s="184"/>
      <c r="P9" s="213">
        <v>30</v>
      </c>
      <c r="Q9" s="285">
        <v>0</v>
      </c>
      <c r="R9" s="928">
        <v>48</v>
      </c>
      <c r="S9" s="214">
        <v>0</v>
      </c>
      <c r="T9" s="184"/>
      <c r="U9" s="282">
        <f t="shared" si="2"/>
        <v>30</v>
      </c>
      <c r="V9" s="412"/>
      <c r="W9" s="213">
        <v>30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21">
        <v>0</v>
      </c>
      <c r="BD9" s="184"/>
      <c r="BE9" s="283" t="s">
        <v>17</v>
      </c>
      <c r="BF9" s="412"/>
      <c r="BG9" s="213" t="s">
        <v>500</v>
      </c>
      <c r="BH9" s="214" t="s">
        <v>494</v>
      </c>
      <c r="BI9" s="184"/>
      <c r="BJ9" s="335">
        <f t="shared" si="6"/>
        <v>0</v>
      </c>
      <c r="BK9" s="336">
        <f t="shared" si="7"/>
        <v>0</v>
      </c>
      <c r="BL9" s="336">
        <f t="shared" si="8"/>
        <v>78</v>
      </c>
      <c r="BM9" s="336">
        <f t="shared" si="9"/>
        <v>30</v>
      </c>
      <c r="BN9" s="336">
        <f t="shared" si="10"/>
        <v>0</v>
      </c>
      <c r="BO9" s="336">
        <f t="shared" si="11"/>
        <v>0</v>
      </c>
      <c r="BP9" s="337">
        <f t="shared" si="12"/>
        <v>0</v>
      </c>
      <c r="BR9" s="687">
        <f t="shared" si="13"/>
        <v>0</v>
      </c>
      <c r="BS9" s="688">
        <f t="shared" si="14"/>
        <v>0</v>
      </c>
      <c r="BT9" s="688">
        <f t="shared" si="15"/>
        <v>8135.4</v>
      </c>
      <c r="BU9" s="688">
        <f t="shared" si="16"/>
        <v>2433</v>
      </c>
      <c r="BV9" s="688">
        <f t="shared" si="17"/>
        <v>0</v>
      </c>
      <c r="BW9" s="688">
        <f t="shared" si="18"/>
        <v>0</v>
      </c>
      <c r="BX9" s="689">
        <f t="shared" si="19"/>
        <v>0</v>
      </c>
      <c r="BY9" s="8"/>
      <c r="BZ9" s="687">
        <f t="shared" si="20"/>
        <v>10568.4</v>
      </c>
      <c r="CA9" s="694">
        <f t="shared" si="21"/>
        <v>13210.5</v>
      </c>
      <c r="CB9" s="689">
        <f t="shared" si="5"/>
        <v>0</v>
      </c>
      <c r="CC9" s="8"/>
      <c r="CD9" s="8"/>
      <c r="CE9" s="8"/>
      <c r="CF9" s="329"/>
    </row>
    <row r="10" spans="2:84" s="2" customFormat="1" ht="202.8">
      <c r="B10" s="353" t="s">
        <v>705</v>
      </c>
      <c r="C10" s="362" t="s">
        <v>216</v>
      </c>
      <c r="D10" s="320" t="s">
        <v>330</v>
      </c>
      <c r="E10" s="282">
        <v>10</v>
      </c>
      <c r="F10" s="283">
        <v>0</v>
      </c>
      <c r="G10" s="184"/>
      <c r="H10" s="282">
        <f t="shared" si="0"/>
        <v>0</v>
      </c>
      <c r="I10" s="184"/>
      <c r="J10" s="213">
        <v>0</v>
      </c>
      <c r="K10" s="285">
        <v>0</v>
      </c>
      <c r="L10" s="214">
        <v>0</v>
      </c>
      <c r="M10" s="184"/>
      <c r="N10" s="282">
        <f t="shared" si="1"/>
        <v>16</v>
      </c>
      <c r="O10" s="184"/>
      <c r="P10" s="213">
        <v>8</v>
      </c>
      <c r="Q10" s="285">
        <v>0</v>
      </c>
      <c r="R10" s="285">
        <v>8</v>
      </c>
      <c r="S10" s="214">
        <v>0</v>
      </c>
      <c r="T10" s="184"/>
      <c r="U10" s="282">
        <f t="shared" si="2"/>
        <v>8</v>
      </c>
      <c r="V10" s="412"/>
      <c r="W10" s="213">
        <v>8</v>
      </c>
      <c r="X10" s="285">
        <v>0</v>
      </c>
      <c r="Y10" s="285">
        <v>0</v>
      </c>
      <c r="Z10" s="285">
        <v>0</v>
      </c>
      <c r="AA10" s="285">
        <v>0</v>
      </c>
      <c r="AB10" s="214">
        <v>0</v>
      </c>
      <c r="AC10" s="184"/>
      <c r="AD10" s="282">
        <f t="shared" si="3"/>
        <v>0</v>
      </c>
      <c r="AE10" s="184"/>
      <c r="AF10" s="213">
        <v>0</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21">
        <v>0</v>
      </c>
      <c r="BD10" s="184"/>
      <c r="BE10" s="283" t="s">
        <v>17</v>
      </c>
      <c r="BF10" s="412"/>
      <c r="BG10" s="213" t="s">
        <v>500</v>
      </c>
      <c r="BH10" s="214" t="s">
        <v>494</v>
      </c>
      <c r="BI10" s="184"/>
      <c r="BJ10" s="335">
        <f t="shared" si="6"/>
        <v>0</v>
      </c>
      <c r="BK10" s="336">
        <f t="shared" si="7"/>
        <v>0</v>
      </c>
      <c r="BL10" s="336">
        <f t="shared" si="8"/>
        <v>16</v>
      </c>
      <c r="BM10" s="336">
        <f t="shared" si="9"/>
        <v>8</v>
      </c>
      <c r="BN10" s="336">
        <f t="shared" si="10"/>
        <v>0</v>
      </c>
      <c r="BO10" s="336">
        <f t="shared" si="11"/>
        <v>0</v>
      </c>
      <c r="BP10" s="337">
        <f t="shared" si="12"/>
        <v>0</v>
      </c>
      <c r="BR10" s="687">
        <f t="shared" si="13"/>
        <v>0</v>
      </c>
      <c r="BS10" s="688">
        <f t="shared" si="14"/>
        <v>0</v>
      </c>
      <c r="BT10" s="688">
        <f t="shared" si="15"/>
        <v>1668.8</v>
      </c>
      <c r="BU10" s="688">
        <f t="shared" si="16"/>
        <v>648.79999999999995</v>
      </c>
      <c r="BV10" s="688">
        <f t="shared" si="17"/>
        <v>0</v>
      </c>
      <c r="BW10" s="688">
        <f t="shared" si="18"/>
        <v>0</v>
      </c>
      <c r="BX10" s="689">
        <f t="shared" si="19"/>
        <v>0</v>
      </c>
      <c r="BY10" s="8"/>
      <c r="BZ10" s="687">
        <f t="shared" si="20"/>
        <v>2317.6</v>
      </c>
      <c r="CA10" s="694">
        <f t="shared" si="21"/>
        <v>2897</v>
      </c>
      <c r="CB10" s="689">
        <f t="shared" si="5"/>
        <v>0</v>
      </c>
      <c r="CC10" s="8"/>
      <c r="CD10" s="8"/>
      <c r="CE10" s="8"/>
      <c r="CF10" s="329"/>
    </row>
    <row r="11" spans="2:84" s="170" customFormat="1" ht="140.4">
      <c r="B11" s="353" t="s">
        <v>706</v>
      </c>
      <c r="C11" s="362" t="s">
        <v>217</v>
      </c>
      <c r="D11" s="368" t="s">
        <v>333</v>
      </c>
      <c r="E11" s="282">
        <v>10</v>
      </c>
      <c r="F11" s="283">
        <v>0</v>
      </c>
      <c r="G11" s="184"/>
      <c r="H11" s="282">
        <f t="shared" si="0"/>
        <v>0</v>
      </c>
      <c r="I11" s="184"/>
      <c r="J11" s="213">
        <v>0</v>
      </c>
      <c r="K11" s="285">
        <v>0</v>
      </c>
      <c r="L11" s="214">
        <v>0</v>
      </c>
      <c r="M11" s="184"/>
      <c r="N11" s="282">
        <f t="shared" si="1"/>
        <v>16</v>
      </c>
      <c r="O11" s="184"/>
      <c r="P11" s="213">
        <v>8</v>
      </c>
      <c r="Q11" s="285">
        <v>0</v>
      </c>
      <c r="R11" s="285">
        <v>8</v>
      </c>
      <c r="S11" s="214">
        <v>0</v>
      </c>
      <c r="T11" s="184"/>
      <c r="U11" s="282">
        <f t="shared" si="2"/>
        <v>8</v>
      </c>
      <c r="V11" s="412"/>
      <c r="W11" s="213">
        <v>8</v>
      </c>
      <c r="X11" s="285">
        <v>0</v>
      </c>
      <c r="Y11" s="285">
        <v>0</v>
      </c>
      <c r="Z11" s="285">
        <v>0</v>
      </c>
      <c r="AA11" s="285">
        <v>0</v>
      </c>
      <c r="AB11" s="214">
        <v>0</v>
      </c>
      <c r="AC11" s="184"/>
      <c r="AD11" s="282">
        <f t="shared" si="3"/>
        <v>0</v>
      </c>
      <c r="AE11" s="184"/>
      <c r="AF11" s="213">
        <v>0</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21">
        <v>0</v>
      </c>
      <c r="BD11" s="184"/>
      <c r="BE11" s="283" t="s">
        <v>17</v>
      </c>
      <c r="BF11" s="412"/>
      <c r="BG11" s="213" t="s">
        <v>500</v>
      </c>
      <c r="BH11" s="214" t="s">
        <v>494</v>
      </c>
      <c r="BI11" s="184"/>
      <c r="BJ11" s="335">
        <f t="shared" si="6"/>
        <v>0</v>
      </c>
      <c r="BK11" s="336">
        <f t="shared" si="7"/>
        <v>0</v>
      </c>
      <c r="BL11" s="336">
        <f t="shared" si="8"/>
        <v>16</v>
      </c>
      <c r="BM11" s="336">
        <f t="shared" si="9"/>
        <v>8</v>
      </c>
      <c r="BN11" s="336">
        <f t="shared" si="10"/>
        <v>0</v>
      </c>
      <c r="BO11" s="336">
        <f t="shared" si="11"/>
        <v>0</v>
      </c>
      <c r="BP11" s="337">
        <f t="shared" si="12"/>
        <v>0</v>
      </c>
      <c r="BR11" s="687">
        <f t="shared" si="13"/>
        <v>0</v>
      </c>
      <c r="BS11" s="688">
        <f t="shared" si="14"/>
        <v>0</v>
      </c>
      <c r="BT11" s="688">
        <f t="shared" si="15"/>
        <v>1668.8</v>
      </c>
      <c r="BU11" s="688">
        <f t="shared" si="16"/>
        <v>648.79999999999995</v>
      </c>
      <c r="BV11" s="688">
        <f t="shared" si="17"/>
        <v>0</v>
      </c>
      <c r="BW11" s="688">
        <f t="shared" si="18"/>
        <v>0</v>
      </c>
      <c r="BX11" s="689">
        <f t="shared" si="19"/>
        <v>0</v>
      </c>
      <c r="BY11" s="8"/>
      <c r="BZ11" s="687">
        <f t="shared" si="20"/>
        <v>2317.6</v>
      </c>
      <c r="CA11" s="694">
        <f t="shared" si="21"/>
        <v>2897</v>
      </c>
      <c r="CB11" s="689">
        <f t="shared" si="5"/>
        <v>0</v>
      </c>
      <c r="CC11" s="8"/>
      <c r="CD11" s="8"/>
      <c r="CE11" s="8"/>
      <c r="CF11" s="329"/>
    </row>
    <row r="12" spans="2:84" s="2" customFormat="1" ht="46.8">
      <c r="B12" s="353" t="s">
        <v>707</v>
      </c>
      <c r="C12" s="362" t="s">
        <v>218</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21">
        <v>0</v>
      </c>
      <c r="BD12" s="184"/>
      <c r="BE12" s="283" t="s">
        <v>17</v>
      </c>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2.95" customHeight="1">
      <c r="B13" s="353" t="s">
        <v>708</v>
      </c>
      <c r="C13" s="362" t="s">
        <v>219</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21">
        <v>0</v>
      </c>
      <c r="BD13" s="184"/>
      <c r="BE13" s="283" t="s">
        <v>17</v>
      </c>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09.2">
      <c r="B14" s="1372" t="s">
        <v>710</v>
      </c>
      <c r="C14" s="362" t="s">
        <v>220</v>
      </c>
      <c r="D14" s="368" t="s">
        <v>317</v>
      </c>
      <c r="E14" s="282">
        <v>20</v>
      </c>
      <c r="F14" s="283">
        <v>0</v>
      </c>
      <c r="G14" s="184"/>
      <c r="H14" s="282">
        <f>SUM(I14:M14)</f>
        <v>0</v>
      </c>
      <c r="I14" s="184"/>
      <c r="J14" s="213">
        <v>0</v>
      </c>
      <c r="K14" s="285">
        <v>0</v>
      </c>
      <c r="L14" s="214">
        <v>0</v>
      </c>
      <c r="M14" s="184"/>
      <c r="N14" s="282">
        <f>SUM(O14:T14)</f>
        <v>48</v>
      </c>
      <c r="O14" s="184"/>
      <c r="P14" s="927">
        <v>32</v>
      </c>
      <c r="Q14" s="285">
        <v>0</v>
      </c>
      <c r="R14" s="285">
        <v>16</v>
      </c>
      <c r="S14" s="214">
        <v>0</v>
      </c>
      <c r="T14" s="184"/>
      <c r="U14" s="282">
        <f>SUM(V14:AC14)</f>
        <v>16</v>
      </c>
      <c r="V14" s="412"/>
      <c r="W14" s="213">
        <v>16</v>
      </c>
      <c r="X14" s="285">
        <v>0</v>
      </c>
      <c r="Y14" s="285">
        <v>0</v>
      </c>
      <c r="Z14" s="285">
        <v>0</v>
      </c>
      <c r="AA14" s="350">
        <v>0</v>
      </c>
      <c r="AB14" s="214">
        <v>0</v>
      </c>
      <c r="AC14" s="184"/>
      <c r="AD14" s="282">
        <f>SUM(AE14:AO14)</f>
        <v>480</v>
      </c>
      <c r="AE14" s="184"/>
      <c r="AF14" s="927">
        <v>480</v>
      </c>
      <c r="AG14" s="285">
        <v>0</v>
      </c>
      <c r="AH14" s="285">
        <v>0</v>
      </c>
      <c r="AI14" s="285">
        <v>0</v>
      </c>
      <c r="AJ14" s="285">
        <v>0</v>
      </c>
      <c r="AK14" s="285">
        <v>0</v>
      </c>
      <c r="AL14" s="285">
        <v>0</v>
      </c>
      <c r="AM14" s="285">
        <v>0</v>
      </c>
      <c r="AN14" s="214">
        <v>0</v>
      </c>
      <c r="AO14" s="184"/>
      <c r="AP14" s="282">
        <f>SUM(AQ14:AW14)</f>
        <v>160</v>
      </c>
      <c r="AQ14" s="184"/>
      <c r="AR14" s="213">
        <v>0</v>
      </c>
      <c r="AS14" s="285">
        <v>0</v>
      </c>
      <c r="AT14" s="928">
        <v>160</v>
      </c>
      <c r="AU14" s="285">
        <v>0</v>
      </c>
      <c r="AV14" s="214">
        <v>0</v>
      </c>
      <c r="AW14" s="184"/>
      <c r="AX14" s="282">
        <v>0</v>
      </c>
      <c r="AY14" s="412"/>
      <c r="AZ14" s="219">
        <v>2500</v>
      </c>
      <c r="BA14" s="412" t="s">
        <v>17</v>
      </c>
      <c r="BB14" s="716">
        <v>0.25</v>
      </c>
      <c r="BC14" s="718">
        <v>0.25</v>
      </c>
      <c r="BD14" s="184"/>
      <c r="BE14" s="283" t="s">
        <v>17</v>
      </c>
      <c r="BF14" s="412"/>
      <c r="BG14" s="213" t="s">
        <v>500</v>
      </c>
      <c r="BH14" s="214" t="s">
        <v>501</v>
      </c>
      <c r="BI14" s="184"/>
      <c r="BJ14" s="335">
        <f t="shared" si="6"/>
        <v>0</v>
      </c>
      <c r="BK14" s="336">
        <f t="shared" si="7"/>
        <v>0</v>
      </c>
      <c r="BL14" s="336">
        <f t="shared" si="8"/>
        <v>48</v>
      </c>
      <c r="BM14" s="336">
        <f t="shared" si="9"/>
        <v>16</v>
      </c>
      <c r="BN14" s="336">
        <f t="shared" si="10"/>
        <v>480</v>
      </c>
      <c r="BO14" s="336">
        <f t="shared" si="11"/>
        <v>160</v>
      </c>
      <c r="BP14" s="337">
        <f t="shared" si="12"/>
        <v>0</v>
      </c>
      <c r="BR14" s="687">
        <f t="shared" si="13"/>
        <v>0</v>
      </c>
      <c r="BS14" s="688">
        <f t="shared" si="14"/>
        <v>0</v>
      </c>
      <c r="BT14" s="688">
        <f t="shared" si="15"/>
        <v>5006.3999999999996</v>
      </c>
      <c r="BU14" s="688">
        <f t="shared" si="16"/>
        <v>1297.5999999999999</v>
      </c>
      <c r="BV14" s="688">
        <f t="shared" si="17"/>
        <v>38928</v>
      </c>
      <c r="BW14" s="688">
        <f t="shared" si="18"/>
        <v>18158.399999999998</v>
      </c>
      <c r="BX14" s="689">
        <f t="shared" si="19"/>
        <v>0</v>
      </c>
      <c r="BY14" s="8"/>
      <c r="BZ14" s="687">
        <f t="shared" si="20"/>
        <v>63390.399999999994</v>
      </c>
      <c r="CA14" s="694">
        <f t="shared" si="21"/>
        <v>79238</v>
      </c>
      <c r="CB14" s="689">
        <f t="shared" si="5"/>
        <v>3125</v>
      </c>
      <c r="CC14" s="8"/>
      <c r="CD14" s="8"/>
      <c r="CE14" s="8"/>
      <c r="CF14" s="170"/>
    </row>
    <row r="15" spans="2:84" s="329" customFormat="1" ht="93.6">
      <c r="B15" s="1372" t="s">
        <v>711</v>
      </c>
      <c r="C15" s="362" t="s">
        <v>133</v>
      </c>
      <c r="D15" s="368" t="s">
        <v>318</v>
      </c>
      <c r="E15" s="282">
        <v>20</v>
      </c>
      <c r="F15" s="283">
        <v>0</v>
      </c>
      <c r="G15" s="184"/>
      <c r="H15" s="282">
        <f>SUM(I15:M15)</f>
        <v>0</v>
      </c>
      <c r="I15" s="184"/>
      <c r="J15" s="213">
        <v>0</v>
      </c>
      <c r="K15" s="285">
        <v>0</v>
      </c>
      <c r="L15" s="214">
        <v>0</v>
      </c>
      <c r="M15" s="184"/>
      <c r="N15" s="282">
        <f>SUM(O15:T15)</f>
        <v>48</v>
      </c>
      <c r="O15" s="184"/>
      <c r="P15" s="927">
        <v>32</v>
      </c>
      <c r="Q15" s="285">
        <v>0</v>
      </c>
      <c r="R15" s="285">
        <v>16</v>
      </c>
      <c r="S15" s="214">
        <v>0</v>
      </c>
      <c r="T15" s="184"/>
      <c r="U15" s="282">
        <f>SUM(V15:AC15)</f>
        <v>16</v>
      </c>
      <c r="V15" s="412"/>
      <c r="W15" s="213">
        <v>16</v>
      </c>
      <c r="X15" s="285">
        <v>0</v>
      </c>
      <c r="Y15" s="285">
        <v>0</v>
      </c>
      <c r="Z15" s="285">
        <v>0</v>
      </c>
      <c r="AA15" s="350">
        <v>0</v>
      </c>
      <c r="AB15" s="214">
        <v>0</v>
      </c>
      <c r="AC15" s="184"/>
      <c r="AD15" s="282">
        <f>SUM(AE15:AO15)</f>
        <v>80</v>
      </c>
      <c r="AE15" s="184"/>
      <c r="AF15" s="927">
        <v>80</v>
      </c>
      <c r="AG15" s="285">
        <v>0</v>
      </c>
      <c r="AH15" s="285">
        <v>0</v>
      </c>
      <c r="AI15" s="285">
        <v>0</v>
      </c>
      <c r="AJ15" s="285">
        <v>0</v>
      </c>
      <c r="AK15" s="285">
        <v>0</v>
      </c>
      <c r="AL15" s="285">
        <v>0</v>
      </c>
      <c r="AM15" s="285">
        <v>0</v>
      </c>
      <c r="AN15" s="214">
        <v>0</v>
      </c>
      <c r="AO15" s="184"/>
      <c r="AP15" s="282">
        <f>SUM(AQ15:AW15)</f>
        <v>64</v>
      </c>
      <c r="AQ15" s="184"/>
      <c r="AR15" s="213">
        <v>0</v>
      </c>
      <c r="AS15" s="285">
        <v>0</v>
      </c>
      <c r="AT15" s="285">
        <v>64</v>
      </c>
      <c r="AU15" s="285">
        <v>0</v>
      </c>
      <c r="AV15" s="214">
        <v>0</v>
      </c>
      <c r="AW15" s="184"/>
      <c r="AX15" s="282">
        <v>0</v>
      </c>
      <c r="AY15" s="412"/>
      <c r="AZ15" s="219">
        <v>3000</v>
      </c>
      <c r="BA15" s="412" t="s">
        <v>17</v>
      </c>
      <c r="BB15" s="716">
        <v>0.25</v>
      </c>
      <c r="BC15" s="718">
        <v>0.25</v>
      </c>
      <c r="BD15" s="184"/>
      <c r="BE15" s="283" t="s">
        <v>17</v>
      </c>
      <c r="BF15" s="412"/>
      <c r="BG15" s="213" t="s">
        <v>500</v>
      </c>
      <c r="BH15" s="214" t="s">
        <v>501</v>
      </c>
      <c r="BI15" s="184"/>
      <c r="BJ15" s="335">
        <f t="shared" si="6"/>
        <v>0</v>
      </c>
      <c r="BK15" s="336">
        <f t="shared" si="7"/>
        <v>0</v>
      </c>
      <c r="BL15" s="336">
        <f t="shared" si="8"/>
        <v>48</v>
      </c>
      <c r="BM15" s="336">
        <f t="shared" si="9"/>
        <v>16</v>
      </c>
      <c r="BN15" s="336">
        <f t="shared" si="10"/>
        <v>80</v>
      </c>
      <c r="BO15" s="336">
        <f t="shared" si="11"/>
        <v>64</v>
      </c>
      <c r="BP15" s="337">
        <f t="shared" si="12"/>
        <v>0</v>
      </c>
      <c r="BR15" s="687">
        <f t="shared" si="13"/>
        <v>0</v>
      </c>
      <c r="BS15" s="688">
        <f t="shared" si="14"/>
        <v>0</v>
      </c>
      <c r="BT15" s="688">
        <f t="shared" si="15"/>
        <v>5006.3999999999996</v>
      </c>
      <c r="BU15" s="688">
        <f t="shared" si="16"/>
        <v>1297.5999999999999</v>
      </c>
      <c r="BV15" s="688">
        <f t="shared" si="17"/>
        <v>6488</v>
      </c>
      <c r="BW15" s="688">
        <f t="shared" si="18"/>
        <v>7263.36</v>
      </c>
      <c r="BX15" s="689">
        <f t="shared" si="19"/>
        <v>0</v>
      </c>
      <c r="BY15" s="18"/>
      <c r="BZ15" s="687">
        <f t="shared" si="20"/>
        <v>20055.36</v>
      </c>
      <c r="CA15" s="694">
        <f t="shared" si="21"/>
        <v>25069.200000000001</v>
      </c>
      <c r="CB15" s="689">
        <f t="shared" si="5"/>
        <v>3750</v>
      </c>
      <c r="CC15" s="18"/>
      <c r="CD15" s="18"/>
      <c r="CE15" s="18"/>
      <c r="CF15" s="170"/>
    </row>
    <row r="16" spans="2:84" s="329" customFormat="1" ht="187.2">
      <c r="B16" s="353" t="s">
        <v>712</v>
      </c>
      <c r="C16" s="362" t="s">
        <v>134</v>
      </c>
      <c r="D16" s="368" t="s">
        <v>649</v>
      </c>
      <c r="E16" s="282">
        <v>10</v>
      </c>
      <c r="F16" s="283">
        <v>0</v>
      </c>
      <c r="G16" s="184"/>
      <c r="H16" s="282">
        <f>SUM(I16:M16)</f>
        <v>0</v>
      </c>
      <c r="I16" s="184"/>
      <c r="J16" s="213">
        <v>0</v>
      </c>
      <c r="K16" s="285">
        <v>0</v>
      </c>
      <c r="L16" s="214">
        <v>0</v>
      </c>
      <c r="M16" s="184"/>
      <c r="N16" s="282">
        <f>SUM(O16:T16)</f>
        <v>10</v>
      </c>
      <c r="O16" s="184"/>
      <c r="P16" s="916">
        <v>0</v>
      </c>
      <c r="Q16" s="285">
        <v>0</v>
      </c>
      <c r="R16" s="285">
        <v>10</v>
      </c>
      <c r="S16" s="214">
        <v>0</v>
      </c>
      <c r="T16" s="184"/>
      <c r="U16" s="282">
        <f>SUM(V16:AC16)</f>
        <v>8</v>
      </c>
      <c r="V16" s="412"/>
      <c r="W16" s="213">
        <v>8</v>
      </c>
      <c r="X16" s="285">
        <v>0</v>
      </c>
      <c r="Y16" s="285">
        <v>0</v>
      </c>
      <c r="Z16" s="285">
        <v>0</v>
      </c>
      <c r="AA16" s="350">
        <v>0</v>
      </c>
      <c r="AB16" s="214">
        <v>0</v>
      </c>
      <c r="AC16" s="184"/>
      <c r="AD16" s="282">
        <f>SUM(AE16:AO16)</f>
        <v>160</v>
      </c>
      <c r="AE16" s="184"/>
      <c r="AF16" s="916">
        <v>160</v>
      </c>
      <c r="AG16" s="285">
        <v>0</v>
      </c>
      <c r="AH16" s="285">
        <v>0</v>
      </c>
      <c r="AI16" s="285">
        <v>0</v>
      </c>
      <c r="AJ16" s="285">
        <v>0</v>
      </c>
      <c r="AK16" s="285">
        <v>0</v>
      </c>
      <c r="AL16" s="285">
        <v>0</v>
      </c>
      <c r="AM16" s="285">
        <v>0</v>
      </c>
      <c r="AN16" s="214">
        <v>0</v>
      </c>
      <c r="AO16" s="184"/>
      <c r="AP16" s="282">
        <f>SUM(AQ16:AW16)</f>
        <v>0</v>
      </c>
      <c r="AQ16" s="184"/>
      <c r="AR16" s="213">
        <v>0</v>
      </c>
      <c r="AS16" s="285">
        <v>0</v>
      </c>
      <c r="AT16" s="285">
        <v>0</v>
      </c>
      <c r="AU16" s="285">
        <v>0</v>
      </c>
      <c r="AV16" s="214">
        <v>0</v>
      </c>
      <c r="AW16" s="184"/>
      <c r="AX16" s="282">
        <v>0</v>
      </c>
      <c r="AY16" s="412"/>
      <c r="AZ16" s="219">
        <v>3000</v>
      </c>
      <c r="BA16" s="412" t="s">
        <v>17</v>
      </c>
      <c r="BB16" s="716">
        <v>0.25</v>
      </c>
      <c r="BC16" s="718">
        <v>0.25</v>
      </c>
      <c r="BD16" s="184"/>
      <c r="BE16" s="283" t="s">
        <v>17</v>
      </c>
      <c r="BF16" s="412"/>
      <c r="BG16" s="213" t="s">
        <v>500</v>
      </c>
      <c r="BH16" s="214" t="s">
        <v>501</v>
      </c>
      <c r="BI16" s="184"/>
      <c r="BJ16" s="335">
        <f t="shared" si="6"/>
        <v>0</v>
      </c>
      <c r="BK16" s="336">
        <f t="shared" si="7"/>
        <v>0</v>
      </c>
      <c r="BL16" s="336">
        <f t="shared" si="8"/>
        <v>10</v>
      </c>
      <c r="BM16" s="336">
        <f t="shared" si="9"/>
        <v>8</v>
      </c>
      <c r="BN16" s="336">
        <f t="shared" si="10"/>
        <v>160</v>
      </c>
      <c r="BO16" s="336">
        <f t="shared" si="11"/>
        <v>0</v>
      </c>
      <c r="BP16" s="337">
        <f t="shared" si="12"/>
        <v>0</v>
      </c>
      <c r="BR16" s="687">
        <f t="shared" si="13"/>
        <v>0</v>
      </c>
      <c r="BS16" s="688">
        <f t="shared" si="14"/>
        <v>0</v>
      </c>
      <c r="BT16" s="688">
        <f t="shared" si="15"/>
        <v>1043</v>
      </c>
      <c r="BU16" s="688">
        <f t="shared" si="16"/>
        <v>648.79999999999995</v>
      </c>
      <c r="BV16" s="688">
        <f t="shared" si="17"/>
        <v>12976</v>
      </c>
      <c r="BW16" s="688">
        <f t="shared" si="18"/>
        <v>0</v>
      </c>
      <c r="BX16" s="689">
        <f t="shared" si="19"/>
        <v>0</v>
      </c>
      <c r="BY16" s="18"/>
      <c r="BZ16" s="687">
        <f t="shared" si="20"/>
        <v>14667.8</v>
      </c>
      <c r="CA16" s="694">
        <f t="shared" si="21"/>
        <v>18334.75</v>
      </c>
      <c r="CB16" s="689">
        <f t="shared" si="5"/>
        <v>3750</v>
      </c>
      <c r="CC16" s="18"/>
      <c r="CD16" s="18"/>
      <c r="CE16" s="18"/>
    </row>
    <row r="17" spans="2:84" s="329" customFormat="1" ht="93.6">
      <c r="B17" s="1372" t="s">
        <v>713</v>
      </c>
      <c r="C17" s="929" t="s">
        <v>135</v>
      </c>
      <c r="D17" s="368" t="s">
        <v>319</v>
      </c>
      <c r="E17" s="282">
        <v>20</v>
      </c>
      <c r="F17" s="283">
        <v>0</v>
      </c>
      <c r="G17" s="184"/>
      <c r="H17" s="282">
        <f>SUM(I17:M17)</f>
        <v>0</v>
      </c>
      <c r="I17" s="184"/>
      <c r="J17" s="213">
        <v>0</v>
      </c>
      <c r="K17" s="285">
        <v>0</v>
      </c>
      <c r="L17" s="214">
        <v>0</v>
      </c>
      <c r="M17" s="184"/>
      <c r="N17" s="282">
        <f>SUM(O17:T17)</f>
        <v>32</v>
      </c>
      <c r="O17" s="184"/>
      <c r="P17" s="213">
        <v>16</v>
      </c>
      <c r="Q17" s="285">
        <v>0</v>
      </c>
      <c r="R17" s="285">
        <v>16</v>
      </c>
      <c r="S17" s="214">
        <v>0</v>
      </c>
      <c r="T17" s="184"/>
      <c r="U17" s="282">
        <f>SUM(V17:AC17)</f>
        <v>16</v>
      </c>
      <c r="V17" s="412"/>
      <c r="W17" s="213">
        <v>16</v>
      </c>
      <c r="X17" s="285">
        <v>0</v>
      </c>
      <c r="Y17" s="285">
        <v>0</v>
      </c>
      <c r="Z17" s="285">
        <v>0</v>
      </c>
      <c r="AA17" s="350">
        <v>0</v>
      </c>
      <c r="AB17" s="214">
        <v>0</v>
      </c>
      <c r="AC17" s="184"/>
      <c r="AD17" s="282">
        <f>SUM(AE17:AO17)</f>
        <v>240</v>
      </c>
      <c r="AE17" s="184"/>
      <c r="AF17" s="927">
        <v>240</v>
      </c>
      <c r="AG17" s="285">
        <v>0</v>
      </c>
      <c r="AH17" s="285">
        <v>0</v>
      </c>
      <c r="AI17" s="285">
        <v>0</v>
      </c>
      <c r="AJ17" s="285">
        <v>0</v>
      </c>
      <c r="AK17" s="285">
        <v>0</v>
      </c>
      <c r="AL17" s="285">
        <v>0</v>
      </c>
      <c r="AM17" s="285">
        <v>0</v>
      </c>
      <c r="AN17" s="214">
        <v>0</v>
      </c>
      <c r="AO17" s="184"/>
      <c r="AP17" s="282">
        <f>SUM(AQ17:AW17)</f>
        <v>0</v>
      </c>
      <c r="AQ17" s="184"/>
      <c r="AR17" s="213">
        <v>0</v>
      </c>
      <c r="AS17" s="285">
        <v>0</v>
      </c>
      <c r="AT17" s="285">
        <v>0</v>
      </c>
      <c r="AU17" s="285">
        <v>0</v>
      </c>
      <c r="AV17" s="214">
        <v>0</v>
      </c>
      <c r="AW17" s="184"/>
      <c r="AX17" s="282">
        <v>0</v>
      </c>
      <c r="AY17" s="412"/>
      <c r="AZ17" s="219">
        <v>1000</v>
      </c>
      <c r="BA17" s="412" t="s">
        <v>17</v>
      </c>
      <c r="BB17" s="716">
        <v>0.25</v>
      </c>
      <c r="BC17" s="718">
        <v>0.25</v>
      </c>
      <c r="BD17" s="184"/>
      <c r="BE17" s="283" t="s">
        <v>17</v>
      </c>
      <c r="BF17" s="412"/>
      <c r="BG17" s="213" t="s">
        <v>500</v>
      </c>
      <c r="BH17" s="214" t="s">
        <v>501</v>
      </c>
      <c r="BI17" s="184"/>
      <c r="BJ17" s="335">
        <f t="shared" si="6"/>
        <v>0</v>
      </c>
      <c r="BK17" s="336">
        <f t="shared" si="7"/>
        <v>0</v>
      </c>
      <c r="BL17" s="336">
        <f t="shared" si="8"/>
        <v>32</v>
      </c>
      <c r="BM17" s="336">
        <f t="shared" si="9"/>
        <v>16</v>
      </c>
      <c r="BN17" s="336">
        <f t="shared" si="10"/>
        <v>240</v>
      </c>
      <c r="BO17" s="336">
        <f t="shared" si="11"/>
        <v>0</v>
      </c>
      <c r="BP17" s="337">
        <f t="shared" si="12"/>
        <v>0</v>
      </c>
      <c r="BR17" s="687">
        <f t="shared" si="13"/>
        <v>0</v>
      </c>
      <c r="BS17" s="688">
        <f t="shared" si="14"/>
        <v>0</v>
      </c>
      <c r="BT17" s="688">
        <f t="shared" si="15"/>
        <v>3337.6</v>
      </c>
      <c r="BU17" s="688">
        <f t="shared" si="16"/>
        <v>1297.5999999999999</v>
      </c>
      <c r="BV17" s="688">
        <f t="shared" si="17"/>
        <v>19464</v>
      </c>
      <c r="BW17" s="688">
        <f t="shared" si="18"/>
        <v>0</v>
      </c>
      <c r="BX17" s="689">
        <f t="shared" si="19"/>
        <v>0</v>
      </c>
      <c r="BY17" s="18"/>
      <c r="BZ17" s="687">
        <f t="shared" ref="BZ17:BZ18" si="22">SUM(BR17:BX17)</f>
        <v>24099.200000000001</v>
      </c>
      <c r="CA17" s="694">
        <f t="shared" ref="CA17:CA18" si="23">BZ17*(1+BB17)</f>
        <v>30124</v>
      </c>
      <c r="CB17" s="689">
        <f t="shared" ref="CB17:CB18" si="24">AZ17*(1+BC17)</f>
        <v>1250</v>
      </c>
      <c r="CC17" s="8"/>
      <c r="CD17" s="8"/>
      <c r="CE17" s="8"/>
      <c r="CF17" s="18"/>
    </row>
    <row r="18" spans="2:84" s="329" customFormat="1" ht="94.2" thickBot="1">
      <c r="B18" s="1373" t="s">
        <v>714</v>
      </c>
      <c r="C18" s="363" t="s">
        <v>136</v>
      </c>
      <c r="D18" s="368" t="s">
        <v>320</v>
      </c>
      <c r="E18" s="298">
        <v>10</v>
      </c>
      <c r="F18" s="299">
        <v>0</v>
      </c>
      <c r="G18" s="340"/>
      <c r="H18" s="298">
        <f>SUM(I18:M18)</f>
        <v>0</v>
      </c>
      <c r="I18" s="340"/>
      <c r="J18" s="215">
        <v>0</v>
      </c>
      <c r="K18" s="301">
        <v>0</v>
      </c>
      <c r="L18" s="216">
        <v>0</v>
      </c>
      <c r="M18" s="340"/>
      <c r="N18" s="298">
        <f>SUM(O18:T18)</f>
        <v>16</v>
      </c>
      <c r="O18" s="340"/>
      <c r="P18" s="930">
        <v>8</v>
      </c>
      <c r="Q18" s="301">
        <v>0</v>
      </c>
      <c r="R18" s="931">
        <v>8</v>
      </c>
      <c r="S18" s="216">
        <v>0</v>
      </c>
      <c r="T18" s="340"/>
      <c r="U18" s="298">
        <f>SUM(V18:AC18)</f>
        <v>8</v>
      </c>
      <c r="V18" s="413"/>
      <c r="W18" s="215">
        <v>8</v>
      </c>
      <c r="X18" s="301">
        <v>0</v>
      </c>
      <c r="Y18" s="301">
        <v>0</v>
      </c>
      <c r="Z18" s="301">
        <v>0</v>
      </c>
      <c r="AA18" s="351">
        <v>0</v>
      </c>
      <c r="AB18" s="216">
        <v>0</v>
      </c>
      <c r="AC18" s="340"/>
      <c r="AD18" s="298">
        <f>SUM(AE18:AO18)</f>
        <v>64</v>
      </c>
      <c r="AE18" s="340"/>
      <c r="AF18" s="930">
        <v>64</v>
      </c>
      <c r="AG18" s="301">
        <v>0</v>
      </c>
      <c r="AH18" s="301">
        <v>0</v>
      </c>
      <c r="AI18" s="301">
        <v>0</v>
      </c>
      <c r="AJ18" s="301">
        <v>0</v>
      </c>
      <c r="AK18" s="301">
        <v>0</v>
      </c>
      <c r="AL18" s="301">
        <v>0</v>
      </c>
      <c r="AM18" s="301">
        <v>0</v>
      </c>
      <c r="AN18" s="216">
        <v>0</v>
      </c>
      <c r="AO18" s="340"/>
      <c r="AP18" s="298">
        <f>SUM(AQ18:AW18)</f>
        <v>32</v>
      </c>
      <c r="AQ18" s="340"/>
      <c r="AR18" s="215">
        <v>0</v>
      </c>
      <c r="AS18" s="301">
        <v>0</v>
      </c>
      <c r="AT18" s="301">
        <v>32</v>
      </c>
      <c r="AU18" s="301">
        <v>0</v>
      </c>
      <c r="AV18" s="216">
        <v>0</v>
      </c>
      <c r="AW18" s="340"/>
      <c r="AX18" s="298">
        <v>0</v>
      </c>
      <c r="AY18" s="413"/>
      <c r="AZ18" s="220">
        <v>3000</v>
      </c>
      <c r="BA18" s="413" t="s">
        <v>17</v>
      </c>
      <c r="BB18" s="717">
        <v>0.25</v>
      </c>
      <c r="BC18" s="719">
        <v>0.25</v>
      </c>
      <c r="BD18" s="340"/>
      <c r="BE18" s="299" t="s">
        <v>17</v>
      </c>
      <c r="BF18" s="413"/>
      <c r="BG18" s="215" t="s">
        <v>500</v>
      </c>
      <c r="BH18" s="216" t="s">
        <v>501</v>
      </c>
      <c r="BI18" s="340"/>
      <c r="BJ18" s="408">
        <f t="shared" si="6"/>
        <v>0</v>
      </c>
      <c r="BK18" s="378">
        <f t="shared" si="7"/>
        <v>0</v>
      </c>
      <c r="BL18" s="378">
        <f t="shared" si="8"/>
        <v>16</v>
      </c>
      <c r="BM18" s="378">
        <f t="shared" si="9"/>
        <v>8</v>
      </c>
      <c r="BN18" s="378">
        <f t="shared" si="10"/>
        <v>64</v>
      </c>
      <c r="BO18" s="378">
        <f t="shared" si="11"/>
        <v>32</v>
      </c>
      <c r="BP18" s="380">
        <f t="shared" si="12"/>
        <v>0</v>
      </c>
      <c r="BR18" s="690">
        <f t="shared" si="13"/>
        <v>0</v>
      </c>
      <c r="BS18" s="691">
        <f t="shared" si="14"/>
        <v>0</v>
      </c>
      <c r="BT18" s="691">
        <f t="shared" si="15"/>
        <v>1668.8</v>
      </c>
      <c r="BU18" s="691">
        <f t="shared" si="16"/>
        <v>648.79999999999995</v>
      </c>
      <c r="BV18" s="691">
        <f t="shared" si="17"/>
        <v>5190.3999999999996</v>
      </c>
      <c r="BW18" s="691">
        <f t="shared" si="18"/>
        <v>3631.68</v>
      </c>
      <c r="BX18" s="692">
        <f t="shared" si="19"/>
        <v>0</v>
      </c>
      <c r="BY18" s="18"/>
      <c r="BZ18" s="690">
        <f t="shared" si="22"/>
        <v>11139.68</v>
      </c>
      <c r="CA18" s="695">
        <f t="shared" si="23"/>
        <v>13924.6</v>
      </c>
      <c r="CB18" s="692">
        <f t="shared" si="24"/>
        <v>3750</v>
      </c>
      <c r="CC18" s="8"/>
      <c r="CD18" s="8"/>
      <c r="CE18" s="8"/>
      <c r="CF18" s="8"/>
    </row>
    <row r="19" spans="2:84" ht="31.8" thickBot="1">
      <c r="AX19" s="1369" t="s">
        <v>715</v>
      </c>
      <c r="AY19" s="1374"/>
      <c r="AZ19" s="1375">
        <f>SUM(AZ7:AZ18)</f>
        <v>52500</v>
      </c>
      <c r="BO19" s="1369" t="s">
        <v>702</v>
      </c>
      <c r="BP19" s="1370">
        <f>SUM(BJ7:BP18)</f>
        <v>2314</v>
      </c>
      <c r="CF19" s="8"/>
    </row>
    <row r="20" spans="2:84" ht="16.2" thickBot="1">
      <c r="CF20" s="86"/>
    </row>
    <row r="21" spans="2:84" s="8" customFormat="1" ht="46.95" customHeight="1" thickBot="1">
      <c r="B21" s="345" t="s">
        <v>84</v>
      </c>
      <c r="C21" s="51"/>
      <c r="D21" s="9"/>
      <c r="E21" s="3"/>
      <c r="F21" s="3"/>
      <c r="G21" s="3"/>
      <c r="H21" s="3"/>
      <c r="I21" s="3"/>
      <c r="J21" s="3"/>
      <c r="K21" s="3"/>
      <c r="L21" s="3"/>
      <c r="M21" s="3"/>
      <c r="N21" s="3"/>
      <c r="O21" s="3"/>
      <c r="P21" s="3"/>
      <c r="Q21" s="3"/>
      <c r="R21" s="3"/>
      <c r="S21" s="10"/>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1338" t="s">
        <v>583</v>
      </c>
      <c r="BI21" s="1316"/>
      <c r="BJ21" s="903" t="s">
        <v>92</v>
      </c>
      <c r="BK21" s="903" t="s">
        <v>93</v>
      </c>
      <c r="BL21" s="903" t="s">
        <v>94</v>
      </c>
      <c r="BM21" s="903" t="s">
        <v>95</v>
      </c>
      <c r="BN21" s="903" t="s">
        <v>8</v>
      </c>
      <c r="BO21" s="903" t="s">
        <v>62</v>
      </c>
      <c r="BP21" s="904" t="s">
        <v>96</v>
      </c>
      <c r="BR21" s="50" t="s">
        <v>92</v>
      </c>
      <c r="BS21" s="158" t="s">
        <v>93</v>
      </c>
      <c r="BT21" s="158" t="s">
        <v>94</v>
      </c>
      <c r="BU21" s="158" t="s">
        <v>95</v>
      </c>
      <c r="BV21" s="158" t="s">
        <v>8</v>
      </c>
      <c r="BW21" s="158" t="s">
        <v>62</v>
      </c>
      <c r="BX21" s="159" t="s">
        <v>96</v>
      </c>
      <c r="BY21" s="369"/>
      <c r="BZ21" s="662" t="s">
        <v>528</v>
      </c>
      <c r="CA21" s="663" t="s">
        <v>594</v>
      </c>
      <c r="CB21" s="663" t="s">
        <v>595</v>
      </c>
      <c r="CC21" s="663" t="s">
        <v>529</v>
      </c>
      <c r="CD21" s="663" t="s">
        <v>596</v>
      </c>
      <c r="CE21" s="664" t="s">
        <v>597</v>
      </c>
      <c r="CF21" s="85"/>
    </row>
    <row r="22" spans="2:84" s="8" customFormat="1" ht="25.95" customHeight="1" thickBot="1">
      <c r="B22" s="51"/>
      <c r="C22" s="51"/>
      <c r="D22" s="9"/>
      <c r="E22" s="3"/>
      <c r="F22" s="3"/>
      <c r="G22" s="3"/>
      <c r="H22" s="3"/>
      <c r="I22" s="3"/>
      <c r="J22" s="3"/>
      <c r="K22" s="3"/>
      <c r="L22" s="3"/>
      <c r="M22" s="3"/>
      <c r="N22" s="3"/>
      <c r="O22" s="3"/>
      <c r="P22" s="3"/>
      <c r="Q22" s="3"/>
      <c r="R22" s="3"/>
      <c r="S22" s="10"/>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1339"/>
      <c r="BI22" s="1317"/>
      <c r="BJ22" s="905" t="s">
        <v>556</v>
      </c>
      <c r="BK22" s="905" t="s">
        <v>556</v>
      </c>
      <c r="BL22" s="905" t="s">
        <v>556</v>
      </c>
      <c r="BM22" s="905" t="s">
        <v>556</v>
      </c>
      <c r="BN22" s="905" t="s">
        <v>556</v>
      </c>
      <c r="BO22" s="905" t="s">
        <v>556</v>
      </c>
      <c r="BP22" s="906" t="s">
        <v>556</v>
      </c>
      <c r="BR22" s="1306" t="s">
        <v>530</v>
      </c>
      <c r="BS22" s="1307"/>
      <c r="BT22" s="1307"/>
      <c r="BU22" s="1307"/>
      <c r="BV22" s="1307"/>
      <c r="BW22" s="1307"/>
      <c r="BX22" s="1308"/>
      <c r="BY22" s="665"/>
      <c r="BZ22" s="699">
        <f>SUM(BZ7:BZ18)</f>
        <v>209970.03999999998</v>
      </c>
      <c r="CA22" s="700">
        <f>SUM(CA7:CA18)</f>
        <v>262462.55</v>
      </c>
      <c r="CB22" s="700">
        <f>SUM(CB7:CB18)</f>
        <v>71625</v>
      </c>
      <c r="CC22" s="700">
        <f>SUM(AZ7:AZ18)</f>
        <v>52500</v>
      </c>
      <c r="CD22" s="701">
        <f>(CA22-BZ22)/BZ22</f>
        <v>0.25000000000000006</v>
      </c>
      <c r="CE22" s="702">
        <f>IF(CC22=0,0,(CB22-CC22)/CC22)</f>
        <v>0.36428571428571427</v>
      </c>
      <c r="CF22" s="85"/>
    </row>
    <row r="23" spans="2:84" s="86" customFormat="1" ht="36" customHeight="1" thickBot="1">
      <c r="B23" s="493" t="s">
        <v>74</v>
      </c>
      <c r="C23" s="494" t="s">
        <v>75</v>
      </c>
      <c r="D23" s="494" t="s">
        <v>76</v>
      </c>
      <c r="E23" s="482" t="s">
        <v>77</v>
      </c>
      <c r="F23" s="495"/>
      <c r="G23" s="495"/>
      <c r="H23" s="496" t="s">
        <v>81</v>
      </c>
      <c r="I23" s="482" t="s">
        <v>81</v>
      </c>
      <c r="J23" s="494" t="s">
        <v>82</v>
      </c>
      <c r="K23" s="497" t="s">
        <v>61</v>
      </c>
      <c r="L23" s="1343" t="s">
        <v>78</v>
      </c>
      <c r="M23" s="1344"/>
      <c r="N23" s="498" t="s">
        <v>79</v>
      </c>
      <c r="O23" s="498"/>
      <c r="P23" s="499" t="s">
        <v>588</v>
      </c>
      <c r="Q23" s="498" t="s">
        <v>598</v>
      </c>
      <c r="R23" s="499" t="s">
        <v>599</v>
      </c>
      <c r="S23" s="500" t="s">
        <v>61</v>
      </c>
      <c r="T23" s="500"/>
      <c r="U23" s="500" t="s">
        <v>588</v>
      </c>
      <c r="V23" s="501"/>
      <c r="W23" s="501" t="s">
        <v>600</v>
      </c>
      <c r="X23" s="501" t="s">
        <v>80</v>
      </c>
      <c r="Y23" s="501" t="s">
        <v>601</v>
      </c>
      <c r="Z23" s="502" t="s">
        <v>83</v>
      </c>
      <c r="AA23" s="1333" t="s">
        <v>286</v>
      </c>
      <c r="AB23" s="1333"/>
      <c r="AC23" s="1333"/>
      <c r="AD23" s="1333"/>
      <c r="AE23" s="1333"/>
      <c r="AF23" s="1333"/>
      <c r="AG23" s="1326"/>
      <c r="BH23" s="1340"/>
      <c r="BI23" s="1318"/>
      <c r="BJ23" s="195">
        <f>SUM(BJ7:BJ18)</f>
        <v>0</v>
      </c>
      <c r="BK23" s="196">
        <f t="shared" ref="BK23:BP23" si="25">SUM(BK7:BK18)</f>
        <v>0</v>
      </c>
      <c r="BL23" s="196">
        <f t="shared" si="25"/>
        <v>604</v>
      </c>
      <c r="BM23" s="196">
        <f t="shared" si="25"/>
        <v>430</v>
      </c>
      <c r="BN23" s="196">
        <f t="shared" si="25"/>
        <v>1024</v>
      </c>
      <c r="BO23" s="196">
        <f t="shared" si="25"/>
        <v>256</v>
      </c>
      <c r="BP23" s="197">
        <f t="shared" si="25"/>
        <v>0</v>
      </c>
      <c r="BR23" s="696">
        <f>SUM(BR7:BR18)</f>
        <v>0</v>
      </c>
      <c r="BS23" s="697">
        <f t="shared" ref="BS23:BX23" si="26">SUM(BS7:BS18)</f>
        <v>0</v>
      </c>
      <c r="BT23" s="697">
        <f t="shared" si="26"/>
        <v>62997.200000000012</v>
      </c>
      <c r="BU23" s="697">
        <f t="shared" si="26"/>
        <v>34873</v>
      </c>
      <c r="BV23" s="697">
        <f t="shared" si="26"/>
        <v>83046.399999999994</v>
      </c>
      <c r="BW23" s="697">
        <f t="shared" si="26"/>
        <v>29053.439999999999</v>
      </c>
      <c r="BX23" s="698">
        <f t="shared" si="26"/>
        <v>0</v>
      </c>
      <c r="BY23" s="665"/>
      <c r="BZ23" s="665"/>
      <c r="CA23" s="665"/>
      <c r="CB23" s="665"/>
      <c r="CC23" s="665"/>
      <c r="CD23" s="665"/>
      <c r="CE23" s="665"/>
      <c r="CF23" s="85"/>
    </row>
    <row r="24" spans="2:84" s="85" customFormat="1" ht="15" customHeight="1">
      <c r="B24" s="112"/>
      <c r="C24" s="113"/>
      <c r="D24" s="113"/>
      <c r="E24" s="113"/>
      <c r="F24" s="113"/>
      <c r="G24" s="113"/>
      <c r="H24" s="152"/>
      <c r="I24" s="113"/>
      <c r="J24" s="113"/>
      <c r="K24" s="113"/>
      <c r="L24" s="128"/>
      <c r="M24" s="113"/>
      <c r="N24" s="113"/>
      <c r="O24" s="127"/>
      <c r="P24" s="129"/>
      <c r="Q24" s="127"/>
      <c r="R24" s="129"/>
      <c r="S24" s="130"/>
      <c r="T24" s="130"/>
      <c r="U24" s="130"/>
      <c r="V24" s="130"/>
      <c r="W24" s="130"/>
      <c r="X24" s="127"/>
      <c r="Y24" s="127"/>
      <c r="Z24" s="127"/>
      <c r="AA24" s="1347"/>
      <c r="AB24" s="1347"/>
      <c r="AC24" s="1347"/>
      <c r="AD24" s="1347"/>
      <c r="AE24" s="1347"/>
      <c r="AF24" s="1347"/>
      <c r="AG24" s="1348"/>
      <c r="BR24" s="665"/>
      <c r="BS24" s="665"/>
      <c r="BT24" s="665"/>
      <c r="BU24" s="665"/>
      <c r="BV24" s="665"/>
      <c r="BW24" s="665"/>
      <c r="BX24" s="665"/>
      <c r="BY24" s="665"/>
      <c r="BZ24" s="665"/>
      <c r="CA24" s="665"/>
      <c r="CB24" s="665"/>
      <c r="CC24" s="665"/>
      <c r="CD24" s="665"/>
      <c r="CE24" s="665"/>
    </row>
    <row r="25" spans="2:84" s="85" customFormat="1" ht="34.950000000000003" customHeight="1">
      <c r="B25" s="116"/>
      <c r="C25" s="114"/>
      <c r="D25" s="113"/>
      <c r="E25" s="113"/>
      <c r="F25" s="113"/>
      <c r="G25" s="113"/>
      <c r="H25" s="152"/>
      <c r="I25" s="113"/>
      <c r="J25" s="113"/>
      <c r="K25" s="113"/>
      <c r="L25" s="128"/>
      <c r="M25" s="113"/>
      <c r="N25" s="113"/>
      <c r="O25" s="127"/>
      <c r="P25" s="129"/>
      <c r="Q25" s="127"/>
      <c r="R25" s="129"/>
      <c r="S25" s="130"/>
      <c r="T25" s="130"/>
      <c r="U25" s="130"/>
      <c r="V25" s="130"/>
      <c r="W25" s="130"/>
      <c r="X25" s="127"/>
      <c r="Y25" s="127"/>
      <c r="Z25" s="127"/>
      <c r="AA25" s="1347"/>
      <c r="AB25" s="1347"/>
      <c r="AC25" s="1347"/>
      <c r="AD25" s="1347"/>
      <c r="AE25" s="1347"/>
      <c r="AF25" s="1347"/>
      <c r="AG25" s="1348"/>
      <c r="BJ25" s="915"/>
      <c r="BR25" s="665"/>
      <c r="BS25" s="665"/>
      <c r="BT25" s="665"/>
      <c r="BU25" s="665"/>
      <c r="BV25" s="665"/>
      <c r="BW25" s="665"/>
      <c r="BX25" s="665"/>
      <c r="BY25" s="665"/>
      <c r="BZ25" s="665"/>
      <c r="CA25" s="665"/>
      <c r="CB25" s="665"/>
      <c r="CC25" s="665"/>
      <c r="CD25" s="665"/>
      <c r="CE25" s="665"/>
    </row>
    <row r="26" spans="2:84" s="85" customFormat="1" ht="15" customHeight="1">
      <c r="B26" s="116"/>
      <c r="C26" s="114"/>
      <c r="D26" s="131"/>
      <c r="E26" s="113"/>
      <c r="F26" s="113"/>
      <c r="G26" s="113"/>
      <c r="H26" s="492"/>
      <c r="I26" s="113"/>
      <c r="J26" s="113"/>
      <c r="K26" s="113"/>
      <c r="L26" s="128"/>
      <c r="M26" s="113"/>
      <c r="N26" s="113"/>
      <c r="O26" s="127"/>
      <c r="P26" s="129"/>
      <c r="Q26" s="127"/>
      <c r="R26" s="129"/>
      <c r="S26" s="130"/>
      <c r="T26" s="130"/>
      <c r="U26" s="130"/>
      <c r="V26" s="130"/>
      <c r="W26" s="130"/>
      <c r="X26" s="127"/>
      <c r="Y26" s="127"/>
      <c r="Z26" s="127"/>
      <c r="AA26" s="1347"/>
      <c r="AB26" s="1347"/>
      <c r="AC26" s="1347"/>
      <c r="AD26" s="1347"/>
      <c r="AE26" s="1347"/>
      <c r="AF26" s="1347"/>
      <c r="AG26" s="1348"/>
      <c r="BR26" s="665"/>
      <c r="BS26" s="665"/>
      <c r="BT26" s="665"/>
      <c r="BU26" s="665"/>
      <c r="BV26" s="665"/>
      <c r="BW26" s="665"/>
      <c r="BX26" s="665"/>
      <c r="BY26" s="665"/>
      <c r="BZ26" s="665"/>
      <c r="CA26" s="665"/>
      <c r="CB26" s="665"/>
      <c r="CC26" s="665"/>
      <c r="CD26" s="665"/>
      <c r="CE26" s="665"/>
    </row>
    <row r="27" spans="2:84" s="85" customFormat="1" ht="15" customHeight="1">
      <c r="B27" s="116"/>
      <c r="C27" s="364"/>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J27" s="152"/>
      <c r="BR27" s="665"/>
      <c r="BS27" s="665"/>
      <c r="BT27" s="665"/>
      <c r="BU27" s="665"/>
      <c r="BV27" s="665"/>
      <c r="BW27" s="665"/>
      <c r="BX27" s="665"/>
      <c r="BY27" s="665"/>
      <c r="BZ27" s="665"/>
      <c r="CA27" s="665"/>
      <c r="CB27" s="665"/>
      <c r="CC27" s="665"/>
      <c r="CD27" s="665"/>
      <c r="CE27" s="665"/>
    </row>
    <row r="28" spans="2:84" s="85" customFormat="1" ht="15" customHeight="1">
      <c r="B28" s="116"/>
      <c r="C28" s="364"/>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R28" s="665"/>
      <c r="BS28" s="665"/>
      <c r="BT28" s="665"/>
      <c r="BU28" s="665"/>
      <c r="BV28" s="665"/>
      <c r="BW28" s="665"/>
      <c r="BX28" s="665"/>
      <c r="BY28" s="665"/>
      <c r="BZ28" s="665"/>
      <c r="CA28" s="665"/>
      <c r="CB28" s="665"/>
      <c r="CC28" s="665"/>
      <c r="CD28" s="665"/>
      <c r="CE28" s="665"/>
    </row>
    <row r="29" spans="2:84" s="85" customFormat="1" ht="15" customHeight="1">
      <c r="B29" s="116"/>
      <c r="C29" s="517"/>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c r="BR29" s="665"/>
      <c r="BS29" s="665"/>
      <c r="BT29" s="665"/>
      <c r="BU29" s="665"/>
      <c r="BV29" s="665"/>
      <c r="BW29" s="665"/>
      <c r="BX29" s="665"/>
      <c r="BY29" s="665"/>
      <c r="BZ29" s="665"/>
      <c r="CA29" s="665"/>
      <c r="CB29" s="665"/>
      <c r="CC29" s="665"/>
      <c r="CD29" s="665"/>
      <c r="CE29" s="665"/>
    </row>
    <row r="30" spans="2:84" s="85" customForma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R30" s="665"/>
      <c r="BS30" s="665"/>
      <c r="BT30" s="665"/>
      <c r="BU30" s="665"/>
      <c r="BV30" s="665"/>
      <c r="BW30" s="665"/>
      <c r="BX30" s="665"/>
      <c r="BY30" s="665"/>
      <c r="BZ30" s="665"/>
      <c r="CA30" s="665"/>
      <c r="CB30" s="665"/>
      <c r="CC30" s="665"/>
      <c r="CD30" s="665"/>
      <c r="CE30" s="665"/>
    </row>
    <row r="31" spans="2:84" s="85" customFormat="1" ht="15" customHeight="1">
      <c r="B31" s="116"/>
      <c r="C31" s="114"/>
      <c r="D31" s="133"/>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31"/>
      <c r="D42" s="113"/>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31"/>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8"/>
      <c r="BS44" s="8"/>
      <c r="BT44" s="8"/>
      <c r="BU44" s="8"/>
      <c r="BV44" s="8"/>
      <c r="BW44" s="8"/>
      <c r="BX44" s="8"/>
      <c r="BY44" s="8"/>
      <c r="BZ44" s="8"/>
      <c r="CA44" s="8"/>
      <c r="CB44" s="8"/>
      <c r="CC44" s="8"/>
      <c r="CD44" s="8"/>
      <c r="CE44" s="8"/>
      <c r="CF44" s="8"/>
    </row>
    <row r="45" spans="2:84" s="85" customFormat="1" ht="15" customHeight="1" thickBot="1">
      <c r="B45" s="134"/>
      <c r="C45" s="135"/>
      <c r="D45" s="135"/>
      <c r="E45" s="135"/>
      <c r="F45" s="135"/>
      <c r="G45" s="135"/>
      <c r="H45" s="153"/>
      <c r="I45" s="135"/>
      <c r="J45" s="135"/>
      <c r="K45" s="135"/>
      <c r="L45" s="136"/>
      <c r="M45" s="135"/>
      <c r="N45" s="135"/>
      <c r="O45" s="137"/>
      <c r="P45" s="138"/>
      <c r="Q45" s="137"/>
      <c r="R45" s="138"/>
      <c r="S45" s="139"/>
      <c r="T45" s="139"/>
      <c r="U45" s="139"/>
      <c r="V45" s="139"/>
      <c r="W45" s="139"/>
      <c r="X45" s="137"/>
      <c r="Y45" s="137"/>
      <c r="Z45" s="137"/>
      <c r="AA45" s="1336"/>
      <c r="AB45" s="1336"/>
      <c r="AC45" s="1336"/>
      <c r="AD45" s="1336"/>
      <c r="AE45" s="1336"/>
      <c r="AF45" s="1336"/>
      <c r="AG45" s="1337"/>
      <c r="BR45" s="8"/>
      <c r="BS45" s="8"/>
      <c r="BT45" s="8"/>
      <c r="BU45" s="8"/>
      <c r="BV45" s="8"/>
      <c r="BW45" s="8"/>
      <c r="BX45" s="8"/>
      <c r="BY45" s="8"/>
      <c r="BZ45" s="8"/>
      <c r="CA45" s="8"/>
      <c r="CB45" s="8"/>
      <c r="CC45" s="8"/>
      <c r="CD45" s="8"/>
      <c r="CE45" s="8"/>
      <c r="CF45" s="8"/>
    </row>
    <row r="46" spans="2:84" s="85" customFormat="1" ht="15" customHeight="1">
      <c r="B46" s="113"/>
      <c r="C46" s="113"/>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27"/>
      <c r="BR46" s="8"/>
      <c r="BS46" s="8"/>
      <c r="BT46" s="8"/>
      <c r="BU46" s="8"/>
      <c r="BV46" s="8"/>
      <c r="BW46" s="8"/>
      <c r="BX46" s="8"/>
      <c r="BY46" s="8"/>
      <c r="BZ46" s="8"/>
      <c r="CA46" s="8"/>
      <c r="CB46" s="8"/>
      <c r="CC46" s="8"/>
      <c r="CD46" s="8"/>
      <c r="CE46" s="8"/>
      <c r="CF46" s="8"/>
    </row>
    <row r="47" spans="2:84" s="8" customFormat="1">
      <c r="B47" s="346"/>
      <c r="C47" s="346"/>
      <c r="D47" s="147"/>
      <c r="E47" s="148"/>
      <c r="F47" s="148"/>
      <c r="G47" s="148"/>
      <c r="H47" s="148"/>
      <c r="I47" s="148"/>
      <c r="J47" s="148"/>
      <c r="K47" s="148"/>
      <c r="L47" s="148"/>
      <c r="M47" s="148"/>
      <c r="N47" s="148"/>
      <c r="O47" s="148"/>
      <c r="P47" s="148"/>
      <c r="Q47" s="148"/>
      <c r="R47" s="148"/>
      <c r="S47" s="149"/>
      <c r="T47" s="148"/>
      <c r="U47" s="148"/>
      <c r="V47" s="148"/>
      <c r="W47" s="148"/>
      <c r="X47" s="148"/>
      <c r="Y47" s="148"/>
      <c r="Z47" s="148"/>
      <c r="AA47" s="148"/>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369"/>
      <c r="BS47" s="369"/>
      <c r="BT47" s="369"/>
      <c r="BU47" s="369"/>
      <c r="BV47" s="369"/>
      <c r="BW47" s="369"/>
      <c r="BX47" s="369"/>
      <c r="BY47" s="369"/>
      <c r="BZ47" s="369"/>
      <c r="CA47" s="369"/>
      <c r="CB47" s="369"/>
      <c r="CC47" s="369"/>
      <c r="CD47" s="369"/>
      <c r="CE47" s="369"/>
      <c r="CF47" s="86"/>
    </row>
    <row r="48" spans="2:84" s="8" customFormat="1" ht="42">
      <c r="B48" s="347" t="s">
        <v>85</v>
      </c>
      <c r="C48" s="346"/>
      <c r="D48" s="147"/>
      <c r="E48" s="148"/>
      <c r="F48" s="148"/>
      <c r="G48" s="148"/>
      <c r="H48" s="148"/>
      <c r="I48" s="148"/>
      <c r="J48" s="148"/>
      <c r="K48" s="148"/>
      <c r="L48" s="148"/>
      <c r="M48" s="148"/>
      <c r="N48" s="148"/>
      <c r="O48" s="148"/>
      <c r="P48" s="148"/>
      <c r="Q48" s="148"/>
      <c r="R48" s="148"/>
      <c r="S48" s="149"/>
      <c r="T48" s="148"/>
      <c r="U48" s="148"/>
      <c r="V48" s="148"/>
      <c r="W48" s="148"/>
      <c r="X48" s="148"/>
      <c r="Y48" s="148"/>
      <c r="Z48" s="148"/>
      <c r="AA48" s="148"/>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R48" s="665"/>
      <c r="BS48" s="665"/>
      <c r="BT48" s="665"/>
      <c r="BU48" s="665"/>
      <c r="BV48" s="665"/>
      <c r="BW48" s="665"/>
      <c r="BX48" s="665"/>
      <c r="BY48" s="665"/>
      <c r="BZ48" s="665"/>
      <c r="CA48" s="665"/>
      <c r="CB48" s="665"/>
      <c r="CC48" s="665"/>
      <c r="CD48" s="665"/>
      <c r="CE48" s="665"/>
      <c r="CF48" s="85"/>
    </row>
    <row r="49" spans="2:84" s="8" customFormat="1" ht="16.2" thickBot="1">
      <c r="B49" s="51"/>
      <c r="C49" s="51"/>
      <c r="D49" s="9"/>
      <c r="E49" s="3"/>
      <c r="F49" s="3"/>
      <c r="G49" s="3"/>
      <c r="H49" s="3"/>
      <c r="I49" s="3"/>
      <c r="J49" s="3"/>
      <c r="K49" s="3"/>
      <c r="L49" s="3"/>
      <c r="M49" s="3"/>
      <c r="N49" s="3"/>
      <c r="O49" s="3"/>
      <c r="P49" s="3"/>
      <c r="Q49" s="3"/>
      <c r="R49" s="3"/>
      <c r="S49" s="10"/>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6" customFormat="1" ht="36" customHeight="1" thickBot="1">
      <c r="B50" s="91" t="s">
        <v>74</v>
      </c>
      <c r="C50" s="92" t="s">
        <v>75</v>
      </c>
      <c r="D50" s="92" t="s">
        <v>86</v>
      </c>
      <c r="E50" s="481" t="s">
        <v>88</v>
      </c>
      <c r="F50" s="93" t="s">
        <v>87</v>
      </c>
      <c r="G50" s="93"/>
      <c r="H50" s="150"/>
      <c r="I50" s="481" t="s">
        <v>81</v>
      </c>
      <c r="J50" s="95" t="s">
        <v>89</v>
      </c>
      <c r="K50" s="94" t="s">
        <v>61</v>
      </c>
      <c r="L50" s="1334" t="s">
        <v>78</v>
      </c>
      <c r="M50" s="1335"/>
      <c r="N50" s="95" t="s">
        <v>79</v>
      </c>
      <c r="O50" s="95"/>
      <c r="P50" s="96" t="s">
        <v>588</v>
      </c>
      <c r="Q50" s="95" t="s">
        <v>598</v>
      </c>
      <c r="R50" s="96" t="s">
        <v>599</v>
      </c>
      <c r="S50" s="97" t="s">
        <v>61</v>
      </c>
      <c r="T50" s="97"/>
      <c r="U50" s="97" t="s">
        <v>588</v>
      </c>
      <c r="V50" s="98"/>
      <c r="W50" s="98" t="s">
        <v>600</v>
      </c>
      <c r="X50" s="98" t="s">
        <v>80</v>
      </c>
      <c r="Y50" s="98" t="s">
        <v>601</v>
      </c>
      <c r="Z50" s="503" t="s">
        <v>83</v>
      </c>
      <c r="AA50" s="1328" t="s">
        <v>286</v>
      </c>
      <c r="AB50" s="1327"/>
      <c r="AC50" s="1327"/>
      <c r="AD50" s="1327"/>
      <c r="AE50" s="1327"/>
      <c r="AF50" s="1327"/>
      <c r="AG50" s="1328"/>
      <c r="BR50" s="369"/>
      <c r="BS50" s="369"/>
      <c r="BT50" s="369"/>
      <c r="BU50" s="369"/>
      <c r="BV50" s="369"/>
      <c r="BW50" s="369"/>
      <c r="BX50" s="369"/>
      <c r="BY50" s="369"/>
      <c r="BZ50" s="369"/>
      <c r="CA50" s="369"/>
      <c r="CB50" s="369"/>
      <c r="CC50" s="369"/>
      <c r="CD50" s="369"/>
      <c r="CE50" s="369"/>
    </row>
    <row r="51" spans="2:84" s="85" customFormat="1" ht="15" customHeight="1">
      <c r="B51" s="99"/>
      <c r="C51" s="100"/>
      <c r="D51" s="100"/>
      <c r="E51" s="100"/>
      <c r="F51" s="100"/>
      <c r="G51" s="100"/>
      <c r="H51" s="154"/>
      <c r="I51" s="100"/>
      <c r="J51" s="100"/>
      <c r="K51" s="100"/>
      <c r="L51" s="101"/>
      <c r="M51" s="100"/>
      <c r="N51" s="100"/>
      <c r="O51" s="102"/>
      <c r="P51" s="103"/>
      <c r="Q51" s="102"/>
      <c r="R51" s="103"/>
      <c r="S51" s="104"/>
      <c r="T51" s="104"/>
      <c r="U51" s="104"/>
      <c r="V51" s="104"/>
      <c r="W51" s="104"/>
      <c r="X51" s="102"/>
      <c r="Y51" s="102"/>
      <c r="Z51" s="102"/>
      <c r="AA51" s="1352"/>
      <c r="AB51" s="1350"/>
      <c r="AC51" s="1350"/>
      <c r="AD51" s="1350"/>
      <c r="AE51" s="1350"/>
      <c r="AF51" s="1350"/>
      <c r="AG51" s="1350"/>
      <c r="BR51" s="369"/>
      <c r="BS51" s="369"/>
      <c r="BT51" s="369"/>
      <c r="BU51" s="369"/>
      <c r="BV51" s="369"/>
      <c r="BW51" s="369"/>
      <c r="BX51" s="369"/>
      <c r="BY51" s="369"/>
      <c r="BZ51" s="369"/>
      <c r="CA51" s="369"/>
      <c r="CB51" s="369"/>
      <c r="CC51" s="369"/>
      <c r="CD51" s="369"/>
      <c r="CE51" s="369"/>
      <c r="CF51" s="86"/>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49"/>
      <c r="AB52" s="1350"/>
      <c r="AC52" s="1350"/>
      <c r="AD52" s="1350"/>
      <c r="AE52" s="1350"/>
      <c r="AF52" s="1350"/>
      <c r="AG52" s="1350"/>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49"/>
      <c r="AB53" s="1350"/>
      <c r="AC53" s="1350"/>
      <c r="AD53" s="1350"/>
      <c r="AE53" s="1350"/>
      <c r="AF53" s="1350"/>
      <c r="AG53" s="1350"/>
      <c r="BR53" s="369"/>
      <c r="BS53" s="369"/>
      <c r="BT53" s="369"/>
      <c r="BU53" s="369"/>
      <c r="BV53" s="369"/>
      <c r="BW53" s="369"/>
      <c r="BX53" s="369"/>
      <c r="BY53" s="369"/>
      <c r="BZ53" s="369"/>
      <c r="CA53" s="369"/>
      <c r="CB53" s="369"/>
      <c r="CC53" s="369"/>
      <c r="CD53" s="369"/>
      <c r="CE53" s="369"/>
    </row>
    <row r="54" spans="2:84" s="86" customFormat="1" ht="15" customHeight="1">
      <c r="B54" s="116"/>
      <c r="C54" s="114"/>
      <c r="D54" s="117"/>
      <c r="E54" s="117"/>
      <c r="F54" s="117"/>
      <c r="G54" s="117"/>
      <c r="H54" s="155"/>
      <c r="I54" s="117"/>
      <c r="J54" s="117"/>
      <c r="K54" s="117"/>
      <c r="L54" s="118"/>
      <c r="M54" s="117"/>
      <c r="N54" s="117"/>
      <c r="P54" s="119"/>
      <c r="R54" s="119"/>
      <c r="S54" s="120"/>
      <c r="T54" s="120"/>
      <c r="U54" s="120"/>
      <c r="V54" s="120"/>
      <c r="W54" s="120"/>
      <c r="AA54" s="1349"/>
      <c r="AB54" s="1350"/>
      <c r="AC54" s="1350"/>
      <c r="AD54" s="1350"/>
      <c r="AE54" s="1350"/>
      <c r="AF54" s="1350"/>
      <c r="AG54" s="1350"/>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4.4">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4.4">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4.4">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665"/>
      <c r="BS63" s="665"/>
      <c r="BT63" s="665"/>
      <c r="BU63" s="665"/>
      <c r="BV63" s="665"/>
      <c r="BW63" s="665"/>
      <c r="BX63" s="665"/>
      <c r="BY63" s="665"/>
      <c r="BZ63" s="665"/>
      <c r="CA63" s="665"/>
      <c r="CB63" s="665"/>
      <c r="CC63" s="665"/>
      <c r="CD63" s="665"/>
      <c r="CE63" s="665"/>
      <c r="CF63" s="85"/>
    </row>
    <row r="64" spans="2:84" s="86" customFormat="1" ht="14.4">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665"/>
      <c r="BS64" s="665"/>
      <c r="BT64" s="665"/>
      <c r="BU64" s="665"/>
      <c r="BV64" s="665"/>
      <c r="BW64" s="665"/>
      <c r="BX64" s="665"/>
      <c r="BY64" s="665"/>
      <c r="BZ64" s="665"/>
      <c r="CA64" s="665"/>
      <c r="CB64" s="665"/>
      <c r="CC64" s="665"/>
      <c r="CD64" s="665"/>
      <c r="CE64" s="665"/>
      <c r="CF64" s="85"/>
    </row>
    <row r="65" spans="2:84" s="86" customFormat="1" ht="14.4">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665"/>
      <c r="BS65" s="665"/>
      <c r="BT65" s="665"/>
      <c r="BU65" s="665"/>
      <c r="BV65" s="665"/>
      <c r="BW65" s="665"/>
      <c r="BX65" s="665"/>
      <c r="BY65" s="665"/>
      <c r="BZ65" s="665"/>
      <c r="CA65" s="665"/>
      <c r="CB65" s="665"/>
      <c r="CC65" s="665"/>
      <c r="CD65" s="665"/>
      <c r="CE65" s="665"/>
      <c r="CF65" s="85"/>
    </row>
    <row r="66" spans="2:84" s="85" customFormat="1" ht="15" customHeight="1">
      <c r="B66" s="105"/>
      <c r="C66" s="87"/>
      <c r="D66" s="87"/>
      <c r="E66" s="87"/>
      <c r="F66" s="87"/>
      <c r="G66" s="87"/>
      <c r="H66" s="156"/>
      <c r="I66" s="87"/>
      <c r="J66" s="87"/>
      <c r="K66" s="87"/>
      <c r="L66" s="88"/>
      <c r="M66" s="87"/>
      <c r="N66" s="87"/>
      <c r="P66" s="89"/>
      <c r="R66" s="89"/>
      <c r="S66" s="90"/>
      <c r="T66" s="90"/>
      <c r="U66" s="90"/>
      <c r="V66" s="90"/>
      <c r="W66" s="9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row>
    <row r="67" spans="2:84" s="85" customFormat="1" ht="15" customHeight="1">
      <c r="B67" s="105"/>
      <c r="C67" s="87"/>
      <c r="D67" s="87"/>
      <c r="E67" s="87"/>
      <c r="F67" s="87"/>
      <c r="G67" s="87"/>
      <c r="H67" s="156"/>
      <c r="I67" s="87"/>
      <c r="J67" s="87"/>
      <c r="K67" s="87"/>
      <c r="L67" s="88"/>
      <c r="M67" s="87"/>
      <c r="N67" s="87"/>
      <c r="P67" s="89"/>
      <c r="R67" s="89"/>
      <c r="S67" s="90"/>
      <c r="T67" s="90"/>
      <c r="U67" s="90"/>
      <c r="V67" s="90"/>
      <c r="W67" s="90"/>
      <c r="AA67" s="1349"/>
      <c r="AB67" s="1350"/>
      <c r="AC67" s="1350"/>
      <c r="AD67" s="1350"/>
      <c r="AE67" s="1350"/>
      <c r="AF67" s="1350"/>
      <c r="AG67" s="1350"/>
      <c r="BR67" s="8"/>
      <c r="BS67" s="8"/>
      <c r="BT67" s="8"/>
      <c r="BU67" s="8"/>
      <c r="BV67" s="8"/>
      <c r="BW67" s="8"/>
      <c r="BX67" s="8"/>
      <c r="BY67" s="8"/>
      <c r="BZ67" s="8"/>
      <c r="CA67" s="8"/>
      <c r="CB67" s="8"/>
      <c r="CC67" s="8"/>
      <c r="CD67" s="8"/>
      <c r="CE67" s="8"/>
      <c r="CF67" s="8"/>
    </row>
    <row r="68" spans="2:84" s="85" customFormat="1" ht="15" customHeight="1">
      <c r="B68" s="105"/>
      <c r="C68" s="87"/>
      <c r="D68" s="87"/>
      <c r="E68" s="87"/>
      <c r="F68" s="87"/>
      <c r="G68" s="87"/>
      <c r="H68" s="156"/>
      <c r="I68" s="87"/>
      <c r="J68" s="87"/>
      <c r="K68" s="87"/>
      <c r="L68" s="88"/>
      <c r="M68" s="87"/>
      <c r="N68" s="87"/>
      <c r="P68" s="89"/>
      <c r="R68" s="89"/>
      <c r="S68" s="90"/>
      <c r="T68" s="90"/>
      <c r="U68" s="90"/>
      <c r="V68" s="90"/>
      <c r="W68" s="90"/>
      <c r="AA68" s="1349"/>
      <c r="AB68" s="1350"/>
      <c r="AC68" s="1350"/>
      <c r="AD68" s="1350"/>
      <c r="AE68" s="1350"/>
      <c r="AF68" s="1350"/>
      <c r="AG68" s="1350"/>
      <c r="BR68" s="20"/>
      <c r="BS68" s="18"/>
      <c r="BT68" s="18"/>
      <c r="BU68" s="18"/>
      <c r="BV68" s="18"/>
      <c r="BW68" s="18"/>
      <c r="BX68" s="18"/>
      <c r="BY68" s="18"/>
      <c r="BZ68" s="18"/>
      <c r="CA68" s="18"/>
      <c r="CB68" s="18"/>
      <c r="CC68" s="18"/>
      <c r="CD68" s="18"/>
      <c r="CE68" s="18"/>
      <c r="CF68" s="18"/>
    </row>
    <row r="69" spans="2:84" s="85" customFormat="1" ht="15" customHeight="1" thickBot="1">
      <c r="B69" s="106"/>
      <c r="C69" s="107"/>
      <c r="D69" s="107"/>
      <c r="E69" s="107"/>
      <c r="F69" s="107"/>
      <c r="G69" s="107"/>
      <c r="H69" s="157"/>
      <c r="I69" s="107"/>
      <c r="J69" s="107"/>
      <c r="K69" s="107"/>
      <c r="L69" s="108"/>
      <c r="M69" s="107"/>
      <c r="N69" s="107"/>
      <c r="O69" s="109"/>
      <c r="P69" s="110"/>
      <c r="Q69" s="109"/>
      <c r="R69" s="110"/>
      <c r="S69" s="111"/>
      <c r="T69" s="111"/>
      <c r="U69" s="111"/>
      <c r="V69" s="111"/>
      <c r="W69" s="111"/>
      <c r="X69" s="109"/>
      <c r="Y69" s="109"/>
      <c r="Z69" s="109"/>
      <c r="AA69" s="1351"/>
      <c r="AB69" s="1350"/>
      <c r="AC69" s="1350"/>
      <c r="AD69" s="1350"/>
      <c r="AE69" s="1350"/>
      <c r="AF69" s="1350"/>
      <c r="AG69" s="1350"/>
      <c r="BR69" s="20"/>
      <c r="BS69" s="18"/>
      <c r="BT69" s="18"/>
      <c r="BU69" s="18"/>
      <c r="BV69" s="18"/>
      <c r="BW69" s="18"/>
      <c r="BX69" s="18"/>
      <c r="BY69" s="18"/>
      <c r="BZ69" s="18"/>
      <c r="CA69" s="18"/>
      <c r="CB69" s="18"/>
      <c r="CC69" s="18"/>
      <c r="CD69" s="18"/>
      <c r="CE69" s="18"/>
      <c r="CF69" s="18"/>
    </row>
    <row r="70" spans="2:84" s="8" customFormat="1">
      <c r="B70" s="51"/>
      <c r="C70" s="364"/>
      <c r="D70" s="168"/>
      <c r="E70" s="3"/>
      <c r="F70" s="3"/>
      <c r="G70" s="3"/>
      <c r="H70" s="3"/>
      <c r="I70" s="3"/>
      <c r="J70" s="3"/>
      <c r="K70" s="3"/>
      <c r="L70" s="3"/>
      <c r="M70" s="3"/>
      <c r="N70" s="3"/>
      <c r="O70" s="3"/>
      <c r="P70" s="3"/>
      <c r="Q70" s="3"/>
      <c r="R70" s="3"/>
      <c r="S70" s="10"/>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R70" s="20"/>
      <c r="BS70" s="18"/>
      <c r="BT70" s="18"/>
      <c r="BU70" s="18"/>
      <c r="BV70" s="18"/>
      <c r="BW70" s="18"/>
      <c r="BX70" s="18"/>
      <c r="BY70" s="18"/>
      <c r="BZ70" s="18"/>
      <c r="CA70" s="18"/>
      <c r="CB70" s="18"/>
      <c r="CC70" s="18"/>
      <c r="CD70" s="18"/>
      <c r="CE70" s="18"/>
      <c r="CF70" s="18"/>
    </row>
    <row r="71" spans="2:84" ht="21">
      <c r="B71" s="920" t="s">
        <v>602</v>
      </c>
      <c r="BR71" s="20"/>
      <c r="BS71" s="18"/>
      <c r="BT71" s="18"/>
      <c r="BU71" s="18"/>
      <c r="BV71" s="18"/>
      <c r="BW71" s="18"/>
      <c r="BX71" s="18"/>
      <c r="BY71" s="18"/>
      <c r="BZ71" s="18"/>
      <c r="CA71" s="18"/>
      <c r="CB71" s="18"/>
      <c r="CC71" s="18"/>
      <c r="CD71" s="18"/>
      <c r="CE71" s="18"/>
    </row>
    <row r="72" spans="2:84">
      <c r="BR72" s="20"/>
      <c r="BS72" s="18"/>
      <c r="BT72" s="18"/>
      <c r="BU72" s="18"/>
      <c r="BV72" s="18"/>
      <c r="BW72" s="18"/>
      <c r="BX72" s="18"/>
      <c r="BY72" s="18"/>
      <c r="BZ72" s="18"/>
      <c r="CA72" s="18"/>
      <c r="CB72" s="18"/>
      <c r="CC72" s="18"/>
      <c r="CD72" s="18"/>
      <c r="CE72" s="18"/>
    </row>
    <row r="73" spans="2:84" ht="13.95" customHeight="1">
      <c r="BR73" s="20"/>
      <c r="BS73" s="18"/>
      <c r="BT73" s="18"/>
      <c r="BU73" s="18"/>
      <c r="BV73" s="18"/>
      <c r="BW73" s="18"/>
      <c r="BX73" s="18"/>
      <c r="BY73" s="18"/>
      <c r="BZ73" s="18"/>
      <c r="CA73" s="18"/>
      <c r="CB73" s="18"/>
      <c r="CC73" s="18"/>
      <c r="CD73" s="18"/>
      <c r="CE73" s="18"/>
    </row>
    <row r="74" spans="2:84">
      <c r="BR74" s="20"/>
      <c r="BS74" s="18"/>
      <c r="BT74" s="18"/>
      <c r="BU74" s="18"/>
      <c r="BV74" s="18"/>
      <c r="BW74" s="18"/>
      <c r="BX74" s="18"/>
      <c r="BY74" s="18"/>
      <c r="BZ74" s="18"/>
      <c r="CA74" s="18"/>
      <c r="CB74" s="18"/>
      <c r="CC74" s="18"/>
      <c r="CD74" s="18"/>
      <c r="CE74" s="18"/>
    </row>
    <row r="75" spans="2:84">
      <c r="BR75" s="20"/>
      <c r="BS75" s="18"/>
      <c r="BT75" s="18"/>
      <c r="BU75" s="18"/>
      <c r="BV75" s="18"/>
      <c r="BW75" s="18"/>
      <c r="BX75" s="18"/>
      <c r="BY75" s="18"/>
      <c r="BZ75" s="18"/>
      <c r="CA75" s="18"/>
      <c r="CB75" s="18"/>
      <c r="CC75" s="18"/>
      <c r="CD75" s="18"/>
      <c r="CE75" s="18"/>
    </row>
    <row r="76" spans="2:84">
      <c r="BR76" s="20"/>
      <c r="BS76" s="18"/>
      <c r="BT76" s="18"/>
      <c r="BU76" s="18"/>
      <c r="BV76" s="18"/>
      <c r="BW76" s="18"/>
      <c r="BX76" s="18"/>
      <c r="BY76" s="18"/>
      <c r="BZ76" s="18"/>
      <c r="CA76" s="18"/>
      <c r="CB76" s="18"/>
      <c r="CC76" s="18"/>
      <c r="CD76" s="18"/>
      <c r="CE76" s="18"/>
    </row>
    <row r="77" spans="2:84">
      <c r="BR77" s="20"/>
      <c r="BS77" s="18"/>
      <c r="BT77" s="18"/>
      <c r="BU77" s="18"/>
      <c r="BV77" s="18"/>
      <c r="BW77" s="18"/>
      <c r="BX77" s="18"/>
      <c r="BY77" s="18"/>
      <c r="BZ77" s="18"/>
      <c r="CA77" s="18"/>
      <c r="CB77" s="18"/>
      <c r="CC77" s="18"/>
      <c r="CD77" s="18"/>
      <c r="CE77" s="18"/>
    </row>
    <row r="78" spans="2:84">
      <c r="BR78" s="20"/>
      <c r="BS78" s="18"/>
      <c r="BT78" s="18"/>
      <c r="BU78" s="18"/>
      <c r="BV78" s="18"/>
      <c r="BW78" s="18"/>
      <c r="BX78" s="18"/>
      <c r="BY78" s="18"/>
      <c r="BZ78" s="18"/>
      <c r="CA78" s="18"/>
      <c r="CB78" s="18"/>
      <c r="CC78" s="18"/>
      <c r="CD78" s="18"/>
      <c r="CE78" s="18"/>
    </row>
    <row r="79" spans="2:84">
      <c r="BR79" s="20"/>
      <c r="BS79" s="18"/>
      <c r="BT79" s="18"/>
      <c r="BU79" s="18"/>
      <c r="BV79" s="18"/>
      <c r="BW79" s="18"/>
      <c r="BX79" s="18"/>
      <c r="BY79" s="18"/>
      <c r="BZ79" s="18"/>
      <c r="CA79" s="18"/>
      <c r="CB79" s="18"/>
      <c r="CC79" s="18"/>
      <c r="CD79" s="18"/>
      <c r="CE79" s="18"/>
    </row>
    <row r="80" spans="2:84">
      <c r="BR80" s="20"/>
      <c r="BS80" s="18"/>
      <c r="BT80" s="18"/>
      <c r="BU80" s="18"/>
      <c r="BV80" s="18"/>
      <c r="BW80" s="18"/>
      <c r="BX80" s="18"/>
      <c r="BY80" s="18"/>
      <c r="BZ80" s="18"/>
      <c r="CA80" s="18"/>
      <c r="CB80" s="18"/>
      <c r="CC80" s="18"/>
      <c r="CD80" s="18"/>
      <c r="CE80" s="18"/>
    </row>
    <row r="81" spans="2:70" s="18" customFormat="1">
      <c r="B81" s="349"/>
      <c r="C81" s="359"/>
      <c r="D81" s="356"/>
      <c r="E81" s="20"/>
      <c r="F81" s="20"/>
      <c r="G81" s="20"/>
      <c r="H81" s="20"/>
      <c r="I81" s="20"/>
      <c r="J81" s="20"/>
      <c r="K81" s="20"/>
      <c r="L81" s="20"/>
      <c r="M81" s="20"/>
      <c r="N81" s="20"/>
      <c r="O81" s="20"/>
      <c r="P81" s="20"/>
      <c r="Q81" s="20"/>
      <c r="R81" s="20"/>
      <c r="S81" s="20"/>
      <c r="T81" s="20"/>
      <c r="U81" s="20"/>
      <c r="V81" s="20"/>
      <c r="W81" s="21"/>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row>
    <row r="82" spans="2:70" s="18" customFormat="1">
      <c r="B82" s="349"/>
      <c r="C82" s="359"/>
      <c r="D82" s="356"/>
      <c r="E82" s="20"/>
      <c r="F82" s="20"/>
      <c r="G82" s="20"/>
      <c r="H82" s="20"/>
      <c r="I82" s="20"/>
      <c r="J82" s="20"/>
      <c r="K82" s="20"/>
      <c r="L82" s="20"/>
      <c r="M82" s="20"/>
      <c r="N82" s="20"/>
      <c r="O82" s="20"/>
      <c r="P82" s="20"/>
      <c r="Q82" s="20"/>
      <c r="R82" s="20"/>
      <c r="S82" s="20"/>
      <c r="T82" s="20"/>
      <c r="U82" s="20"/>
      <c r="V82" s="20"/>
      <c r="W82" s="21"/>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row>
    <row r="83" spans="2:70" s="18" customFormat="1">
      <c r="B83" s="349"/>
      <c r="C83" s="359"/>
      <c r="D83" s="356"/>
      <c r="E83" s="20"/>
      <c r="F83" s="20"/>
      <c r="G83" s="20"/>
      <c r="H83" s="20"/>
      <c r="I83" s="20"/>
      <c r="J83" s="20"/>
      <c r="K83" s="20"/>
      <c r="L83" s="20"/>
      <c r="M83" s="20"/>
      <c r="N83" s="20"/>
      <c r="O83" s="20"/>
      <c r="P83" s="20"/>
      <c r="Q83" s="20"/>
      <c r="R83" s="20"/>
      <c r="S83" s="20"/>
      <c r="T83" s="20"/>
      <c r="U83" s="20"/>
      <c r="V83" s="20"/>
      <c r="W83" s="21"/>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row>
    <row r="84" spans="2:70" s="18" customFormat="1">
      <c r="B84" s="349"/>
      <c r="C84" s="359"/>
      <c r="D84" s="356"/>
      <c r="E84" s="20"/>
      <c r="F84" s="20"/>
      <c r="G84" s="20"/>
      <c r="H84" s="20"/>
      <c r="I84" s="20"/>
      <c r="J84" s="20"/>
      <c r="K84" s="20"/>
      <c r="L84" s="20"/>
      <c r="M84" s="20"/>
      <c r="N84" s="20"/>
      <c r="O84" s="20"/>
      <c r="P84" s="20"/>
      <c r="Q84" s="20"/>
      <c r="R84" s="20"/>
      <c r="S84" s="20"/>
      <c r="T84" s="20"/>
      <c r="U84" s="20"/>
      <c r="V84" s="20"/>
      <c r="W84" s="21"/>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row>
    <row r="85" spans="2:70" s="18" customFormat="1">
      <c r="B85" s="349"/>
      <c r="C85" s="359"/>
      <c r="D85" s="356"/>
      <c r="E85" s="20"/>
      <c r="F85" s="20"/>
      <c r="G85" s="20"/>
      <c r="H85" s="20"/>
      <c r="I85" s="20"/>
      <c r="J85" s="20"/>
      <c r="K85" s="20"/>
      <c r="L85" s="20"/>
      <c r="M85" s="20"/>
      <c r="N85" s="20"/>
      <c r="O85" s="20"/>
      <c r="P85" s="20"/>
      <c r="Q85" s="20"/>
      <c r="R85" s="20"/>
      <c r="S85" s="20"/>
      <c r="T85" s="20"/>
      <c r="U85" s="20"/>
      <c r="V85" s="20"/>
      <c r="W85" s="21"/>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row>
    <row r="86" spans="2:70" s="18" customFormat="1">
      <c r="B86" s="349"/>
      <c r="C86" s="359"/>
      <c r="D86" s="356"/>
      <c r="E86" s="20"/>
      <c r="F86" s="20"/>
      <c r="G86" s="20"/>
      <c r="H86" s="20"/>
      <c r="I86" s="20"/>
      <c r="J86" s="20"/>
      <c r="K86" s="20"/>
      <c r="L86" s="20"/>
      <c r="M86" s="20"/>
      <c r="N86" s="20"/>
      <c r="O86" s="20"/>
      <c r="P86" s="20"/>
      <c r="Q86" s="20"/>
      <c r="R86" s="20"/>
      <c r="S86" s="20"/>
      <c r="T86" s="20"/>
      <c r="U86" s="20"/>
      <c r="V86" s="20"/>
      <c r="W86" s="21"/>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row>
    <row r="87" spans="2:70" s="18" customFormat="1">
      <c r="B87" s="349"/>
      <c r="C87" s="359"/>
      <c r="D87" s="356"/>
      <c r="E87" s="20"/>
      <c r="F87" s="20"/>
      <c r="G87" s="20"/>
      <c r="H87" s="20"/>
      <c r="I87" s="20"/>
      <c r="J87" s="20"/>
      <c r="K87" s="20"/>
      <c r="L87" s="20"/>
      <c r="M87" s="20"/>
      <c r="N87" s="20"/>
      <c r="O87" s="20"/>
      <c r="P87" s="20"/>
      <c r="Q87" s="20"/>
      <c r="R87" s="20"/>
      <c r="S87" s="20"/>
      <c r="T87" s="20"/>
      <c r="U87" s="20"/>
      <c r="V87" s="20"/>
      <c r="W87" s="21"/>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row>
    <row r="88" spans="2:70" s="18" customFormat="1">
      <c r="B88" s="349"/>
      <c r="C88" s="359"/>
      <c r="D88" s="356"/>
      <c r="E88" s="20"/>
      <c r="F88" s="20"/>
      <c r="G88" s="20"/>
      <c r="H88" s="20"/>
      <c r="I88" s="20"/>
      <c r="J88" s="20"/>
      <c r="K88" s="20"/>
      <c r="L88" s="20"/>
      <c r="M88" s="20"/>
      <c r="N88" s="20"/>
      <c r="O88" s="20"/>
      <c r="P88" s="20"/>
      <c r="Q88" s="20"/>
      <c r="R88" s="20"/>
      <c r="S88" s="20"/>
      <c r="T88" s="20"/>
      <c r="U88" s="20"/>
      <c r="V88" s="20"/>
      <c r="W88" s="21"/>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row>
    <row r="89" spans="2:70" s="18" customFormat="1">
      <c r="B89" s="349"/>
      <c r="C89" s="359"/>
      <c r="D89" s="356"/>
      <c r="E89" s="20"/>
      <c r="F89" s="20"/>
      <c r="G89" s="20"/>
      <c r="H89" s="20"/>
      <c r="I89" s="20"/>
      <c r="J89" s="20"/>
      <c r="K89" s="20"/>
      <c r="L89" s="20"/>
      <c r="M89" s="20"/>
      <c r="N89" s="20"/>
      <c r="O89" s="20"/>
      <c r="P89" s="20"/>
      <c r="Q89" s="20"/>
      <c r="R89" s="20"/>
      <c r="S89" s="20"/>
      <c r="T89" s="20"/>
      <c r="U89" s="20"/>
      <c r="V89" s="20"/>
      <c r="W89" s="21"/>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row>
    <row r="90" spans="2:70" s="18" customFormat="1">
      <c r="B90" s="349"/>
      <c r="C90" s="359"/>
      <c r="D90" s="356"/>
      <c r="E90" s="20"/>
      <c r="F90" s="20"/>
      <c r="G90" s="20"/>
      <c r="H90" s="20"/>
      <c r="I90" s="20"/>
      <c r="J90" s="20"/>
      <c r="K90" s="20"/>
      <c r="L90" s="20"/>
      <c r="M90" s="20"/>
      <c r="N90" s="20"/>
      <c r="O90" s="20"/>
      <c r="P90" s="20"/>
      <c r="Q90" s="20"/>
      <c r="R90" s="20"/>
      <c r="S90" s="20"/>
      <c r="T90" s="20"/>
      <c r="U90" s="20"/>
      <c r="V90" s="20"/>
      <c r="W90" s="21"/>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row>
    <row r="91" spans="2:70" s="18" customFormat="1">
      <c r="B91" s="349"/>
      <c r="C91" s="359"/>
      <c r="D91" s="356"/>
      <c r="E91" s="20"/>
      <c r="F91" s="20"/>
      <c r="G91" s="20"/>
      <c r="H91" s="20"/>
      <c r="I91" s="20"/>
      <c r="J91" s="20"/>
      <c r="K91" s="20"/>
      <c r="L91" s="20"/>
      <c r="M91" s="20"/>
      <c r="N91" s="20"/>
      <c r="O91" s="20"/>
      <c r="P91" s="20"/>
      <c r="Q91" s="20"/>
      <c r="R91" s="20"/>
      <c r="S91" s="20"/>
      <c r="T91" s="20"/>
      <c r="U91" s="20"/>
      <c r="V91" s="20"/>
      <c r="W91" s="21"/>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row>
    <row r="92" spans="2:70" s="18" customFormat="1">
      <c r="B92" s="349"/>
      <c r="C92" s="359"/>
      <c r="D92" s="356"/>
      <c r="E92" s="20"/>
      <c r="F92" s="20"/>
      <c r="G92" s="20"/>
      <c r="H92" s="20"/>
      <c r="I92" s="20"/>
      <c r="J92" s="20"/>
      <c r="K92" s="20"/>
      <c r="L92" s="20"/>
      <c r="M92" s="20"/>
      <c r="N92" s="20"/>
      <c r="O92" s="20"/>
      <c r="P92" s="20"/>
      <c r="Q92" s="20"/>
      <c r="R92" s="20"/>
      <c r="S92" s="20"/>
      <c r="T92" s="20"/>
      <c r="U92" s="20"/>
      <c r="V92" s="20"/>
      <c r="W92" s="21"/>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row>
    <row r="93" spans="2:70" s="18" customFormat="1">
      <c r="B93" s="349"/>
      <c r="C93" s="359"/>
      <c r="D93" s="356"/>
      <c r="E93" s="20"/>
      <c r="F93" s="20"/>
      <c r="G93" s="20"/>
      <c r="H93" s="20"/>
      <c r="I93" s="20"/>
      <c r="J93" s="20"/>
      <c r="K93" s="20"/>
      <c r="L93" s="20"/>
      <c r="M93" s="20"/>
      <c r="N93" s="20"/>
      <c r="O93" s="20"/>
      <c r="P93" s="20"/>
      <c r="Q93" s="20"/>
      <c r="R93" s="20"/>
      <c r="S93" s="20"/>
      <c r="T93" s="20"/>
      <c r="U93" s="20"/>
      <c r="V93" s="20"/>
      <c r="W93" s="21"/>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row>
    <row r="94" spans="2:70" s="18" customFormat="1">
      <c r="B94" s="349"/>
      <c r="C94" s="359"/>
      <c r="D94" s="356"/>
      <c r="E94" s="20"/>
      <c r="F94" s="20"/>
      <c r="G94" s="20"/>
      <c r="H94" s="20"/>
      <c r="I94" s="20"/>
      <c r="J94" s="20"/>
      <c r="K94" s="20"/>
      <c r="L94" s="20"/>
      <c r="M94" s="20"/>
      <c r="N94" s="20"/>
      <c r="O94" s="20"/>
      <c r="P94" s="20"/>
      <c r="Q94" s="20"/>
      <c r="R94" s="20"/>
      <c r="S94" s="20"/>
      <c r="T94" s="20"/>
      <c r="U94" s="20"/>
      <c r="V94" s="20"/>
      <c r="W94" s="21"/>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row>
    <row r="95" spans="2:70" s="18" customFormat="1">
      <c r="B95" s="349"/>
      <c r="C95" s="359"/>
      <c r="D95" s="356"/>
      <c r="E95" s="20"/>
      <c r="F95" s="20"/>
      <c r="G95" s="20"/>
      <c r="H95" s="20"/>
      <c r="I95" s="20"/>
      <c r="J95" s="20"/>
      <c r="K95" s="20"/>
      <c r="L95" s="20"/>
      <c r="M95" s="20"/>
      <c r="N95" s="20"/>
      <c r="O95" s="20"/>
      <c r="P95" s="20"/>
      <c r="Q95" s="20"/>
      <c r="R95" s="20"/>
      <c r="S95" s="20"/>
      <c r="T95" s="20"/>
      <c r="U95" s="20"/>
      <c r="V95" s="20"/>
      <c r="W95" s="21"/>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row>
    <row r="96" spans="2:70" s="18" customFormat="1">
      <c r="B96" s="349"/>
      <c r="C96" s="359"/>
      <c r="D96" s="356"/>
      <c r="E96" s="20"/>
      <c r="F96" s="20"/>
      <c r="G96" s="20"/>
      <c r="H96" s="20"/>
      <c r="I96" s="20"/>
      <c r="J96" s="20"/>
      <c r="K96" s="20"/>
      <c r="L96" s="20"/>
      <c r="M96" s="20"/>
      <c r="N96" s="20"/>
      <c r="O96" s="20"/>
      <c r="P96" s="20"/>
      <c r="Q96" s="20"/>
      <c r="R96" s="20"/>
      <c r="S96" s="20"/>
      <c r="T96" s="20"/>
      <c r="U96" s="20"/>
      <c r="V96" s="20"/>
      <c r="W96" s="21"/>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row>
    <row r="97" spans="2:70" s="18" customFormat="1">
      <c r="B97" s="349"/>
      <c r="C97" s="359"/>
      <c r="D97" s="356"/>
      <c r="E97" s="20"/>
      <c r="F97" s="20"/>
      <c r="G97" s="20"/>
      <c r="H97" s="20"/>
      <c r="I97" s="20"/>
      <c r="J97" s="20"/>
      <c r="K97" s="20"/>
      <c r="L97" s="20"/>
      <c r="M97" s="20"/>
      <c r="N97" s="20"/>
      <c r="O97" s="20"/>
      <c r="P97" s="20"/>
      <c r="Q97" s="20"/>
      <c r="R97" s="20"/>
      <c r="S97" s="20"/>
      <c r="T97" s="20"/>
      <c r="U97" s="20"/>
      <c r="V97" s="20"/>
      <c r="W97" s="21"/>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row>
    <row r="98" spans="2:70" s="18" customFormat="1">
      <c r="B98" s="349"/>
      <c r="C98" s="359"/>
      <c r="D98" s="356"/>
      <c r="E98" s="20"/>
      <c r="F98" s="20"/>
      <c r="G98" s="20"/>
      <c r="H98" s="20"/>
      <c r="I98" s="20"/>
      <c r="J98" s="20"/>
      <c r="K98" s="20"/>
      <c r="L98" s="20"/>
      <c r="M98" s="20"/>
      <c r="N98" s="20"/>
      <c r="O98" s="20"/>
      <c r="P98" s="20"/>
      <c r="Q98" s="20"/>
      <c r="R98" s="20"/>
      <c r="S98" s="20"/>
      <c r="T98" s="20"/>
      <c r="U98" s="20"/>
      <c r="V98" s="20"/>
      <c r="W98" s="21"/>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row>
    <row r="99" spans="2:70" s="18" customFormat="1">
      <c r="B99" s="349"/>
      <c r="C99" s="359"/>
      <c r="D99" s="356"/>
      <c r="E99" s="20"/>
      <c r="F99" s="20"/>
      <c r="G99" s="20"/>
      <c r="H99" s="20"/>
      <c r="I99" s="20"/>
      <c r="J99" s="20"/>
      <c r="K99" s="20"/>
      <c r="L99" s="20"/>
      <c r="M99" s="20"/>
      <c r="N99" s="20"/>
      <c r="O99" s="20"/>
      <c r="P99" s="20"/>
      <c r="Q99" s="20"/>
      <c r="R99" s="20"/>
      <c r="S99" s="20"/>
      <c r="T99" s="20"/>
      <c r="U99" s="20"/>
      <c r="V99" s="20"/>
      <c r="W99" s="21"/>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row>
    <row r="100" spans="2:70" s="18" customFormat="1">
      <c r="B100" s="349"/>
      <c r="C100" s="359"/>
      <c r="D100" s="356"/>
      <c r="E100" s="20"/>
      <c r="F100" s="20"/>
      <c r="G100" s="20"/>
      <c r="H100" s="20"/>
      <c r="I100" s="20"/>
      <c r="J100" s="20"/>
      <c r="K100" s="20"/>
      <c r="L100" s="20"/>
      <c r="M100" s="20"/>
      <c r="N100" s="20"/>
      <c r="O100" s="20"/>
      <c r="P100" s="20"/>
      <c r="Q100" s="20"/>
      <c r="R100" s="20"/>
      <c r="S100" s="20"/>
      <c r="T100" s="20"/>
      <c r="U100" s="20"/>
      <c r="V100" s="20"/>
      <c r="W100" s="21"/>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row>
    <row r="101" spans="2:70" s="18" customFormat="1">
      <c r="B101" s="349"/>
      <c r="C101" s="359"/>
      <c r="D101" s="356"/>
      <c r="E101" s="20"/>
      <c r="F101" s="20"/>
      <c r="G101" s="20"/>
      <c r="H101" s="20"/>
      <c r="I101" s="20"/>
      <c r="J101" s="20"/>
      <c r="K101" s="20"/>
      <c r="L101" s="20"/>
      <c r="M101" s="20"/>
      <c r="N101" s="20"/>
      <c r="O101" s="20"/>
      <c r="P101" s="20"/>
      <c r="Q101" s="20"/>
      <c r="R101" s="20"/>
      <c r="S101" s="20"/>
      <c r="T101" s="20"/>
      <c r="U101" s="20"/>
      <c r="V101" s="20"/>
      <c r="W101" s="21"/>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row>
    <row r="102" spans="2:70" s="18" customFormat="1">
      <c r="B102" s="349"/>
      <c r="C102" s="359"/>
      <c r="D102" s="356"/>
      <c r="E102" s="20"/>
      <c r="F102" s="20"/>
      <c r="G102" s="20"/>
      <c r="H102" s="20"/>
      <c r="I102" s="20"/>
      <c r="J102" s="20"/>
      <c r="K102" s="20"/>
      <c r="L102" s="20"/>
      <c r="M102" s="20"/>
      <c r="N102" s="20"/>
      <c r="O102" s="20"/>
      <c r="P102" s="20"/>
      <c r="Q102" s="20"/>
      <c r="R102" s="20"/>
      <c r="S102" s="20"/>
      <c r="T102" s="20"/>
      <c r="U102" s="20"/>
      <c r="V102" s="20"/>
      <c r="W102" s="21"/>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row>
    <row r="103" spans="2:70" s="18" customFormat="1">
      <c r="B103" s="349"/>
      <c r="C103" s="359"/>
      <c r="D103" s="356"/>
      <c r="E103" s="20"/>
      <c r="F103" s="20"/>
      <c r="G103" s="20"/>
      <c r="H103" s="20"/>
      <c r="I103" s="20"/>
      <c r="J103" s="20"/>
      <c r="K103" s="20"/>
      <c r="L103" s="20"/>
      <c r="M103" s="20"/>
      <c r="N103" s="20"/>
      <c r="O103" s="20"/>
      <c r="P103" s="20"/>
      <c r="Q103" s="20"/>
      <c r="R103" s="20"/>
      <c r="S103" s="20"/>
      <c r="T103" s="20"/>
      <c r="U103" s="20"/>
      <c r="V103" s="20"/>
      <c r="W103" s="21"/>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row>
    <row r="104" spans="2:70" s="18" customFormat="1">
      <c r="B104" s="349"/>
      <c r="C104" s="359"/>
      <c r="D104" s="356"/>
      <c r="E104" s="20"/>
      <c r="F104" s="20"/>
      <c r="G104" s="20"/>
      <c r="H104" s="20"/>
      <c r="I104" s="20"/>
      <c r="J104" s="20"/>
      <c r="K104" s="20"/>
      <c r="L104" s="20"/>
      <c r="M104" s="20"/>
      <c r="N104" s="20"/>
      <c r="O104" s="20"/>
      <c r="P104" s="20"/>
      <c r="Q104" s="20"/>
      <c r="R104" s="20"/>
      <c r="S104" s="20"/>
      <c r="T104" s="20"/>
      <c r="U104" s="20"/>
      <c r="V104" s="20"/>
      <c r="W104" s="21"/>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row>
    <row r="105" spans="2:70" s="18" customFormat="1">
      <c r="B105" s="349"/>
      <c r="C105" s="359"/>
      <c r="D105" s="356"/>
      <c r="E105" s="20"/>
      <c r="F105" s="20"/>
      <c r="G105" s="20"/>
      <c r="H105" s="20"/>
      <c r="I105" s="20"/>
      <c r="J105" s="20"/>
      <c r="K105" s="20"/>
      <c r="L105" s="20"/>
      <c r="M105" s="20"/>
      <c r="N105" s="20"/>
      <c r="O105" s="20"/>
      <c r="P105" s="20"/>
      <c r="Q105" s="20"/>
      <c r="R105" s="20"/>
      <c r="S105" s="20"/>
      <c r="T105" s="20"/>
      <c r="U105" s="20"/>
      <c r="V105" s="20"/>
      <c r="W105" s="21"/>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row>
    <row r="106" spans="2:70" s="18" customFormat="1">
      <c r="B106" s="349"/>
      <c r="C106" s="359"/>
      <c r="D106" s="356"/>
      <c r="E106" s="20"/>
      <c r="F106" s="20"/>
      <c r="G106" s="20"/>
      <c r="H106" s="20"/>
      <c r="I106" s="20"/>
      <c r="J106" s="20"/>
      <c r="K106" s="20"/>
      <c r="L106" s="20"/>
      <c r="M106" s="20"/>
      <c r="N106" s="20"/>
      <c r="O106" s="20"/>
      <c r="P106" s="20"/>
      <c r="Q106" s="20"/>
      <c r="R106" s="20"/>
      <c r="S106" s="20"/>
      <c r="T106" s="20"/>
      <c r="U106" s="20"/>
      <c r="V106" s="20"/>
      <c r="W106" s="21"/>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row>
    <row r="107" spans="2:70" s="18" customFormat="1">
      <c r="B107" s="349"/>
      <c r="C107" s="359"/>
      <c r="D107" s="356"/>
      <c r="E107" s="20"/>
      <c r="F107" s="20"/>
      <c r="G107" s="20"/>
      <c r="H107" s="20"/>
      <c r="I107" s="20"/>
      <c r="J107" s="20"/>
      <c r="K107" s="20"/>
      <c r="L107" s="20"/>
      <c r="M107" s="20"/>
      <c r="N107" s="20"/>
      <c r="O107" s="20"/>
      <c r="P107" s="20"/>
      <c r="Q107" s="20"/>
      <c r="R107" s="20"/>
      <c r="S107" s="20"/>
      <c r="T107" s="20"/>
      <c r="U107" s="20"/>
      <c r="V107" s="20"/>
      <c r="W107" s="21"/>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row>
    <row r="108" spans="2:70" s="18" customFormat="1">
      <c r="B108" s="349"/>
      <c r="C108" s="359"/>
      <c r="D108" s="356"/>
      <c r="E108" s="20"/>
      <c r="F108" s="20"/>
      <c r="G108" s="20"/>
      <c r="H108" s="20"/>
      <c r="I108" s="20"/>
      <c r="J108" s="20"/>
      <c r="K108" s="20"/>
      <c r="L108" s="20"/>
      <c r="M108" s="20"/>
      <c r="N108" s="20"/>
      <c r="O108" s="20"/>
      <c r="P108" s="20"/>
      <c r="Q108" s="20"/>
      <c r="R108" s="20"/>
      <c r="S108" s="20"/>
      <c r="T108" s="20"/>
      <c r="U108" s="20"/>
      <c r="V108" s="20"/>
      <c r="W108" s="21"/>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row>
    <row r="109" spans="2:70" s="18" customFormat="1">
      <c r="B109" s="349"/>
      <c r="C109" s="359"/>
      <c r="D109" s="356"/>
      <c r="E109" s="20"/>
      <c r="F109" s="20"/>
      <c r="G109" s="20"/>
      <c r="H109" s="20"/>
      <c r="I109" s="20"/>
      <c r="J109" s="20"/>
      <c r="K109" s="20"/>
      <c r="L109" s="20"/>
      <c r="M109" s="20"/>
      <c r="N109" s="20"/>
      <c r="O109" s="20"/>
      <c r="P109" s="20"/>
      <c r="Q109" s="20"/>
      <c r="R109" s="20"/>
      <c r="S109" s="20"/>
      <c r="T109" s="20"/>
      <c r="U109" s="20"/>
      <c r="V109" s="20"/>
      <c r="W109" s="21"/>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row>
    <row r="110" spans="2:70" s="18" customFormat="1">
      <c r="B110" s="349"/>
      <c r="C110" s="359"/>
      <c r="D110" s="356"/>
      <c r="E110" s="20"/>
      <c r="F110" s="20"/>
      <c r="G110" s="20"/>
      <c r="H110" s="20"/>
      <c r="I110" s="20"/>
      <c r="J110" s="20"/>
      <c r="K110" s="20"/>
      <c r="L110" s="20"/>
      <c r="M110" s="20"/>
      <c r="N110" s="20"/>
      <c r="O110" s="20"/>
      <c r="P110" s="20"/>
      <c r="Q110" s="20"/>
      <c r="R110" s="20"/>
      <c r="S110" s="20"/>
      <c r="T110" s="20"/>
      <c r="U110" s="20"/>
      <c r="V110" s="20"/>
      <c r="W110" s="21"/>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row>
    <row r="111" spans="2:70" s="18" customFormat="1">
      <c r="B111" s="349"/>
      <c r="C111" s="359"/>
      <c r="D111" s="356"/>
      <c r="E111" s="20"/>
      <c r="F111" s="20"/>
      <c r="G111" s="20"/>
      <c r="H111" s="20"/>
      <c r="I111" s="20"/>
      <c r="J111" s="20"/>
      <c r="K111" s="20"/>
      <c r="L111" s="20"/>
      <c r="M111" s="20"/>
      <c r="N111" s="20"/>
      <c r="O111" s="20"/>
      <c r="P111" s="20"/>
      <c r="Q111" s="20"/>
      <c r="R111" s="20"/>
      <c r="S111" s="20"/>
      <c r="T111" s="20"/>
      <c r="U111" s="20"/>
      <c r="V111" s="20"/>
      <c r="W111" s="21"/>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row>
    <row r="112" spans="2:70" s="18" customFormat="1">
      <c r="B112" s="349"/>
      <c r="C112" s="359"/>
      <c r="D112" s="356"/>
      <c r="E112" s="20"/>
      <c r="F112" s="20"/>
      <c r="G112" s="20"/>
      <c r="H112" s="20"/>
      <c r="I112" s="20"/>
      <c r="J112" s="20"/>
      <c r="K112" s="20"/>
      <c r="L112" s="20"/>
      <c r="M112" s="20"/>
      <c r="N112" s="20"/>
      <c r="O112" s="20"/>
      <c r="P112" s="20"/>
      <c r="Q112" s="20"/>
      <c r="R112" s="20"/>
      <c r="S112" s="20"/>
      <c r="T112" s="20"/>
      <c r="U112" s="20"/>
      <c r="V112" s="20"/>
      <c r="W112" s="21"/>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row>
    <row r="113" spans="70:83">
      <c r="BR113" s="20"/>
      <c r="BS113" s="18"/>
      <c r="BT113" s="18"/>
      <c r="BU113" s="18"/>
      <c r="BV113" s="18"/>
      <c r="BW113" s="18"/>
      <c r="BX113" s="18"/>
      <c r="BY113" s="18"/>
      <c r="BZ113" s="18"/>
      <c r="CA113" s="18"/>
      <c r="CB113" s="18"/>
      <c r="CC113" s="18"/>
      <c r="CD113" s="18"/>
      <c r="CE113" s="18"/>
    </row>
    <row r="114" spans="70:83">
      <c r="BR114" s="20"/>
      <c r="BS114" s="18"/>
      <c r="BT114" s="18"/>
      <c r="BU114" s="18"/>
      <c r="BV114" s="18"/>
      <c r="BW114" s="18"/>
      <c r="BX114" s="18"/>
      <c r="BY114" s="18"/>
      <c r="BZ114" s="18"/>
      <c r="CA114" s="18"/>
      <c r="CB114" s="18"/>
      <c r="CC114" s="18"/>
      <c r="CD114" s="18"/>
      <c r="CE114" s="18"/>
    </row>
    <row r="115" spans="70:83">
      <c r="BR115" s="20"/>
      <c r="BS115" s="18"/>
      <c r="BT115" s="18"/>
      <c r="BU115" s="18"/>
      <c r="BV115" s="18"/>
      <c r="BW115" s="18"/>
      <c r="BX115" s="18"/>
      <c r="BY115" s="18"/>
      <c r="BZ115" s="18"/>
      <c r="CA115" s="18"/>
      <c r="CB115" s="18"/>
      <c r="CC115" s="18"/>
      <c r="CD115" s="18"/>
      <c r="CE115" s="18"/>
    </row>
    <row r="116" spans="70:83">
      <c r="BR116" s="20"/>
      <c r="BS116" s="18"/>
      <c r="BT116" s="18"/>
      <c r="BU116" s="18"/>
      <c r="BV116" s="18"/>
      <c r="BW116" s="18"/>
      <c r="BX116" s="18"/>
      <c r="BY116" s="18"/>
      <c r="BZ116" s="18"/>
      <c r="CA116" s="18"/>
      <c r="CB116" s="18"/>
      <c r="CC116" s="18"/>
      <c r="CD116" s="18"/>
      <c r="CE116" s="18"/>
    </row>
    <row r="117" spans="70:83">
      <c r="BR117" s="20"/>
      <c r="BS117" s="18"/>
      <c r="BT117" s="18"/>
      <c r="BU117" s="18"/>
      <c r="BV117" s="18"/>
      <c r="BW117" s="18"/>
      <c r="BX117" s="18"/>
      <c r="BY117" s="18"/>
      <c r="BZ117" s="18"/>
      <c r="CA117" s="18"/>
      <c r="CB117" s="18"/>
      <c r="CC117" s="18"/>
      <c r="CD117" s="18"/>
      <c r="CE117" s="18"/>
    </row>
    <row r="118" spans="70:83">
      <c r="BR118" s="20"/>
      <c r="BS118" s="18"/>
      <c r="BT118" s="18"/>
      <c r="BU118" s="18"/>
      <c r="BV118" s="18"/>
      <c r="BW118" s="18"/>
      <c r="BX118" s="18"/>
      <c r="BY118" s="18"/>
      <c r="BZ118" s="18"/>
      <c r="CA118" s="18"/>
      <c r="CB118" s="18"/>
      <c r="CC118" s="18"/>
      <c r="CD118" s="18"/>
      <c r="CE118" s="18"/>
    </row>
    <row r="119" spans="70:83">
      <c r="BR119" s="20"/>
      <c r="BS119" s="18"/>
      <c r="BT119" s="18"/>
      <c r="BU119" s="18"/>
      <c r="BV119" s="18"/>
      <c r="BW119" s="18"/>
      <c r="BX119" s="18"/>
      <c r="BY119" s="18"/>
      <c r="BZ119" s="18"/>
      <c r="CA119" s="18"/>
      <c r="CB119" s="18"/>
      <c r="CC119" s="18"/>
      <c r="CD119" s="18"/>
      <c r="CE119" s="18"/>
    </row>
    <row r="120" spans="70:83">
      <c r="BR120" s="20"/>
      <c r="BS120" s="18"/>
      <c r="BT120" s="18"/>
      <c r="BU120" s="18"/>
      <c r="BV120" s="18"/>
      <c r="BW120" s="18"/>
      <c r="BX120" s="18"/>
      <c r="BY120" s="18"/>
      <c r="BZ120" s="18"/>
      <c r="CA120" s="18"/>
      <c r="CB120" s="18"/>
      <c r="CC120" s="18"/>
      <c r="CD120" s="18"/>
      <c r="CE120" s="18"/>
    </row>
    <row r="121" spans="70:83">
      <c r="BR121" s="20"/>
      <c r="BS121" s="18"/>
      <c r="BT121" s="18"/>
      <c r="BU121" s="18"/>
      <c r="BV121" s="18"/>
      <c r="BW121" s="18"/>
      <c r="BX121" s="18"/>
      <c r="BY121" s="18"/>
      <c r="BZ121" s="18"/>
      <c r="CA121" s="18"/>
      <c r="CB121" s="18"/>
      <c r="CC121" s="18"/>
      <c r="CD121" s="18"/>
      <c r="CE121" s="18"/>
    </row>
    <row r="122" spans="70:83">
      <c r="BR122" s="20"/>
      <c r="BS122" s="18"/>
      <c r="BT122" s="18"/>
      <c r="BU122" s="18"/>
      <c r="BV122" s="18"/>
      <c r="BW122" s="18"/>
      <c r="BX122" s="18"/>
      <c r="BY122" s="18"/>
      <c r="BZ122" s="18"/>
      <c r="CA122" s="18"/>
      <c r="CB122" s="18"/>
      <c r="CC122" s="18"/>
      <c r="CD122" s="18"/>
      <c r="CE122" s="18"/>
    </row>
    <row r="123" spans="70:83">
      <c r="BR123" s="18"/>
      <c r="BS123" s="18"/>
      <c r="BT123" s="18"/>
      <c r="BU123" s="18"/>
      <c r="BV123" s="18"/>
      <c r="BW123" s="18"/>
      <c r="BX123" s="18"/>
      <c r="BY123" s="18"/>
      <c r="BZ123" s="18"/>
      <c r="CA123" s="18"/>
      <c r="CB123" s="18"/>
      <c r="CC123" s="18"/>
      <c r="CD123" s="18"/>
      <c r="CE123" s="18"/>
    </row>
    <row r="124" spans="70:83">
      <c r="BR124" s="18"/>
      <c r="BS124" s="18"/>
      <c r="BT124" s="18"/>
      <c r="BU124" s="18"/>
      <c r="BV124" s="18"/>
      <c r="BW124" s="18"/>
      <c r="BX124" s="18"/>
      <c r="BY124" s="18"/>
      <c r="BZ124" s="18"/>
      <c r="CA124" s="18"/>
      <c r="CB124" s="18"/>
      <c r="CC124" s="18"/>
      <c r="CD124" s="18"/>
      <c r="CE124" s="18"/>
    </row>
    <row r="125" spans="70:83">
      <c r="BR125" s="18"/>
      <c r="BS125" s="18"/>
      <c r="BT125" s="18"/>
      <c r="BU125" s="18"/>
      <c r="BV125" s="18"/>
      <c r="BW125" s="18"/>
      <c r="BX125" s="18"/>
      <c r="BY125" s="18"/>
      <c r="BZ125" s="18"/>
      <c r="CA125" s="18"/>
      <c r="CB125" s="18"/>
      <c r="CC125" s="18"/>
      <c r="CD125" s="18"/>
      <c r="CE125" s="18"/>
    </row>
    <row r="126" spans="70:83">
      <c r="BR126" s="18"/>
      <c r="BS126" s="18"/>
      <c r="BT126" s="18"/>
      <c r="BU126" s="18"/>
      <c r="BV126" s="18"/>
      <c r="BW126" s="18"/>
      <c r="BX126" s="18"/>
      <c r="BY126" s="18"/>
      <c r="BZ126" s="18"/>
      <c r="CA126" s="18"/>
      <c r="CB126" s="18"/>
      <c r="CC126" s="18"/>
      <c r="CD126" s="18"/>
      <c r="CE126" s="18"/>
    </row>
    <row r="127" spans="70:83">
      <c r="BR127" s="18"/>
      <c r="BS127" s="18"/>
      <c r="BT127" s="18"/>
      <c r="BU127" s="18"/>
      <c r="BV127" s="18"/>
      <c r="BW127" s="18"/>
      <c r="BX127" s="18"/>
      <c r="BY127" s="18"/>
      <c r="BZ127" s="18"/>
      <c r="CA127" s="18"/>
      <c r="CB127" s="18"/>
      <c r="CC127" s="18"/>
      <c r="CD127" s="18"/>
      <c r="CE127" s="18"/>
    </row>
    <row r="128" spans="70:83">
      <c r="BR128" s="18"/>
      <c r="BS128" s="18"/>
      <c r="BT128" s="18"/>
      <c r="BU128" s="18"/>
      <c r="BV128" s="18"/>
      <c r="BW128" s="18"/>
      <c r="BX128" s="18"/>
      <c r="BY128" s="18"/>
      <c r="BZ128" s="18"/>
      <c r="CA128" s="18"/>
      <c r="CB128" s="18"/>
      <c r="CC128" s="18"/>
      <c r="CD128" s="18"/>
      <c r="CE128" s="18"/>
    </row>
    <row r="129" spans="70:83">
      <c r="BR129" s="18"/>
      <c r="BS129" s="18"/>
      <c r="BT129" s="18"/>
      <c r="BU129" s="18"/>
      <c r="BV129" s="18"/>
      <c r="BW129" s="18"/>
      <c r="BX129" s="18"/>
      <c r="BY129" s="18"/>
      <c r="BZ129" s="18"/>
      <c r="CA129" s="18"/>
      <c r="CB129" s="18"/>
      <c r="CC129" s="18"/>
      <c r="CD129" s="18"/>
      <c r="CE129" s="18"/>
    </row>
    <row r="130" spans="70:83">
      <c r="BR130" s="18"/>
      <c r="BS130" s="18"/>
      <c r="BT130" s="18"/>
      <c r="BU130" s="18"/>
      <c r="BV130" s="18"/>
      <c r="BW130" s="18"/>
      <c r="BX130" s="18"/>
      <c r="BY130" s="18"/>
      <c r="BZ130" s="18"/>
      <c r="CA130" s="18"/>
      <c r="CB130" s="18"/>
      <c r="CC130" s="18"/>
      <c r="CD130" s="18"/>
      <c r="CE130" s="18"/>
    </row>
    <row r="131" spans="70:83">
      <c r="BR131" s="18"/>
      <c r="BS131" s="18"/>
      <c r="BT131" s="18"/>
      <c r="BU131" s="18"/>
      <c r="BV131" s="18"/>
      <c r="BW131" s="18"/>
      <c r="BX131" s="18"/>
      <c r="BY131" s="18"/>
      <c r="BZ131" s="18"/>
      <c r="CA131" s="18"/>
      <c r="CB131" s="18"/>
      <c r="CC131" s="18"/>
      <c r="CD131" s="18"/>
      <c r="CE131" s="18"/>
    </row>
    <row r="132" spans="70:83">
      <c r="BR132" s="18"/>
      <c r="BS132" s="18"/>
      <c r="BT132" s="18"/>
      <c r="BU132" s="18"/>
      <c r="BV132" s="18"/>
      <c r="BW132" s="18"/>
      <c r="BX132" s="18"/>
      <c r="BY132" s="18"/>
      <c r="BZ132" s="18"/>
      <c r="CA132" s="18"/>
      <c r="CB132" s="18"/>
      <c r="CC132" s="18"/>
      <c r="CD132" s="18"/>
      <c r="CE132" s="18"/>
    </row>
    <row r="133" spans="70:83">
      <c r="BR133" s="18"/>
      <c r="BS133" s="18"/>
      <c r="BT133" s="18"/>
      <c r="BU133" s="18"/>
      <c r="BV133" s="18"/>
      <c r="BW133" s="18"/>
      <c r="BX133" s="18"/>
      <c r="BY133" s="18"/>
      <c r="BZ133" s="18"/>
      <c r="CA133" s="18"/>
      <c r="CB133" s="18"/>
      <c r="CC133" s="18"/>
      <c r="CD133" s="18"/>
      <c r="CE133" s="18"/>
    </row>
    <row r="134" spans="70:83">
      <c r="BR134" s="18"/>
      <c r="BS134" s="18"/>
      <c r="BT134" s="18"/>
      <c r="BU134" s="18"/>
      <c r="BV134" s="18"/>
      <c r="BW134" s="18"/>
      <c r="BX134" s="18"/>
      <c r="BY134" s="18"/>
      <c r="BZ134" s="18"/>
      <c r="CA134" s="18"/>
      <c r="CB134" s="18"/>
      <c r="CC134" s="18"/>
      <c r="CD134" s="18"/>
      <c r="CE134" s="18"/>
    </row>
    <row r="135" spans="70:83">
      <c r="BR135" s="18"/>
      <c r="BS135" s="18"/>
      <c r="BT135" s="18"/>
      <c r="BU135" s="18"/>
      <c r="BV135" s="18"/>
      <c r="BW135" s="18"/>
      <c r="BX135" s="18"/>
      <c r="BY135" s="18"/>
      <c r="BZ135" s="18"/>
      <c r="CA135" s="18"/>
      <c r="CB135" s="18"/>
      <c r="CC135" s="18"/>
      <c r="CD135" s="18"/>
      <c r="CE135" s="18"/>
    </row>
    <row r="136" spans="70:83">
      <c r="BR136" s="18"/>
      <c r="BS136" s="18"/>
      <c r="BT136" s="18"/>
      <c r="BU136" s="18"/>
      <c r="BV136" s="18"/>
      <c r="BW136" s="18"/>
      <c r="BX136" s="18"/>
      <c r="BY136" s="18"/>
      <c r="BZ136" s="18"/>
      <c r="CA136" s="18"/>
      <c r="CB136" s="18"/>
      <c r="CC136" s="18"/>
      <c r="CD136" s="18"/>
      <c r="CE136" s="18"/>
    </row>
    <row r="137" spans="70:83">
      <c r="BR137" s="18"/>
      <c r="BS137" s="18"/>
      <c r="BT137" s="18"/>
      <c r="BU137" s="18"/>
      <c r="BV137" s="18"/>
      <c r="BW137" s="18"/>
      <c r="BX137" s="18"/>
      <c r="BY137" s="18"/>
      <c r="BZ137" s="18"/>
      <c r="CA137" s="18"/>
      <c r="CB137" s="18"/>
      <c r="CC137" s="18"/>
      <c r="CD137" s="18"/>
      <c r="CE137" s="18"/>
    </row>
    <row r="138" spans="70:83">
      <c r="BR138" s="18"/>
      <c r="BS138" s="18"/>
      <c r="BT138" s="18"/>
      <c r="BU138" s="18"/>
      <c r="BV138" s="18"/>
      <c r="BW138" s="18"/>
      <c r="BX138" s="18"/>
      <c r="BY138" s="18"/>
      <c r="BZ138" s="18"/>
      <c r="CA138" s="18"/>
      <c r="CB138" s="18"/>
      <c r="CC138" s="18"/>
      <c r="CD138" s="18"/>
      <c r="CE138" s="18"/>
    </row>
    <row r="139" spans="70:83">
      <c r="BR139" s="18"/>
      <c r="BS139" s="18"/>
      <c r="BT139" s="18"/>
      <c r="BU139" s="18"/>
      <c r="BV139" s="18"/>
      <c r="BW139" s="18"/>
      <c r="BX139" s="18"/>
      <c r="BY139" s="18"/>
      <c r="BZ139" s="18"/>
      <c r="CA139" s="18"/>
      <c r="CB139" s="18"/>
      <c r="CC139" s="18"/>
      <c r="CD139" s="18"/>
      <c r="CE139" s="18"/>
    </row>
    <row r="140" spans="70:83">
      <c r="BR140" s="18"/>
      <c r="BS140" s="18"/>
      <c r="BT140" s="18"/>
      <c r="BU140" s="18"/>
      <c r="BV140" s="18"/>
      <c r="BW140" s="18"/>
      <c r="BX140" s="18"/>
      <c r="BY140" s="18"/>
      <c r="BZ140" s="18"/>
      <c r="CA140" s="18"/>
      <c r="CB140" s="18"/>
      <c r="CC140" s="18"/>
      <c r="CD140" s="18"/>
      <c r="CE140" s="18"/>
    </row>
    <row r="141" spans="70:83">
      <c r="BR141" s="18"/>
      <c r="BS141" s="18"/>
      <c r="BT141" s="18"/>
      <c r="BU141" s="18"/>
      <c r="BV141" s="18"/>
      <c r="BW141" s="18"/>
      <c r="BX141" s="18"/>
      <c r="BY141" s="18"/>
      <c r="BZ141" s="18"/>
      <c r="CA141" s="18"/>
      <c r="CB141" s="18"/>
      <c r="CC141" s="18"/>
      <c r="CD141" s="18"/>
      <c r="CE141" s="18"/>
    </row>
    <row r="142" spans="70:83">
      <c r="BR142" s="18"/>
      <c r="BS142" s="18"/>
      <c r="BT142" s="18"/>
      <c r="BU142" s="18"/>
      <c r="BV142" s="18"/>
      <c r="BW142" s="18"/>
      <c r="BX142" s="18"/>
      <c r="BY142" s="18"/>
      <c r="BZ142" s="18"/>
      <c r="CA142" s="18"/>
      <c r="CB142" s="18"/>
      <c r="CC142" s="18"/>
      <c r="CD142" s="18"/>
      <c r="CE142" s="18"/>
    </row>
    <row r="143" spans="70:83">
      <c r="BR143" s="18"/>
      <c r="BS143" s="18"/>
      <c r="BT143" s="18"/>
      <c r="BU143" s="18"/>
      <c r="BV143" s="18"/>
      <c r="BW143" s="18"/>
      <c r="BX143" s="18"/>
      <c r="BY143" s="18"/>
      <c r="BZ143" s="18"/>
      <c r="CA143" s="18"/>
      <c r="CB143" s="18"/>
      <c r="CC143" s="18"/>
      <c r="CD143" s="18"/>
      <c r="CE143" s="18"/>
    </row>
    <row r="144" spans="7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sheetData>
  <mergeCells count="112">
    <mergeCell ref="BR4:BX4"/>
    <mergeCell ref="BZ5:BZ6"/>
    <mergeCell ref="CA5:CA6"/>
    <mergeCell ref="CB5:CB6"/>
    <mergeCell ref="BR22:BX22"/>
    <mergeCell ref="B2:C2"/>
    <mergeCell ref="AA67:AG67"/>
    <mergeCell ref="AA68:AG68"/>
    <mergeCell ref="AA69:AG69"/>
    <mergeCell ref="AA62:AG62"/>
    <mergeCell ref="AA63:AG63"/>
    <mergeCell ref="AA64:AG64"/>
    <mergeCell ref="AA65:AG65"/>
    <mergeCell ref="AA66:AG66"/>
    <mergeCell ref="AA57:AG57"/>
    <mergeCell ref="AA58:AG58"/>
    <mergeCell ref="AA59:AG59"/>
    <mergeCell ref="AA60:AG60"/>
    <mergeCell ref="AA61:AG61"/>
    <mergeCell ref="AA52:AG52"/>
    <mergeCell ref="AA53:AG53"/>
    <mergeCell ref="AA54:AG54"/>
    <mergeCell ref="AA55:AG55"/>
    <mergeCell ref="AA56:AG56"/>
    <mergeCell ref="AA43:AG43"/>
    <mergeCell ref="AA44:AG44"/>
    <mergeCell ref="AA45:AG45"/>
    <mergeCell ref="AA50:AG50"/>
    <mergeCell ref="AA51:AG51"/>
    <mergeCell ref="AA39:AG39"/>
    <mergeCell ref="AA40:AG40"/>
    <mergeCell ref="AA41:AG41"/>
    <mergeCell ref="AA42:AG42"/>
    <mergeCell ref="AA36:AG36"/>
    <mergeCell ref="AA37:AG37"/>
    <mergeCell ref="B4:B6"/>
    <mergeCell ref="J4:L4"/>
    <mergeCell ref="P4:S4"/>
    <mergeCell ref="W4:AB4"/>
    <mergeCell ref="AF4:AN4"/>
    <mergeCell ref="P5:P6"/>
    <mergeCell ref="Q5:Q6"/>
    <mergeCell ref="R5:R6"/>
    <mergeCell ref="S5:S6"/>
    <mergeCell ref="W5:W6"/>
    <mergeCell ref="X5:X6"/>
    <mergeCell ref="Y5:Y6"/>
    <mergeCell ref="AN5:AN6"/>
    <mergeCell ref="AB5:AB6"/>
    <mergeCell ref="V4:V6"/>
    <mergeCell ref="U4:U5"/>
    <mergeCell ref="AG5:AG6"/>
    <mergeCell ref="AH5:AH6"/>
    <mergeCell ref="AI5:AI6"/>
    <mergeCell ref="AM5:AM6"/>
    <mergeCell ref="AF5:AF6"/>
    <mergeCell ref="Z5:Z6"/>
    <mergeCell ref="BI21:BI23"/>
    <mergeCell ref="L50:M50"/>
    <mergeCell ref="BH21:BH23"/>
    <mergeCell ref="BI4:BI6"/>
    <mergeCell ref="AO4:AO6"/>
    <mergeCell ref="AP4:AP5"/>
    <mergeCell ref="AQ4:AQ6"/>
    <mergeCell ref="L23:M23"/>
    <mergeCell ref="AA28:AG28"/>
    <mergeCell ref="AA29:AG29"/>
    <mergeCell ref="AA30:AG30"/>
    <mergeCell ref="AA31:AG31"/>
    <mergeCell ref="AA32:AG32"/>
    <mergeCell ref="AA23:AG23"/>
    <mergeCell ref="AA24:AG24"/>
    <mergeCell ref="AA25:AG25"/>
    <mergeCell ref="AA26:AG26"/>
    <mergeCell ref="AA27:AG27"/>
    <mergeCell ref="AA38:AG38"/>
    <mergeCell ref="AA33:AG33"/>
    <mergeCell ref="AA34:AG34"/>
    <mergeCell ref="AA35:AG35"/>
    <mergeCell ref="AC4:AC6"/>
    <mergeCell ref="AE4:AE6"/>
    <mergeCell ref="AA5:AA6"/>
    <mergeCell ref="AK5:AK6"/>
    <mergeCell ref="BJ4:BP4"/>
    <mergeCell ref="AR5:AR6"/>
    <mergeCell ref="AS5:AS6"/>
    <mergeCell ref="AT5:AT6"/>
    <mergeCell ref="AU5:AU6"/>
    <mergeCell ref="AV5:AV6"/>
    <mergeCell ref="BB4:BC5"/>
    <mergeCell ref="BA4:BA6"/>
    <mergeCell ref="AX4:AX5"/>
    <mergeCell ref="AW4:AW6"/>
    <mergeCell ref="AY4:AY6"/>
    <mergeCell ref="AZ4:AZ6"/>
    <mergeCell ref="AR4:AV4"/>
    <mergeCell ref="BE4:BE6"/>
    <mergeCell ref="BG4:BG6"/>
    <mergeCell ref="BH4:BH6"/>
    <mergeCell ref="AJ5:AJ6"/>
    <mergeCell ref="AD4:AD5"/>
    <mergeCell ref="AL5:AL6"/>
    <mergeCell ref="I4:I6"/>
    <mergeCell ref="M4:M6"/>
    <mergeCell ref="O4:O6"/>
    <mergeCell ref="N4:N5"/>
    <mergeCell ref="T4:T6"/>
    <mergeCell ref="D4:D6"/>
    <mergeCell ref="E4:E6"/>
    <mergeCell ref="F4:F5"/>
    <mergeCell ref="H4:H5"/>
    <mergeCell ref="G4:G6"/>
  </mergeCells>
  <phoneticPr fontId="35" type="noConversion"/>
  <hyperlinks>
    <hyperlink ref="B2" location="Navigation!A1" display="Return to Navigation Page" xr:uid="{00000000-0004-0000-1800-000000000000}"/>
    <hyperlink ref="C2" location="Navigation!A1" display="Navigation!A1" xr:uid="{00000000-0004-0000-1800-000001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7"/>
  <dimension ref="B1:CF231"/>
  <sheetViews>
    <sheetView zoomScale="60" zoomScaleNormal="60" workbookViewId="0">
      <pane xSplit="3" ySplit="6" topLeftCell="AV21" activePane="bottomRight" state="frozenSplit"/>
      <selection pane="topRight" activeCell="D1" sqref="D1"/>
      <selection pane="bottomLeft" activeCell="A7" sqref="A7"/>
      <selection pane="bottomRight" activeCell="B22" sqref="B22"/>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7.29687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717</v>
      </c>
      <c r="D4" s="1312" t="s">
        <v>5</v>
      </c>
      <c r="E4" s="1283"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676"/>
      <c r="BZ4" s="774"/>
      <c r="CA4" s="774"/>
      <c r="CB4" s="774"/>
      <c r="CC4" s="8"/>
      <c r="CD4" s="8"/>
      <c r="CE4" s="8"/>
    </row>
    <row r="5" spans="2:84" s="40" customFormat="1" ht="42" customHeight="1" thickBot="1">
      <c r="B5" s="1354"/>
      <c r="C5" s="61" t="s">
        <v>229</v>
      </c>
      <c r="D5" s="1313"/>
      <c r="E5" s="1284"/>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739"/>
      <c r="BZ5" s="1239" t="s">
        <v>527</v>
      </c>
      <c r="CA5" s="1220" t="s">
        <v>586</v>
      </c>
      <c r="CB5" s="1222" t="s">
        <v>587</v>
      </c>
      <c r="CC5" s="15"/>
      <c r="CD5" s="15"/>
      <c r="CE5" s="15"/>
    </row>
    <row r="6" spans="2:84" s="15" customFormat="1" ht="40.950000000000003" customHeight="1" thickBot="1">
      <c r="B6" s="1354"/>
      <c r="C6" s="57" t="s">
        <v>66</v>
      </c>
      <c r="D6" s="1314"/>
      <c r="E6" s="1315"/>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676"/>
      <c r="BZ6" s="1240"/>
      <c r="CA6" s="1221"/>
      <c r="CB6" s="1223"/>
      <c r="CC6" s="8"/>
      <c r="CD6" s="8"/>
      <c r="CE6" s="8"/>
    </row>
    <row r="7" spans="2:84" s="2" customFormat="1" ht="327.60000000000002">
      <c r="B7" s="341" t="s">
        <v>718</v>
      </c>
      <c r="C7" s="269" t="s">
        <v>222</v>
      </c>
      <c r="D7" s="319" t="s">
        <v>650</v>
      </c>
      <c r="E7" s="270">
        <v>30</v>
      </c>
      <c r="F7" s="271">
        <v>0</v>
      </c>
      <c r="G7" s="274"/>
      <c r="H7" s="270">
        <f t="shared" ref="H7:H14" si="0">SUM(I7:M7)</f>
        <v>0</v>
      </c>
      <c r="I7" s="274"/>
      <c r="J7" s="211">
        <v>0</v>
      </c>
      <c r="K7" s="273">
        <v>0</v>
      </c>
      <c r="L7" s="212">
        <v>0</v>
      </c>
      <c r="M7" s="274"/>
      <c r="N7" s="270">
        <f t="shared" ref="N7:N22" si="1">SUM(O7:T7)</f>
        <v>30</v>
      </c>
      <c r="O7" s="274"/>
      <c r="P7" s="211">
        <v>0</v>
      </c>
      <c r="Q7" s="273">
        <v>0</v>
      </c>
      <c r="R7" s="273">
        <v>30</v>
      </c>
      <c r="S7" s="212">
        <v>0</v>
      </c>
      <c r="T7" s="274"/>
      <c r="U7" s="270">
        <f t="shared" ref="U7:U22" si="2">SUM(V7:AC7)</f>
        <v>60</v>
      </c>
      <c r="V7" s="411"/>
      <c r="W7" s="211">
        <v>60</v>
      </c>
      <c r="X7" s="273">
        <v>0</v>
      </c>
      <c r="Y7" s="273">
        <v>0</v>
      </c>
      <c r="Z7" s="273">
        <v>0</v>
      </c>
      <c r="AA7" s="273">
        <v>0</v>
      </c>
      <c r="AB7" s="212">
        <v>0</v>
      </c>
      <c r="AC7" s="274"/>
      <c r="AD7" s="270">
        <f t="shared" ref="AD7:AD12" si="3">SUM(AE7:AO7)</f>
        <v>24</v>
      </c>
      <c r="AE7" s="274"/>
      <c r="AF7" s="211">
        <v>24</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571" t="s">
        <v>657</v>
      </c>
      <c r="BF7" s="411"/>
      <c r="BG7" s="211" t="s">
        <v>500</v>
      </c>
      <c r="BH7" s="212" t="s">
        <v>494</v>
      </c>
      <c r="BI7" s="274"/>
      <c r="BJ7" s="326">
        <f>F7</f>
        <v>0</v>
      </c>
      <c r="BK7" s="327">
        <f>H7</f>
        <v>0</v>
      </c>
      <c r="BL7" s="327">
        <f>N7</f>
        <v>30</v>
      </c>
      <c r="BM7" s="327">
        <f>U7</f>
        <v>60</v>
      </c>
      <c r="BN7" s="327">
        <f>AD7</f>
        <v>24</v>
      </c>
      <c r="BO7" s="327">
        <f>AP7</f>
        <v>0</v>
      </c>
      <c r="BP7" s="328">
        <f>AX7</f>
        <v>0</v>
      </c>
      <c r="BQ7" s="329"/>
      <c r="BR7" s="684">
        <f>EF7*BR$6</f>
        <v>0</v>
      </c>
      <c r="BS7" s="685">
        <f>H7*BS$6</f>
        <v>0</v>
      </c>
      <c r="BT7" s="685">
        <f>N7*BT$6</f>
        <v>3129</v>
      </c>
      <c r="BU7" s="685">
        <f>U7*BU$6</f>
        <v>4866</v>
      </c>
      <c r="BV7" s="685">
        <f>AD7*BV$6</f>
        <v>1946.3999999999999</v>
      </c>
      <c r="BW7" s="685">
        <f>AP7*BW$6</f>
        <v>0</v>
      </c>
      <c r="BX7" s="686">
        <f>AX7*BX$6</f>
        <v>0</v>
      </c>
      <c r="BY7" s="8"/>
      <c r="BZ7" s="684">
        <f>SUM(BR7:BX7)</f>
        <v>9941.4</v>
      </c>
      <c r="CA7" s="693">
        <f>BZ7*(1+BB7)</f>
        <v>12426.75</v>
      </c>
      <c r="CB7" s="686">
        <f t="shared" ref="CB7:CB20" si="5">AZ7*(1+BC7)</f>
        <v>0</v>
      </c>
      <c r="CC7" s="8"/>
      <c r="CD7" s="8"/>
      <c r="CE7" s="8"/>
      <c r="CF7" s="329"/>
    </row>
    <row r="8" spans="2:84" s="2" customFormat="1" ht="187.2">
      <c r="B8" s="342" t="s">
        <v>726</v>
      </c>
      <c r="C8" s="171" t="s">
        <v>223</v>
      </c>
      <c r="D8" s="320" t="s">
        <v>385</v>
      </c>
      <c r="E8" s="282">
        <v>60</v>
      </c>
      <c r="F8" s="283">
        <v>0</v>
      </c>
      <c r="G8" s="184"/>
      <c r="H8" s="282">
        <f t="shared" si="0"/>
        <v>0</v>
      </c>
      <c r="I8" s="184"/>
      <c r="J8" s="213">
        <v>0</v>
      </c>
      <c r="K8" s="285">
        <v>0</v>
      </c>
      <c r="L8" s="214">
        <v>0</v>
      </c>
      <c r="M8" s="184"/>
      <c r="N8" s="282">
        <f t="shared" si="1"/>
        <v>48</v>
      </c>
      <c r="O8" s="184"/>
      <c r="P8" s="213">
        <v>0</v>
      </c>
      <c r="Q8" s="285">
        <v>0</v>
      </c>
      <c r="R8" s="285">
        <v>48</v>
      </c>
      <c r="S8" s="214">
        <v>0</v>
      </c>
      <c r="T8" s="184"/>
      <c r="U8" s="282">
        <f t="shared" si="2"/>
        <v>48</v>
      </c>
      <c r="V8" s="412"/>
      <c r="W8" s="213">
        <v>48</v>
      </c>
      <c r="X8" s="285">
        <v>0</v>
      </c>
      <c r="Y8" s="285">
        <v>0</v>
      </c>
      <c r="Z8" s="285">
        <v>0</v>
      </c>
      <c r="AA8" s="285">
        <v>0</v>
      </c>
      <c r="AB8" s="214">
        <v>0</v>
      </c>
      <c r="AC8" s="184"/>
      <c r="AD8" s="282">
        <f t="shared" si="3"/>
        <v>48</v>
      </c>
      <c r="AE8" s="184"/>
      <c r="AF8" s="213">
        <v>48</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60000</v>
      </c>
      <c r="BA8" s="412" t="s">
        <v>17</v>
      </c>
      <c r="BB8" s="716">
        <v>0.25</v>
      </c>
      <c r="BC8" s="718">
        <v>0.4</v>
      </c>
      <c r="BD8" s="184"/>
      <c r="BE8" s="283"/>
      <c r="BF8" s="412"/>
      <c r="BG8" s="213" t="s">
        <v>500</v>
      </c>
      <c r="BH8" s="214" t="s">
        <v>505</v>
      </c>
      <c r="BI8" s="184"/>
      <c r="BJ8" s="335">
        <f t="shared" ref="BJ8:BJ22" si="6">F8</f>
        <v>0</v>
      </c>
      <c r="BK8" s="336">
        <f t="shared" ref="BK8:BK22" si="7">H8</f>
        <v>0</v>
      </c>
      <c r="BL8" s="336">
        <f t="shared" ref="BL8:BL22" si="8">N8</f>
        <v>48</v>
      </c>
      <c r="BM8" s="336">
        <f t="shared" ref="BM8:BM22" si="9">U8</f>
        <v>48</v>
      </c>
      <c r="BN8" s="336">
        <f t="shared" ref="BN8:BN22" si="10">AD8</f>
        <v>48</v>
      </c>
      <c r="BO8" s="336">
        <f t="shared" ref="BO8:BO22" si="11">AP8</f>
        <v>0</v>
      </c>
      <c r="BP8" s="337">
        <f t="shared" ref="BP8:BP22" si="12">AX8</f>
        <v>0</v>
      </c>
      <c r="BR8" s="687">
        <f t="shared" ref="BR8:BR22" si="13">EF8*BR$6</f>
        <v>0</v>
      </c>
      <c r="BS8" s="688">
        <f t="shared" ref="BS8:BS22" si="14">H8*BS$6</f>
        <v>0</v>
      </c>
      <c r="BT8" s="688">
        <f t="shared" ref="BT8:BT22" si="15">N8*BT$6</f>
        <v>5006.3999999999996</v>
      </c>
      <c r="BU8" s="688">
        <f t="shared" ref="BU8:BU22" si="16">U8*BU$6</f>
        <v>3892.7999999999997</v>
      </c>
      <c r="BV8" s="688">
        <f t="shared" ref="BV8:BV22" si="17">AD8*BV$6</f>
        <v>3892.7999999999997</v>
      </c>
      <c r="BW8" s="688">
        <f t="shared" ref="BW8:BW22" si="18">AP8*BW$6</f>
        <v>0</v>
      </c>
      <c r="BX8" s="689">
        <f t="shared" ref="BX8:BX22" si="19">AX8*BX$6</f>
        <v>0</v>
      </c>
      <c r="BY8" s="8"/>
      <c r="BZ8" s="687">
        <f t="shared" ref="BZ8:BZ20" si="20">SUM(BR8:BX8)</f>
        <v>12791.999999999998</v>
      </c>
      <c r="CA8" s="694">
        <f t="shared" ref="CA8:CA20" si="21">BZ8*(1+BB8)</f>
        <v>15989.999999999998</v>
      </c>
      <c r="CB8" s="689">
        <f t="shared" si="5"/>
        <v>84000</v>
      </c>
      <c r="CC8" s="8"/>
      <c r="CD8" s="8"/>
      <c r="CE8" s="8"/>
      <c r="CF8" s="329"/>
    </row>
    <row r="9" spans="2:84" s="2" customFormat="1" ht="171.6">
      <c r="B9" s="342" t="s">
        <v>719</v>
      </c>
      <c r="C9" s="171" t="s">
        <v>224</v>
      </c>
      <c r="D9" s="320" t="s">
        <v>334</v>
      </c>
      <c r="E9" s="282">
        <v>20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16</v>
      </c>
      <c r="V9" s="412"/>
      <c r="W9" s="213">
        <v>16</v>
      </c>
      <c r="X9" s="285">
        <v>0</v>
      </c>
      <c r="Y9" s="285">
        <v>0</v>
      </c>
      <c r="Z9" s="285">
        <v>0</v>
      </c>
      <c r="AA9" s="285">
        <v>0</v>
      </c>
      <c r="AB9" s="214">
        <v>0</v>
      </c>
      <c r="AC9" s="184"/>
      <c r="AD9" s="282">
        <f t="shared" si="3"/>
        <v>16</v>
      </c>
      <c r="AE9" s="184"/>
      <c r="AF9" s="213">
        <v>16</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16</v>
      </c>
      <c r="BN9" s="336">
        <f t="shared" si="10"/>
        <v>16</v>
      </c>
      <c r="BO9" s="336">
        <f t="shared" si="11"/>
        <v>0</v>
      </c>
      <c r="BP9" s="337">
        <f t="shared" si="12"/>
        <v>0</v>
      </c>
      <c r="BR9" s="687">
        <f t="shared" si="13"/>
        <v>0</v>
      </c>
      <c r="BS9" s="688">
        <f t="shared" si="14"/>
        <v>0</v>
      </c>
      <c r="BT9" s="688">
        <f t="shared" si="15"/>
        <v>4172</v>
      </c>
      <c r="BU9" s="688">
        <f t="shared" si="16"/>
        <v>1297.5999999999999</v>
      </c>
      <c r="BV9" s="688">
        <f t="shared" si="17"/>
        <v>1297.5999999999999</v>
      </c>
      <c r="BW9" s="688">
        <f t="shared" si="18"/>
        <v>0</v>
      </c>
      <c r="BX9" s="689">
        <f t="shared" si="19"/>
        <v>0</v>
      </c>
      <c r="BY9" s="8"/>
      <c r="BZ9" s="687">
        <f t="shared" si="20"/>
        <v>6767.2000000000007</v>
      </c>
      <c r="CA9" s="694">
        <f t="shared" si="21"/>
        <v>8459</v>
      </c>
      <c r="CB9" s="689">
        <f t="shared" si="5"/>
        <v>0</v>
      </c>
      <c r="CC9" s="8"/>
      <c r="CD9" s="8"/>
      <c r="CE9" s="8"/>
      <c r="CF9" s="329"/>
    </row>
    <row r="10" spans="2:84" s="2" customFormat="1" ht="218.4">
      <c r="B10" s="342" t="s">
        <v>720</v>
      </c>
      <c r="C10" s="171" t="s">
        <v>225</v>
      </c>
      <c r="D10" s="320" t="s">
        <v>352</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170" customFormat="1" ht="140.4">
      <c r="B11" s="342" t="s">
        <v>721</v>
      </c>
      <c r="C11" s="171" t="s">
        <v>147</v>
      </c>
      <c r="D11" s="414" t="s">
        <v>335</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342" t="s">
        <v>722</v>
      </c>
      <c r="C12" s="171" t="s">
        <v>226</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723</v>
      </c>
      <c r="C13" s="171" t="s">
        <v>148</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40.4">
      <c r="B14" s="342" t="s">
        <v>727</v>
      </c>
      <c r="C14" s="171" t="s">
        <v>149</v>
      </c>
      <c r="D14" s="414" t="s">
        <v>395</v>
      </c>
      <c r="E14" s="282">
        <v>10</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8</v>
      </c>
      <c r="V14" s="412"/>
      <c r="W14" s="213">
        <v>8</v>
      </c>
      <c r="X14" s="285">
        <v>0</v>
      </c>
      <c r="Y14" s="285">
        <v>0</v>
      </c>
      <c r="Z14" s="285">
        <v>0</v>
      </c>
      <c r="AA14" s="285">
        <v>0</v>
      </c>
      <c r="AB14" s="214">
        <v>0</v>
      </c>
      <c r="AC14" s="184"/>
      <c r="AD14" s="282">
        <f>SUM(AE14:AO14)</f>
        <v>128</v>
      </c>
      <c r="AE14" s="184"/>
      <c r="AF14" s="927">
        <v>128</v>
      </c>
      <c r="AG14" s="285">
        <v>0</v>
      </c>
      <c r="AH14" s="285">
        <v>0</v>
      </c>
      <c r="AI14" s="285">
        <v>0</v>
      </c>
      <c r="AJ14" s="285">
        <v>0</v>
      </c>
      <c r="AK14" s="285">
        <v>0</v>
      </c>
      <c r="AL14" s="285">
        <v>0</v>
      </c>
      <c r="AM14" s="285">
        <v>0</v>
      </c>
      <c r="AN14" s="214">
        <v>0</v>
      </c>
      <c r="AO14" s="184"/>
      <c r="AP14" s="282">
        <f t="shared" si="4"/>
        <v>256</v>
      </c>
      <c r="AQ14" s="184"/>
      <c r="AR14" s="213"/>
      <c r="AS14" s="285">
        <v>0</v>
      </c>
      <c r="AT14" s="285">
        <v>256</v>
      </c>
      <c r="AU14" s="285">
        <v>0</v>
      </c>
      <c r="AV14" s="214">
        <v>0</v>
      </c>
      <c r="AW14" s="184"/>
      <c r="AX14" s="282">
        <v>0</v>
      </c>
      <c r="AY14" s="412"/>
      <c r="AZ14" s="219">
        <v>500</v>
      </c>
      <c r="BA14" s="417" t="s">
        <v>17</v>
      </c>
      <c r="BB14" s="716">
        <v>0.25</v>
      </c>
      <c r="BC14" s="718">
        <v>0.25</v>
      </c>
      <c r="BD14" s="184"/>
      <c r="BE14" s="283"/>
      <c r="BF14" s="412"/>
      <c r="BG14" s="213" t="s">
        <v>500</v>
      </c>
      <c r="BH14" s="214" t="s">
        <v>501</v>
      </c>
      <c r="BI14" s="184"/>
      <c r="BJ14" s="335">
        <f t="shared" si="6"/>
        <v>0</v>
      </c>
      <c r="BK14" s="336">
        <f t="shared" si="7"/>
        <v>0</v>
      </c>
      <c r="BL14" s="336">
        <f t="shared" si="8"/>
        <v>8</v>
      </c>
      <c r="BM14" s="336">
        <f t="shared" si="9"/>
        <v>8</v>
      </c>
      <c r="BN14" s="336">
        <f t="shared" si="10"/>
        <v>128</v>
      </c>
      <c r="BO14" s="336">
        <f t="shared" si="11"/>
        <v>256</v>
      </c>
      <c r="BP14" s="337">
        <f t="shared" si="12"/>
        <v>0</v>
      </c>
      <c r="BR14" s="687">
        <f t="shared" si="13"/>
        <v>0</v>
      </c>
      <c r="BS14" s="688">
        <f t="shared" si="14"/>
        <v>0</v>
      </c>
      <c r="BT14" s="688">
        <f t="shared" si="15"/>
        <v>834.4</v>
      </c>
      <c r="BU14" s="688">
        <f t="shared" si="16"/>
        <v>648.79999999999995</v>
      </c>
      <c r="BV14" s="688">
        <f t="shared" si="17"/>
        <v>10380.799999999999</v>
      </c>
      <c r="BW14" s="688">
        <f t="shared" si="18"/>
        <v>29053.439999999999</v>
      </c>
      <c r="BX14" s="689">
        <f t="shared" si="19"/>
        <v>0</v>
      </c>
      <c r="BY14" s="8"/>
      <c r="BZ14" s="687">
        <f t="shared" si="20"/>
        <v>40917.440000000002</v>
      </c>
      <c r="CA14" s="694">
        <f t="shared" si="21"/>
        <v>51146.8</v>
      </c>
      <c r="CB14" s="689">
        <f t="shared" si="5"/>
        <v>625</v>
      </c>
      <c r="CC14" s="8"/>
      <c r="CD14" s="8"/>
      <c r="CE14" s="8"/>
      <c r="CF14" s="170"/>
    </row>
    <row r="15" spans="2:84" s="329" customFormat="1" ht="187.2">
      <c r="B15" s="342" t="s">
        <v>728</v>
      </c>
      <c r="C15" s="171" t="s">
        <v>150</v>
      </c>
      <c r="D15" s="414" t="s">
        <v>337</v>
      </c>
      <c r="E15" s="282">
        <v>60</v>
      </c>
      <c r="F15" s="283">
        <v>0</v>
      </c>
      <c r="G15" s="184"/>
      <c r="H15" s="282">
        <f t="shared" ref="H15:H20" si="22">SUM(I15:M15)</f>
        <v>0</v>
      </c>
      <c r="I15" s="184"/>
      <c r="J15" s="213">
        <v>0</v>
      </c>
      <c r="K15" s="285">
        <v>0</v>
      </c>
      <c r="L15" s="214">
        <v>0</v>
      </c>
      <c r="M15" s="184"/>
      <c r="N15" s="282">
        <f t="shared" si="1"/>
        <v>64</v>
      </c>
      <c r="O15" s="184"/>
      <c r="P15" s="213">
        <v>0</v>
      </c>
      <c r="Q15" s="285">
        <v>0</v>
      </c>
      <c r="R15" s="285">
        <v>64</v>
      </c>
      <c r="S15" s="214">
        <v>0</v>
      </c>
      <c r="T15" s="184"/>
      <c r="U15" s="282">
        <f t="shared" si="2"/>
        <v>48</v>
      </c>
      <c r="V15" s="412"/>
      <c r="W15" s="213">
        <v>48</v>
      </c>
      <c r="X15" s="285">
        <v>0</v>
      </c>
      <c r="Y15" s="285">
        <v>0</v>
      </c>
      <c r="Z15" s="285">
        <v>0</v>
      </c>
      <c r="AA15" s="285">
        <v>0</v>
      </c>
      <c r="AB15" s="214">
        <v>0</v>
      </c>
      <c r="AC15" s="184"/>
      <c r="AD15" s="282">
        <f t="shared" ref="AD15:AD20" si="23">SUM(AE15:AO15)</f>
        <v>512</v>
      </c>
      <c r="AE15" s="184"/>
      <c r="AF15" s="927">
        <v>512</v>
      </c>
      <c r="AG15" s="928">
        <v>0</v>
      </c>
      <c r="AH15" s="285">
        <v>0</v>
      </c>
      <c r="AI15" s="285">
        <v>0</v>
      </c>
      <c r="AJ15" s="285">
        <v>0</v>
      </c>
      <c r="AK15" s="285">
        <v>0</v>
      </c>
      <c r="AL15" s="285">
        <v>0</v>
      </c>
      <c r="AM15" s="285">
        <v>0</v>
      </c>
      <c r="AN15" s="214">
        <v>0</v>
      </c>
      <c r="AO15" s="184"/>
      <c r="AP15" s="282">
        <f t="shared" ref="AP15:AP20" si="24">SUM(AQ15:AW15)</f>
        <v>256</v>
      </c>
      <c r="AQ15" s="184"/>
      <c r="AR15" s="213">
        <v>64</v>
      </c>
      <c r="AS15" s="285">
        <v>0</v>
      </c>
      <c r="AT15" s="285">
        <v>192</v>
      </c>
      <c r="AU15" s="285">
        <v>0</v>
      </c>
      <c r="AV15" s="214">
        <v>0</v>
      </c>
      <c r="AW15" s="184"/>
      <c r="AX15" s="282">
        <v>0</v>
      </c>
      <c r="AY15" s="412"/>
      <c r="AZ15" s="219">
        <v>500</v>
      </c>
      <c r="BA15" s="417" t="s">
        <v>17</v>
      </c>
      <c r="BB15" s="716">
        <v>0.25</v>
      </c>
      <c r="BC15" s="718">
        <v>0.25</v>
      </c>
      <c r="BD15" s="184"/>
      <c r="BE15" s="283"/>
      <c r="BF15" s="412"/>
      <c r="BG15" s="213" t="s">
        <v>500</v>
      </c>
      <c r="BH15" s="214" t="s">
        <v>501</v>
      </c>
      <c r="BI15" s="184"/>
      <c r="BJ15" s="335">
        <f t="shared" si="6"/>
        <v>0</v>
      </c>
      <c r="BK15" s="336">
        <f t="shared" si="7"/>
        <v>0</v>
      </c>
      <c r="BL15" s="336">
        <f t="shared" si="8"/>
        <v>64</v>
      </c>
      <c r="BM15" s="336">
        <f t="shared" si="9"/>
        <v>48</v>
      </c>
      <c r="BN15" s="336">
        <f t="shared" si="10"/>
        <v>512</v>
      </c>
      <c r="BO15" s="336">
        <f t="shared" si="11"/>
        <v>256</v>
      </c>
      <c r="BP15" s="337">
        <f t="shared" si="12"/>
        <v>0</v>
      </c>
      <c r="BR15" s="687">
        <f t="shared" si="13"/>
        <v>0</v>
      </c>
      <c r="BS15" s="688">
        <f t="shared" si="14"/>
        <v>0</v>
      </c>
      <c r="BT15" s="688">
        <f t="shared" si="15"/>
        <v>6675.2</v>
      </c>
      <c r="BU15" s="688">
        <f t="shared" si="16"/>
        <v>3892.7999999999997</v>
      </c>
      <c r="BV15" s="688">
        <f t="shared" si="17"/>
        <v>41523.199999999997</v>
      </c>
      <c r="BW15" s="688">
        <f t="shared" si="18"/>
        <v>29053.439999999999</v>
      </c>
      <c r="BX15" s="689">
        <f t="shared" si="19"/>
        <v>0</v>
      </c>
      <c r="BY15" s="18"/>
      <c r="BZ15" s="687">
        <f t="shared" si="20"/>
        <v>81144.639999999999</v>
      </c>
      <c r="CA15" s="694">
        <f t="shared" si="21"/>
        <v>101430.8</v>
      </c>
      <c r="CB15" s="689">
        <f t="shared" si="5"/>
        <v>625</v>
      </c>
      <c r="CC15" s="18"/>
      <c r="CD15" s="18"/>
      <c r="CE15" s="18"/>
      <c r="CF15" s="170"/>
    </row>
    <row r="16" spans="2:84" s="329" customFormat="1" ht="171.6">
      <c r="B16" s="342" t="s">
        <v>729</v>
      </c>
      <c r="C16" s="171" t="s">
        <v>151</v>
      </c>
      <c r="D16" s="414" t="s">
        <v>396</v>
      </c>
      <c r="E16" s="282">
        <v>10</v>
      </c>
      <c r="F16" s="283">
        <v>0</v>
      </c>
      <c r="G16" s="184"/>
      <c r="H16" s="282">
        <f>SUM(I16:M16)</f>
        <v>0</v>
      </c>
      <c r="I16" s="184"/>
      <c r="J16" s="213">
        <v>0</v>
      </c>
      <c r="K16" s="285">
        <v>0</v>
      </c>
      <c r="L16" s="214">
        <v>0</v>
      </c>
      <c r="M16" s="184"/>
      <c r="N16" s="282">
        <f t="shared" si="1"/>
        <v>8</v>
      </c>
      <c r="O16" s="184"/>
      <c r="P16" s="213">
        <v>0</v>
      </c>
      <c r="Q16" s="285">
        <v>0</v>
      </c>
      <c r="R16" s="285">
        <v>8</v>
      </c>
      <c r="S16" s="214">
        <v>0</v>
      </c>
      <c r="T16" s="184"/>
      <c r="U16" s="282">
        <f t="shared" si="2"/>
        <v>8</v>
      </c>
      <c r="V16" s="412"/>
      <c r="W16" s="213">
        <v>8</v>
      </c>
      <c r="X16" s="285">
        <v>0</v>
      </c>
      <c r="Y16" s="285">
        <v>0</v>
      </c>
      <c r="Z16" s="285">
        <v>0</v>
      </c>
      <c r="AA16" s="285">
        <v>0</v>
      </c>
      <c r="AB16" s="214">
        <v>0</v>
      </c>
      <c r="AC16" s="184"/>
      <c r="AD16" s="282">
        <f>SUM(AE16:AO16)</f>
        <v>128</v>
      </c>
      <c r="AE16" s="184"/>
      <c r="AF16" s="927">
        <v>128</v>
      </c>
      <c r="AG16" s="285">
        <v>0</v>
      </c>
      <c r="AH16" s="285">
        <v>0</v>
      </c>
      <c r="AI16" s="285">
        <v>0</v>
      </c>
      <c r="AJ16" s="285">
        <v>0</v>
      </c>
      <c r="AK16" s="285">
        <v>0</v>
      </c>
      <c r="AL16" s="285">
        <v>0</v>
      </c>
      <c r="AM16" s="285">
        <v>0</v>
      </c>
      <c r="AN16" s="214">
        <v>0</v>
      </c>
      <c r="AO16" s="184"/>
      <c r="AP16" s="282">
        <f>SUM(AQ16:AW16)</f>
        <v>256</v>
      </c>
      <c r="AQ16" s="184"/>
      <c r="AR16" s="213">
        <v>0</v>
      </c>
      <c r="AS16" s="285">
        <v>0</v>
      </c>
      <c r="AT16" s="285">
        <v>256</v>
      </c>
      <c r="AU16" s="285">
        <v>0</v>
      </c>
      <c r="AV16" s="214">
        <v>0</v>
      </c>
      <c r="AW16" s="184"/>
      <c r="AX16" s="282">
        <v>0</v>
      </c>
      <c r="AY16" s="412"/>
      <c r="AZ16" s="219">
        <v>500</v>
      </c>
      <c r="BA16" s="417" t="s">
        <v>17</v>
      </c>
      <c r="BB16" s="716">
        <v>0.25</v>
      </c>
      <c r="BC16" s="718">
        <v>0.25</v>
      </c>
      <c r="BD16" s="184"/>
      <c r="BE16" s="283"/>
      <c r="BF16" s="412"/>
      <c r="BG16" s="213" t="s">
        <v>500</v>
      </c>
      <c r="BH16" s="214" t="s">
        <v>501</v>
      </c>
      <c r="BI16" s="184"/>
      <c r="BJ16" s="335">
        <f t="shared" si="6"/>
        <v>0</v>
      </c>
      <c r="BK16" s="336">
        <f t="shared" si="7"/>
        <v>0</v>
      </c>
      <c r="BL16" s="336">
        <f t="shared" si="8"/>
        <v>8</v>
      </c>
      <c r="BM16" s="336">
        <f t="shared" si="9"/>
        <v>8</v>
      </c>
      <c r="BN16" s="336">
        <f t="shared" si="10"/>
        <v>128</v>
      </c>
      <c r="BO16" s="336">
        <f t="shared" si="11"/>
        <v>256</v>
      </c>
      <c r="BP16" s="337">
        <f t="shared" si="12"/>
        <v>0</v>
      </c>
      <c r="BR16" s="687">
        <f t="shared" si="13"/>
        <v>0</v>
      </c>
      <c r="BS16" s="688">
        <f t="shared" si="14"/>
        <v>0</v>
      </c>
      <c r="BT16" s="688">
        <f t="shared" si="15"/>
        <v>834.4</v>
      </c>
      <c r="BU16" s="688">
        <f t="shared" si="16"/>
        <v>648.79999999999995</v>
      </c>
      <c r="BV16" s="688">
        <f t="shared" si="17"/>
        <v>10380.799999999999</v>
      </c>
      <c r="BW16" s="688">
        <f t="shared" si="18"/>
        <v>29053.439999999999</v>
      </c>
      <c r="BX16" s="689">
        <f t="shared" si="19"/>
        <v>0</v>
      </c>
      <c r="BY16" s="18"/>
      <c r="BZ16" s="687">
        <f t="shared" si="20"/>
        <v>40917.440000000002</v>
      </c>
      <c r="CA16" s="694">
        <f t="shared" si="21"/>
        <v>51146.8</v>
      </c>
      <c r="CB16" s="689">
        <f t="shared" si="5"/>
        <v>625</v>
      </c>
      <c r="CC16" s="18"/>
      <c r="CD16" s="18"/>
      <c r="CE16" s="18"/>
    </row>
    <row r="17" spans="2:84" s="329" customFormat="1" ht="187.2">
      <c r="B17" s="342" t="s">
        <v>730</v>
      </c>
      <c r="C17" s="171" t="s">
        <v>227</v>
      </c>
      <c r="D17" s="414" t="s">
        <v>336</v>
      </c>
      <c r="E17" s="282">
        <v>20</v>
      </c>
      <c r="F17" s="283">
        <v>0</v>
      </c>
      <c r="G17" s="184"/>
      <c r="H17" s="282">
        <f t="shared" si="22"/>
        <v>0</v>
      </c>
      <c r="I17" s="184"/>
      <c r="J17" s="213">
        <v>0</v>
      </c>
      <c r="K17" s="285">
        <v>0</v>
      </c>
      <c r="L17" s="214">
        <v>0</v>
      </c>
      <c r="M17" s="184"/>
      <c r="N17" s="282">
        <f t="shared" si="1"/>
        <v>64</v>
      </c>
      <c r="O17" s="184"/>
      <c r="P17" s="213">
        <v>0</v>
      </c>
      <c r="Q17" s="285">
        <v>0</v>
      </c>
      <c r="R17" s="285">
        <v>64</v>
      </c>
      <c r="S17" s="214">
        <v>0</v>
      </c>
      <c r="T17" s="184"/>
      <c r="U17" s="282">
        <f t="shared" si="2"/>
        <v>64</v>
      </c>
      <c r="V17" s="412"/>
      <c r="W17" s="213">
        <v>64</v>
      </c>
      <c r="X17" s="285">
        <v>0</v>
      </c>
      <c r="Y17" s="285">
        <v>0</v>
      </c>
      <c r="Z17" s="285">
        <v>0</v>
      </c>
      <c r="AA17" s="285">
        <v>0</v>
      </c>
      <c r="AB17" s="214">
        <v>0</v>
      </c>
      <c r="AC17" s="184"/>
      <c r="AD17" s="282">
        <f t="shared" si="23"/>
        <v>512</v>
      </c>
      <c r="AE17" s="184"/>
      <c r="AF17" s="927">
        <v>512</v>
      </c>
      <c r="AG17" s="285">
        <v>0</v>
      </c>
      <c r="AH17" s="285">
        <v>0</v>
      </c>
      <c r="AI17" s="285">
        <v>0</v>
      </c>
      <c r="AJ17" s="285">
        <v>0</v>
      </c>
      <c r="AK17" s="285">
        <v>0</v>
      </c>
      <c r="AL17" s="285">
        <v>0</v>
      </c>
      <c r="AM17" s="285">
        <v>0</v>
      </c>
      <c r="AN17" s="214">
        <v>0</v>
      </c>
      <c r="AO17" s="184"/>
      <c r="AP17" s="282">
        <f t="shared" si="24"/>
        <v>256</v>
      </c>
      <c r="AQ17" s="184"/>
      <c r="AR17" s="213">
        <v>64</v>
      </c>
      <c r="AS17" s="285">
        <v>0</v>
      </c>
      <c r="AT17" s="285">
        <v>192</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64</v>
      </c>
      <c r="BM17" s="336">
        <f t="shared" si="9"/>
        <v>64</v>
      </c>
      <c r="BN17" s="336">
        <f t="shared" si="10"/>
        <v>512</v>
      </c>
      <c r="BO17" s="336">
        <f t="shared" si="11"/>
        <v>256</v>
      </c>
      <c r="BP17" s="337">
        <f t="shared" si="12"/>
        <v>0</v>
      </c>
      <c r="BR17" s="687">
        <f t="shared" si="13"/>
        <v>0</v>
      </c>
      <c r="BS17" s="688">
        <f t="shared" si="14"/>
        <v>0</v>
      </c>
      <c r="BT17" s="688">
        <f t="shared" si="15"/>
        <v>6675.2</v>
      </c>
      <c r="BU17" s="688">
        <f t="shared" si="16"/>
        <v>5190.3999999999996</v>
      </c>
      <c r="BV17" s="688">
        <f t="shared" si="17"/>
        <v>41523.199999999997</v>
      </c>
      <c r="BW17" s="688">
        <f t="shared" si="18"/>
        <v>29053.439999999999</v>
      </c>
      <c r="BX17" s="689">
        <f t="shared" si="19"/>
        <v>0</v>
      </c>
      <c r="BY17" s="18"/>
      <c r="BZ17" s="687">
        <f t="shared" si="20"/>
        <v>82442.239999999991</v>
      </c>
      <c r="CA17" s="694">
        <f t="shared" si="21"/>
        <v>103052.79999999999</v>
      </c>
      <c r="CB17" s="689">
        <f t="shared" si="5"/>
        <v>625</v>
      </c>
      <c r="CC17" s="8"/>
      <c r="CD17" s="8"/>
      <c r="CE17" s="8"/>
      <c r="CF17" s="18"/>
    </row>
    <row r="18" spans="2:84" s="329" customFormat="1" ht="156">
      <c r="B18" s="1378" t="s">
        <v>731</v>
      </c>
      <c r="C18" s="171" t="s">
        <v>152</v>
      </c>
      <c r="D18" s="357" t="s">
        <v>423</v>
      </c>
      <c r="E18" s="282">
        <v>5</v>
      </c>
      <c r="F18" s="283">
        <v>0</v>
      </c>
      <c r="G18" s="184"/>
      <c r="H18" s="282">
        <f t="shared" si="22"/>
        <v>0</v>
      </c>
      <c r="I18" s="184"/>
      <c r="J18" s="213">
        <v>0</v>
      </c>
      <c r="K18" s="285">
        <v>0</v>
      </c>
      <c r="L18" s="214">
        <v>0</v>
      </c>
      <c r="M18" s="184"/>
      <c r="N18" s="282">
        <f t="shared" si="1"/>
        <v>0</v>
      </c>
      <c r="O18" s="184"/>
      <c r="P18" s="213">
        <v>0</v>
      </c>
      <c r="Q18" s="285">
        <v>0</v>
      </c>
      <c r="R18" s="285">
        <v>0</v>
      </c>
      <c r="S18" s="214">
        <v>0</v>
      </c>
      <c r="T18" s="184"/>
      <c r="U18" s="282">
        <f t="shared" si="2"/>
        <v>4</v>
      </c>
      <c r="V18" s="412"/>
      <c r="W18" s="213">
        <v>4</v>
      </c>
      <c r="X18" s="285">
        <v>0</v>
      </c>
      <c r="Y18" s="285">
        <v>0</v>
      </c>
      <c r="Z18" s="285">
        <v>0</v>
      </c>
      <c r="AA18" s="285">
        <v>0</v>
      </c>
      <c r="AB18" s="214">
        <v>0</v>
      </c>
      <c r="AC18" s="184"/>
      <c r="AD18" s="282">
        <f t="shared" si="23"/>
        <v>80</v>
      </c>
      <c r="AE18" s="184"/>
      <c r="AF18" s="927">
        <v>20</v>
      </c>
      <c r="AG18" s="285">
        <v>0</v>
      </c>
      <c r="AH18" s="285">
        <v>0</v>
      </c>
      <c r="AI18" s="285">
        <v>60</v>
      </c>
      <c r="AJ18" s="285">
        <v>0</v>
      </c>
      <c r="AK18" s="285">
        <v>0</v>
      </c>
      <c r="AL18" s="285">
        <v>0</v>
      </c>
      <c r="AM18" s="285">
        <v>0</v>
      </c>
      <c r="AN18" s="214">
        <v>0</v>
      </c>
      <c r="AO18" s="184"/>
      <c r="AP18" s="282">
        <f t="shared" si="24"/>
        <v>80</v>
      </c>
      <c r="AQ18" s="184"/>
      <c r="AR18" s="213"/>
      <c r="AS18" s="285">
        <v>0</v>
      </c>
      <c r="AT18" s="285">
        <v>80</v>
      </c>
      <c r="AU18" s="285">
        <v>0</v>
      </c>
      <c r="AV18" s="214">
        <v>0</v>
      </c>
      <c r="AW18" s="184"/>
      <c r="AX18" s="282">
        <v>0</v>
      </c>
      <c r="AY18" s="412"/>
      <c r="AZ18" s="219">
        <v>500</v>
      </c>
      <c r="BA18" s="412" t="s">
        <v>17</v>
      </c>
      <c r="BB18" s="716">
        <v>0.25</v>
      </c>
      <c r="BC18" s="718">
        <v>0.25</v>
      </c>
      <c r="BD18" s="184"/>
      <c r="BE18" s="283" t="s">
        <v>658</v>
      </c>
      <c r="BF18" s="412"/>
      <c r="BG18" s="213" t="s">
        <v>500</v>
      </c>
      <c r="BH18" s="214" t="s">
        <v>501</v>
      </c>
      <c r="BI18" s="184"/>
      <c r="BJ18" s="335">
        <f t="shared" si="6"/>
        <v>0</v>
      </c>
      <c r="BK18" s="336">
        <f t="shared" si="7"/>
        <v>0</v>
      </c>
      <c r="BL18" s="336">
        <f t="shared" si="8"/>
        <v>0</v>
      </c>
      <c r="BM18" s="336">
        <f t="shared" si="9"/>
        <v>4</v>
      </c>
      <c r="BN18" s="336">
        <f t="shared" si="10"/>
        <v>80</v>
      </c>
      <c r="BO18" s="336">
        <f t="shared" si="11"/>
        <v>80</v>
      </c>
      <c r="BP18" s="337">
        <f t="shared" si="12"/>
        <v>0</v>
      </c>
      <c r="BR18" s="687">
        <f t="shared" si="13"/>
        <v>0</v>
      </c>
      <c r="BS18" s="688">
        <f t="shared" si="14"/>
        <v>0</v>
      </c>
      <c r="BT18" s="688">
        <f t="shared" si="15"/>
        <v>0</v>
      </c>
      <c r="BU18" s="688">
        <f t="shared" si="16"/>
        <v>324.39999999999998</v>
      </c>
      <c r="BV18" s="688">
        <f t="shared" si="17"/>
        <v>6488</v>
      </c>
      <c r="BW18" s="688">
        <f t="shared" si="18"/>
        <v>9079.1999999999989</v>
      </c>
      <c r="BX18" s="689">
        <f t="shared" si="19"/>
        <v>0</v>
      </c>
      <c r="BY18" s="18"/>
      <c r="BZ18" s="687">
        <f t="shared" si="20"/>
        <v>15891.599999999999</v>
      </c>
      <c r="CA18" s="694">
        <f t="shared" si="21"/>
        <v>19864.5</v>
      </c>
      <c r="CB18" s="689">
        <f t="shared" si="5"/>
        <v>625</v>
      </c>
      <c r="CC18" s="8"/>
      <c r="CD18" s="8"/>
      <c r="CE18" s="8"/>
      <c r="CF18" s="8"/>
    </row>
    <row r="19" spans="2:84" s="329" customFormat="1" ht="124.8">
      <c r="B19" s="342" t="s">
        <v>732</v>
      </c>
      <c r="C19" s="171" t="s">
        <v>153</v>
      </c>
      <c r="D19" s="414" t="s">
        <v>415</v>
      </c>
      <c r="E19" s="282">
        <v>20</v>
      </c>
      <c r="F19" s="283">
        <v>0</v>
      </c>
      <c r="G19" s="184"/>
      <c r="H19" s="282">
        <f t="shared" si="22"/>
        <v>0</v>
      </c>
      <c r="I19" s="184"/>
      <c r="J19" s="213">
        <v>0</v>
      </c>
      <c r="K19" s="285">
        <v>0</v>
      </c>
      <c r="L19" s="214">
        <v>0</v>
      </c>
      <c r="M19" s="184"/>
      <c r="N19" s="282">
        <f t="shared" si="1"/>
        <v>80</v>
      </c>
      <c r="O19" s="184"/>
      <c r="P19" s="213">
        <v>0</v>
      </c>
      <c r="Q19" s="285">
        <v>0</v>
      </c>
      <c r="R19" s="285">
        <v>0</v>
      </c>
      <c r="S19" s="214">
        <v>80</v>
      </c>
      <c r="T19" s="184"/>
      <c r="U19" s="282">
        <f t="shared" si="2"/>
        <v>0</v>
      </c>
      <c r="V19" s="412"/>
      <c r="W19" s="213">
        <v>0</v>
      </c>
      <c r="X19" s="285">
        <v>0</v>
      </c>
      <c r="Y19" s="285">
        <v>0</v>
      </c>
      <c r="Z19" s="285">
        <v>0</v>
      </c>
      <c r="AA19" s="285">
        <v>0</v>
      </c>
      <c r="AB19" s="214">
        <v>0</v>
      </c>
      <c r="AC19" s="184"/>
      <c r="AD19" s="282">
        <f t="shared" si="23"/>
        <v>240</v>
      </c>
      <c r="AE19" s="184"/>
      <c r="AF19" s="213">
        <v>80</v>
      </c>
      <c r="AG19" s="928">
        <v>160</v>
      </c>
      <c r="AH19" s="285">
        <v>0</v>
      </c>
      <c r="AI19" s="285">
        <v>0</v>
      </c>
      <c r="AJ19" s="285">
        <v>0</v>
      </c>
      <c r="AK19" s="285">
        <v>0</v>
      </c>
      <c r="AL19" s="285">
        <v>0</v>
      </c>
      <c r="AM19" s="285">
        <v>0</v>
      </c>
      <c r="AN19" s="214">
        <v>0</v>
      </c>
      <c r="AO19" s="184"/>
      <c r="AP19" s="282">
        <f t="shared" si="24"/>
        <v>0</v>
      </c>
      <c r="AQ19" s="184"/>
      <c r="AR19" s="213">
        <v>0</v>
      </c>
      <c r="AS19" s="928">
        <v>0</v>
      </c>
      <c r="AT19" s="285">
        <v>0</v>
      </c>
      <c r="AU19" s="285">
        <v>0</v>
      </c>
      <c r="AV19" s="214">
        <v>0</v>
      </c>
      <c r="AW19" s="184"/>
      <c r="AX19" s="282">
        <v>0</v>
      </c>
      <c r="AY19" s="412"/>
      <c r="AZ19" s="219">
        <v>500</v>
      </c>
      <c r="BA19" s="412" t="s">
        <v>17</v>
      </c>
      <c r="BB19" s="716">
        <v>0.25</v>
      </c>
      <c r="BC19" s="718">
        <v>0.25</v>
      </c>
      <c r="BD19" s="184"/>
      <c r="BE19" s="283"/>
      <c r="BF19" s="412"/>
      <c r="BG19" s="213" t="s">
        <v>500</v>
      </c>
      <c r="BH19" s="214" t="s">
        <v>506</v>
      </c>
      <c r="BI19" s="184"/>
      <c r="BJ19" s="335">
        <f t="shared" si="6"/>
        <v>0</v>
      </c>
      <c r="BK19" s="336">
        <f t="shared" si="7"/>
        <v>0</v>
      </c>
      <c r="BL19" s="336">
        <f t="shared" si="8"/>
        <v>80</v>
      </c>
      <c r="BM19" s="336">
        <f t="shared" si="9"/>
        <v>0</v>
      </c>
      <c r="BN19" s="336">
        <f t="shared" si="10"/>
        <v>240</v>
      </c>
      <c r="BO19" s="336">
        <f t="shared" si="11"/>
        <v>0</v>
      </c>
      <c r="BP19" s="337">
        <f t="shared" si="12"/>
        <v>0</v>
      </c>
      <c r="BR19" s="687">
        <f t="shared" si="13"/>
        <v>0</v>
      </c>
      <c r="BS19" s="688">
        <f t="shared" si="14"/>
        <v>0</v>
      </c>
      <c r="BT19" s="688">
        <f t="shared" si="15"/>
        <v>8344</v>
      </c>
      <c r="BU19" s="688">
        <f t="shared" si="16"/>
        <v>0</v>
      </c>
      <c r="BV19" s="688">
        <f t="shared" si="17"/>
        <v>19464</v>
      </c>
      <c r="BW19" s="688">
        <f t="shared" si="18"/>
        <v>0</v>
      </c>
      <c r="BX19" s="689">
        <f t="shared" si="19"/>
        <v>0</v>
      </c>
      <c r="BY19" s="18"/>
      <c r="BZ19" s="687">
        <f t="shared" si="20"/>
        <v>27808</v>
      </c>
      <c r="CA19" s="694">
        <f t="shared" si="21"/>
        <v>34760</v>
      </c>
      <c r="CB19" s="689">
        <f t="shared" si="5"/>
        <v>625</v>
      </c>
      <c r="CC19" s="8"/>
      <c r="CD19" s="8"/>
      <c r="CE19" s="8"/>
      <c r="CF19" s="8"/>
    </row>
    <row r="20" spans="2:84" s="329" customFormat="1" ht="218.4">
      <c r="B20" s="342" t="s">
        <v>724</v>
      </c>
      <c r="C20" s="171" t="s">
        <v>154</v>
      </c>
      <c r="D20" s="320" t="s">
        <v>354</v>
      </c>
      <c r="E20" s="282">
        <v>10</v>
      </c>
      <c r="F20" s="283">
        <v>0</v>
      </c>
      <c r="G20" s="184"/>
      <c r="H20" s="282">
        <f t="shared" si="22"/>
        <v>0</v>
      </c>
      <c r="I20" s="184"/>
      <c r="J20" s="213">
        <v>0</v>
      </c>
      <c r="K20" s="285">
        <v>0</v>
      </c>
      <c r="L20" s="214">
        <v>0</v>
      </c>
      <c r="M20" s="184"/>
      <c r="N20" s="282">
        <f t="shared" si="1"/>
        <v>8</v>
      </c>
      <c r="O20" s="184"/>
      <c r="P20" s="213">
        <v>0</v>
      </c>
      <c r="Q20" s="285">
        <v>0</v>
      </c>
      <c r="R20" s="285">
        <v>8</v>
      </c>
      <c r="S20" s="214">
        <v>0</v>
      </c>
      <c r="T20" s="184"/>
      <c r="U20" s="282">
        <f t="shared" si="2"/>
        <v>8</v>
      </c>
      <c r="V20" s="412"/>
      <c r="W20" s="213">
        <v>8</v>
      </c>
      <c r="X20" s="285">
        <v>0</v>
      </c>
      <c r="Y20" s="285">
        <v>0</v>
      </c>
      <c r="Z20" s="285">
        <v>0</v>
      </c>
      <c r="AA20" s="285">
        <v>0</v>
      </c>
      <c r="AB20" s="214">
        <v>0</v>
      </c>
      <c r="AC20" s="184"/>
      <c r="AD20" s="282">
        <f t="shared" si="23"/>
        <v>16</v>
      </c>
      <c r="AE20" s="184"/>
      <c r="AF20" s="213">
        <v>8</v>
      </c>
      <c r="AG20" s="285">
        <v>8</v>
      </c>
      <c r="AH20" s="285">
        <v>0</v>
      </c>
      <c r="AI20" s="285">
        <v>0</v>
      </c>
      <c r="AJ20" s="285">
        <v>0</v>
      </c>
      <c r="AK20" s="285">
        <v>0</v>
      </c>
      <c r="AL20" s="285">
        <v>0</v>
      </c>
      <c r="AM20" s="285">
        <v>0</v>
      </c>
      <c r="AN20" s="214">
        <v>0</v>
      </c>
      <c r="AO20" s="184"/>
      <c r="AP20" s="282">
        <f t="shared" si="24"/>
        <v>0</v>
      </c>
      <c r="AQ20" s="184"/>
      <c r="AR20" s="213">
        <v>0</v>
      </c>
      <c r="AS20" s="285">
        <v>0</v>
      </c>
      <c r="AT20" s="285">
        <v>0</v>
      </c>
      <c r="AU20" s="285">
        <v>0</v>
      </c>
      <c r="AV20" s="214">
        <v>0</v>
      </c>
      <c r="AW20" s="184"/>
      <c r="AX20" s="282">
        <v>0</v>
      </c>
      <c r="AY20" s="412"/>
      <c r="AZ20" s="219">
        <v>0</v>
      </c>
      <c r="BA20" s="417" t="s">
        <v>17</v>
      </c>
      <c r="BB20" s="716">
        <v>0.25</v>
      </c>
      <c r="BC20" s="718">
        <v>0</v>
      </c>
      <c r="BD20" s="184"/>
      <c r="BE20" s="283"/>
      <c r="BF20" s="412"/>
      <c r="BG20" s="213" t="s">
        <v>500</v>
      </c>
      <c r="BH20" s="214" t="s">
        <v>504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ht="109.2">
      <c r="B21" s="342" t="s">
        <v>725</v>
      </c>
      <c r="C21" s="171" t="s">
        <v>155</v>
      </c>
      <c r="D21" s="368" t="s">
        <v>339</v>
      </c>
      <c r="E21" s="282">
        <v>10</v>
      </c>
      <c r="F21" s="283">
        <v>0</v>
      </c>
      <c r="G21" s="184"/>
      <c r="H21" s="282">
        <f>SUM(I21:M21)</f>
        <v>0</v>
      </c>
      <c r="I21" s="184"/>
      <c r="J21" s="213">
        <v>0</v>
      </c>
      <c r="K21" s="285">
        <v>0</v>
      </c>
      <c r="L21" s="214">
        <v>0</v>
      </c>
      <c r="M21" s="184"/>
      <c r="N21" s="282">
        <f t="shared" si="1"/>
        <v>8</v>
      </c>
      <c r="O21" s="184"/>
      <c r="P21" s="213">
        <v>0</v>
      </c>
      <c r="Q21" s="285">
        <v>0</v>
      </c>
      <c r="R21" s="285">
        <v>8</v>
      </c>
      <c r="S21" s="214">
        <v>0</v>
      </c>
      <c r="T21" s="184"/>
      <c r="U21" s="282">
        <f t="shared" si="2"/>
        <v>8</v>
      </c>
      <c r="V21" s="412"/>
      <c r="W21" s="213">
        <v>8</v>
      </c>
      <c r="X21" s="285">
        <v>0</v>
      </c>
      <c r="Y21" s="285">
        <v>0</v>
      </c>
      <c r="Z21" s="285">
        <v>0</v>
      </c>
      <c r="AA21" s="285">
        <v>0</v>
      </c>
      <c r="AB21" s="214">
        <v>0</v>
      </c>
      <c r="AC21" s="184"/>
      <c r="AD21" s="282">
        <f>SUM(AE21:AO21)</f>
        <v>16</v>
      </c>
      <c r="AE21" s="184"/>
      <c r="AF21" s="213">
        <v>8</v>
      </c>
      <c r="AG21" s="285">
        <v>8</v>
      </c>
      <c r="AH21" s="285" t="s">
        <v>18</v>
      </c>
      <c r="AI21" s="285">
        <v>0</v>
      </c>
      <c r="AJ21" s="285">
        <v>0</v>
      </c>
      <c r="AK21" s="285">
        <v>0</v>
      </c>
      <c r="AL21" s="285">
        <v>0</v>
      </c>
      <c r="AM21" s="285">
        <v>0</v>
      </c>
      <c r="AN21" s="214">
        <v>0</v>
      </c>
      <c r="AO21" s="184"/>
      <c r="AP21" s="282">
        <f>SUM(AQ21:AW21)</f>
        <v>0</v>
      </c>
      <c r="AQ21" s="184"/>
      <c r="AR21" s="213">
        <v>0</v>
      </c>
      <c r="AS21" s="285">
        <v>0</v>
      </c>
      <c r="AT21" s="285">
        <v>0</v>
      </c>
      <c r="AU21" s="285">
        <v>0</v>
      </c>
      <c r="AV21" s="214">
        <v>0</v>
      </c>
      <c r="AW21" s="184"/>
      <c r="AX21" s="282">
        <v>0</v>
      </c>
      <c r="AY21" s="412"/>
      <c r="AZ21" s="219">
        <v>0</v>
      </c>
      <c r="BA21" s="417" t="s">
        <v>17</v>
      </c>
      <c r="BB21" s="716">
        <v>0.25</v>
      </c>
      <c r="BC21" s="718">
        <v>0.2</v>
      </c>
      <c r="BD21" s="184"/>
      <c r="BE21" s="283" t="s">
        <v>17</v>
      </c>
      <c r="BF21" s="412"/>
      <c r="BG21" s="213" t="s">
        <v>500</v>
      </c>
      <c r="BH21" s="214" t="s">
        <v>504</v>
      </c>
      <c r="BI21" s="184"/>
      <c r="BJ21" s="335">
        <f t="shared" si="6"/>
        <v>0</v>
      </c>
      <c r="BK21" s="336">
        <f t="shared" si="7"/>
        <v>0</v>
      </c>
      <c r="BL21" s="336">
        <f t="shared" si="8"/>
        <v>8</v>
      </c>
      <c r="BM21" s="336">
        <f t="shared" si="9"/>
        <v>8</v>
      </c>
      <c r="BN21" s="336">
        <f t="shared" si="10"/>
        <v>16</v>
      </c>
      <c r="BO21" s="336">
        <f t="shared" si="11"/>
        <v>0</v>
      </c>
      <c r="BP21" s="337">
        <f t="shared" si="12"/>
        <v>0</v>
      </c>
      <c r="BQ21" s="18"/>
      <c r="BR21" s="687">
        <f t="shared" si="13"/>
        <v>0</v>
      </c>
      <c r="BS21" s="688">
        <f t="shared" si="14"/>
        <v>0</v>
      </c>
      <c r="BT21" s="688">
        <f t="shared" si="15"/>
        <v>834.4</v>
      </c>
      <c r="BU21" s="688">
        <f t="shared" si="16"/>
        <v>648.79999999999995</v>
      </c>
      <c r="BV21" s="688">
        <f t="shared" si="17"/>
        <v>1297.5999999999999</v>
      </c>
      <c r="BW21" s="688">
        <f t="shared" si="18"/>
        <v>0</v>
      </c>
      <c r="BX21" s="689">
        <f t="shared" si="19"/>
        <v>0</v>
      </c>
      <c r="BY21" s="18"/>
      <c r="BZ21" s="687">
        <f t="shared" ref="BZ21:BZ22" si="25">SUM(BR21:BX21)</f>
        <v>2780.7999999999997</v>
      </c>
      <c r="CA21" s="694">
        <f t="shared" ref="CA21:CA22" si="26">BZ21*(1+BB21)</f>
        <v>3475.9999999999995</v>
      </c>
      <c r="CB21" s="689">
        <f t="shared" ref="CB21:CB22" si="27">AZ21*(1+BC21)</f>
        <v>0</v>
      </c>
      <c r="CF21" s="85"/>
    </row>
    <row r="22" spans="2:84" s="329" customFormat="1" ht="156.6" thickBot="1">
      <c r="B22" s="1379" t="s">
        <v>733</v>
      </c>
      <c r="C22" s="297" t="s">
        <v>156</v>
      </c>
      <c r="D22" s="368" t="s">
        <v>340</v>
      </c>
      <c r="E22" s="298">
        <v>40</v>
      </c>
      <c r="F22" s="299">
        <v>0</v>
      </c>
      <c r="G22" s="340"/>
      <c r="H22" s="298">
        <f>SUM(I22:M22)</f>
        <v>160</v>
      </c>
      <c r="I22" s="340"/>
      <c r="J22" s="215">
        <v>0</v>
      </c>
      <c r="K22" s="301">
        <v>160</v>
      </c>
      <c r="L22" s="216">
        <v>0</v>
      </c>
      <c r="M22" s="340"/>
      <c r="N22" s="298">
        <f t="shared" si="1"/>
        <v>192</v>
      </c>
      <c r="O22" s="340"/>
      <c r="P22" s="215">
        <v>0</v>
      </c>
      <c r="Q22" s="301">
        <v>0</v>
      </c>
      <c r="R22" s="301">
        <v>32</v>
      </c>
      <c r="S22" s="216">
        <v>160</v>
      </c>
      <c r="T22" s="340"/>
      <c r="U22" s="298">
        <f t="shared" si="2"/>
        <v>32</v>
      </c>
      <c r="V22" s="413"/>
      <c r="W22" s="215">
        <v>32</v>
      </c>
      <c r="X22" s="301">
        <v>0</v>
      </c>
      <c r="Y22" s="301">
        <v>0</v>
      </c>
      <c r="Z22" s="301">
        <v>0</v>
      </c>
      <c r="AA22" s="301">
        <v>0</v>
      </c>
      <c r="AB22" s="216">
        <v>0</v>
      </c>
      <c r="AC22" s="340"/>
      <c r="AD22" s="298">
        <f>SUM(AE22:AO22)</f>
        <v>640</v>
      </c>
      <c r="AE22" s="340"/>
      <c r="AF22" s="930">
        <v>320</v>
      </c>
      <c r="AG22" s="931">
        <v>320</v>
      </c>
      <c r="AH22" s="301">
        <v>0</v>
      </c>
      <c r="AI22" s="301">
        <v>0</v>
      </c>
      <c r="AJ22" s="301">
        <v>0</v>
      </c>
      <c r="AK22" s="301">
        <v>0</v>
      </c>
      <c r="AL22" s="301">
        <v>0</v>
      </c>
      <c r="AM22" s="301">
        <v>0</v>
      </c>
      <c r="AN22" s="216">
        <v>0</v>
      </c>
      <c r="AO22" s="340"/>
      <c r="AP22" s="298">
        <f>SUM(AQ22:AW22)</f>
        <v>0</v>
      </c>
      <c r="AQ22" s="340"/>
      <c r="AR22" s="215">
        <v>0</v>
      </c>
      <c r="AS22" s="301">
        <v>0</v>
      </c>
      <c r="AT22" s="301">
        <v>0</v>
      </c>
      <c r="AU22" s="301">
        <v>0</v>
      </c>
      <c r="AV22" s="216">
        <v>0</v>
      </c>
      <c r="AW22" s="340"/>
      <c r="AX22" s="298">
        <v>640</v>
      </c>
      <c r="AY22" s="413"/>
      <c r="AZ22" s="220">
        <v>500</v>
      </c>
      <c r="BA22" s="418" t="s">
        <v>17</v>
      </c>
      <c r="BB22" s="717">
        <v>0.25</v>
      </c>
      <c r="BC22" s="719">
        <v>0.25</v>
      </c>
      <c r="BD22" s="340"/>
      <c r="BE22" s="299" t="s">
        <v>17</v>
      </c>
      <c r="BF22" s="413"/>
      <c r="BG22" s="215" t="s">
        <v>500</v>
      </c>
      <c r="BH22" s="214" t="s">
        <v>507</v>
      </c>
      <c r="BI22" s="340"/>
      <c r="BJ22" s="408">
        <f t="shared" si="6"/>
        <v>0</v>
      </c>
      <c r="BK22" s="378">
        <f t="shared" si="7"/>
        <v>160</v>
      </c>
      <c r="BL22" s="378">
        <f t="shared" si="8"/>
        <v>192</v>
      </c>
      <c r="BM22" s="378">
        <f t="shared" si="9"/>
        <v>32</v>
      </c>
      <c r="BN22" s="378">
        <f t="shared" si="10"/>
        <v>640</v>
      </c>
      <c r="BO22" s="378">
        <f t="shared" si="11"/>
        <v>0</v>
      </c>
      <c r="BP22" s="380">
        <f t="shared" si="12"/>
        <v>640</v>
      </c>
      <c r="BR22" s="690">
        <f t="shared" si="13"/>
        <v>0</v>
      </c>
      <c r="BS22" s="691">
        <f t="shared" si="14"/>
        <v>19440</v>
      </c>
      <c r="BT22" s="691">
        <f t="shared" si="15"/>
        <v>20025.599999999999</v>
      </c>
      <c r="BU22" s="691">
        <f t="shared" si="16"/>
        <v>2595.1999999999998</v>
      </c>
      <c r="BV22" s="691">
        <f t="shared" si="17"/>
        <v>51904</v>
      </c>
      <c r="BW22" s="691">
        <f t="shared" si="18"/>
        <v>0</v>
      </c>
      <c r="BX22" s="692">
        <f t="shared" si="19"/>
        <v>0</v>
      </c>
      <c r="BY22" s="18"/>
      <c r="BZ22" s="690">
        <f t="shared" si="25"/>
        <v>93964.799999999988</v>
      </c>
      <c r="CA22" s="695">
        <f t="shared" si="26"/>
        <v>117455.99999999999</v>
      </c>
      <c r="CB22" s="692">
        <f t="shared" si="27"/>
        <v>625</v>
      </c>
      <c r="CC22" s="8"/>
      <c r="CD22" s="8"/>
      <c r="CE22" s="8"/>
      <c r="CF22" s="85"/>
    </row>
    <row r="23" spans="2:84" ht="31.8" thickBot="1">
      <c r="T23" s="21"/>
      <c r="W23" s="20"/>
      <c r="AX23" s="1369" t="s">
        <v>715</v>
      </c>
      <c r="AY23" s="1374"/>
      <c r="AZ23" s="1375">
        <f>SUM(AZ7:AZ22)</f>
        <v>63500</v>
      </c>
      <c r="BO23" s="1376" t="s">
        <v>702</v>
      </c>
      <c r="BP23" s="1377">
        <f>SUM(BJ7:BP22)</f>
        <v>5166</v>
      </c>
      <c r="BQ23" s="18"/>
      <c r="CF23" s="85"/>
    </row>
    <row r="24" spans="2:84" ht="16.05" customHeight="1" thickBot="1">
      <c r="T24" s="21"/>
      <c r="W24" s="20"/>
      <c r="BO24" s="18"/>
      <c r="BP24" s="18"/>
      <c r="BQ24" s="18"/>
      <c r="CF24" s="85"/>
    </row>
    <row r="25" spans="2:84" s="8" customFormat="1" ht="49.05" customHeight="1" thickBot="1">
      <c r="B25" s="345" t="s">
        <v>84</v>
      </c>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38" t="s">
        <v>583</v>
      </c>
      <c r="BI25" s="1316"/>
      <c r="BJ25" s="903" t="s">
        <v>92</v>
      </c>
      <c r="BK25" s="903" t="s">
        <v>93</v>
      </c>
      <c r="BL25" s="903" t="s">
        <v>94</v>
      </c>
      <c r="BM25" s="903" t="s">
        <v>95</v>
      </c>
      <c r="BN25" s="903" t="s">
        <v>8</v>
      </c>
      <c r="BO25" s="903" t="s">
        <v>62</v>
      </c>
      <c r="BP25" s="904" t="s">
        <v>96</v>
      </c>
      <c r="BR25" s="50" t="s">
        <v>92</v>
      </c>
      <c r="BS25" s="158" t="s">
        <v>93</v>
      </c>
      <c r="BT25" s="158" t="s">
        <v>94</v>
      </c>
      <c r="BU25" s="158" t="s">
        <v>95</v>
      </c>
      <c r="BV25" s="158" t="s">
        <v>8</v>
      </c>
      <c r="BW25" s="158" t="s">
        <v>62</v>
      </c>
      <c r="BX25" s="159" t="s">
        <v>96</v>
      </c>
      <c r="BY25" s="369"/>
      <c r="BZ25" s="662" t="s">
        <v>528</v>
      </c>
      <c r="CA25" s="663" t="s">
        <v>594</v>
      </c>
      <c r="CB25" s="663" t="s">
        <v>595</v>
      </c>
      <c r="CC25" s="663" t="s">
        <v>529</v>
      </c>
      <c r="CD25" s="663" t="s">
        <v>596</v>
      </c>
      <c r="CE25" s="664" t="s">
        <v>597</v>
      </c>
      <c r="CF25" s="85"/>
    </row>
    <row r="26" spans="2:84" s="8" customFormat="1" ht="28.05" customHeight="1" thickBot="1">
      <c r="B26" s="51"/>
      <c r="C26" s="51"/>
      <c r="D26" s="9"/>
      <c r="E26" s="3"/>
      <c r="F26" s="3"/>
      <c r="G26" s="3"/>
      <c r="H26" s="3"/>
      <c r="I26" s="3"/>
      <c r="J26" s="3"/>
      <c r="K26" s="3"/>
      <c r="L26" s="3"/>
      <c r="M26" s="3"/>
      <c r="N26" s="3"/>
      <c r="O26" s="3"/>
      <c r="P26" s="3"/>
      <c r="Q26" s="3"/>
      <c r="R26" s="3"/>
      <c r="S26" s="10"/>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1339"/>
      <c r="BI26" s="1317"/>
      <c r="BJ26" s="905" t="s">
        <v>556</v>
      </c>
      <c r="BK26" s="905" t="s">
        <v>556</v>
      </c>
      <c r="BL26" s="905" t="s">
        <v>556</v>
      </c>
      <c r="BM26" s="905" t="s">
        <v>556</v>
      </c>
      <c r="BN26" s="905" t="s">
        <v>556</v>
      </c>
      <c r="BO26" s="905" t="s">
        <v>556</v>
      </c>
      <c r="BP26" s="906" t="s">
        <v>556</v>
      </c>
      <c r="BR26" s="1306" t="s">
        <v>530</v>
      </c>
      <c r="BS26" s="1307"/>
      <c r="BT26" s="1307"/>
      <c r="BU26" s="1307"/>
      <c r="BV26" s="1307"/>
      <c r="BW26" s="1307"/>
      <c r="BX26" s="1308"/>
      <c r="BY26" s="665"/>
      <c r="BZ26" s="699">
        <f>SUM(BZ7:BZ22)</f>
        <v>422412.35999999993</v>
      </c>
      <c r="CA26" s="700">
        <f t="shared" ref="CA26:CB26" si="28">SUM(CA7:CA22)</f>
        <v>528015.44999999995</v>
      </c>
      <c r="CB26" s="700">
        <f t="shared" si="28"/>
        <v>88375</v>
      </c>
      <c r="CC26" s="700">
        <f>SUM(AZ7:AZ22)</f>
        <v>63500</v>
      </c>
      <c r="CD26" s="701">
        <f>(CA26-BZ26)/BZ26</f>
        <v>0.25000000000000011</v>
      </c>
      <c r="CE26" s="702">
        <f>IF(CC26=0,0,(CB26-CC26)/CC26)</f>
        <v>0.39173228346456695</v>
      </c>
      <c r="CF26" s="85"/>
    </row>
    <row r="27" spans="2:84" s="86" customFormat="1" ht="36" customHeight="1" thickBot="1">
      <c r="B27" s="493" t="s">
        <v>74</v>
      </c>
      <c r="C27" s="494" t="s">
        <v>75</v>
      </c>
      <c r="D27" s="494" t="s">
        <v>76</v>
      </c>
      <c r="E27" s="482" t="s">
        <v>77</v>
      </c>
      <c r="F27" s="495"/>
      <c r="G27" s="495"/>
      <c r="H27" s="496" t="s">
        <v>81</v>
      </c>
      <c r="I27" s="482" t="s">
        <v>81</v>
      </c>
      <c r="J27" s="494" t="s">
        <v>82</v>
      </c>
      <c r="K27" s="497" t="s">
        <v>61</v>
      </c>
      <c r="L27" s="1343" t="s">
        <v>78</v>
      </c>
      <c r="M27" s="1344"/>
      <c r="N27" s="498" t="s">
        <v>79</v>
      </c>
      <c r="O27" s="498"/>
      <c r="P27" s="499" t="s">
        <v>588</v>
      </c>
      <c r="Q27" s="498" t="s">
        <v>598</v>
      </c>
      <c r="R27" s="499" t="s">
        <v>599</v>
      </c>
      <c r="S27" s="500" t="s">
        <v>61</v>
      </c>
      <c r="T27" s="500"/>
      <c r="U27" s="500" t="s">
        <v>588</v>
      </c>
      <c r="V27" s="501"/>
      <c r="W27" s="501" t="s">
        <v>600</v>
      </c>
      <c r="X27" s="501" t="s">
        <v>80</v>
      </c>
      <c r="Y27" s="501" t="s">
        <v>601</v>
      </c>
      <c r="Z27" s="502" t="s">
        <v>83</v>
      </c>
      <c r="AA27" s="1333" t="s">
        <v>286</v>
      </c>
      <c r="AB27" s="1333"/>
      <c r="AC27" s="1333"/>
      <c r="AD27" s="1333"/>
      <c r="AE27" s="1333"/>
      <c r="AF27" s="1333"/>
      <c r="AG27" s="1326"/>
      <c r="BH27" s="1340"/>
      <c r="BI27" s="1318"/>
      <c r="BJ27" s="195">
        <f>SUM(BJ7:BJ22)</f>
        <v>0</v>
      </c>
      <c r="BK27" s="196">
        <f t="shared" ref="BK27:BP27" si="29">SUM(BK7:BK22)</f>
        <v>160</v>
      </c>
      <c r="BL27" s="196">
        <f t="shared" si="29"/>
        <v>566</v>
      </c>
      <c r="BM27" s="196">
        <f t="shared" si="29"/>
        <v>320</v>
      </c>
      <c r="BN27" s="196">
        <f t="shared" si="29"/>
        <v>2376</v>
      </c>
      <c r="BO27" s="196">
        <f t="shared" si="29"/>
        <v>1104</v>
      </c>
      <c r="BP27" s="197">
        <f t="shared" si="29"/>
        <v>640</v>
      </c>
      <c r="BR27" s="696">
        <f>SUM(BR7:BR22)</f>
        <v>0</v>
      </c>
      <c r="BS27" s="697">
        <f t="shared" ref="BS27:BX27" si="30">SUM(BS7:BS22)</f>
        <v>19440</v>
      </c>
      <c r="BT27" s="697">
        <f t="shared" si="30"/>
        <v>59033.8</v>
      </c>
      <c r="BU27" s="697">
        <f t="shared" si="30"/>
        <v>25951.999999999996</v>
      </c>
      <c r="BV27" s="697">
        <f t="shared" si="30"/>
        <v>192693.6</v>
      </c>
      <c r="BW27" s="697">
        <f t="shared" si="30"/>
        <v>125292.95999999999</v>
      </c>
      <c r="BX27" s="698">
        <f t="shared" si="30"/>
        <v>0</v>
      </c>
      <c r="BY27" s="665"/>
      <c r="BZ27" s="665"/>
      <c r="CA27" s="665"/>
      <c r="CB27" s="665"/>
      <c r="CC27" s="665"/>
      <c r="CD27" s="665"/>
      <c r="CE27" s="665"/>
      <c r="CF27" s="85"/>
    </row>
    <row r="28" spans="2:84" s="85" customFormat="1" ht="15" customHeight="1">
      <c r="B28" s="112"/>
      <c r="C28" s="113"/>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R28" s="665"/>
      <c r="BS28" s="665"/>
      <c r="BT28" s="665"/>
      <c r="BU28" s="665"/>
      <c r="BV28" s="665"/>
      <c r="BW28" s="665"/>
      <c r="BX28" s="665"/>
      <c r="BY28" s="665"/>
      <c r="BZ28" s="665"/>
      <c r="CA28" s="665"/>
      <c r="CB28" s="665"/>
      <c r="CC28" s="665"/>
      <c r="CD28" s="665"/>
      <c r="CE28" s="665"/>
    </row>
    <row r="29" spans="2:84" s="85" customFormat="1" ht="34.950000000000003" customHeight="1">
      <c r="B29" s="116"/>
      <c r="C29" s="114"/>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915"/>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114"/>
      <c r="D35" s="133"/>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49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c r="CF44" s="8"/>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31"/>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665"/>
      <c r="BS47" s="665"/>
      <c r="BT47" s="665"/>
      <c r="BU47" s="665"/>
      <c r="BV47" s="665"/>
      <c r="BW47" s="665"/>
      <c r="BX47" s="665"/>
      <c r="BY47" s="665"/>
      <c r="BZ47" s="665"/>
      <c r="CA47" s="665"/>
      <c r="CB47" s="665"/>
      <c r="CC47" s="665"/>
      <c r="CD47" s="665"/>
      <c r="CE47" s="665"/>
      <c r="CF47" s="86"/>
    </row>
    <row r="48" spans="2:84" s="85" customFormat="1" ht="15" customHeight="1">
      <c r="B48" s="112"/>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47"/>
      <c r="AB48" s="1347"/>
      <c r="AC48" s="1347"/>
      <c r="AD48" s="1347"/>
      <c r="AE48" s="1347"/>
      <c r="AF48" s="1347"/>
      <c r="AG48" s="1348"/>
      <c r="BR48" s="8"/>
      <c r="BS48" s="8"/>
      <c r="BT48" s="8"/>
      <c r="BU48" s="8"/>
      <c r="BV48" s="8"/>
      <c r="BW48" s="8"/>
      <c r="BX48" s="8"/>
      <c r="BY48" s="8"/>
      <c r="BZ48" s="8"/>
      <c r="CA48" s="8"/>
      <c r="CB48" s="8"/>
      <c r="CC48" s="8"/>
      <c r="CD48" s="8"/>
      <c r="CE48" s="8"/>
    </row>
    <row r="49" spans="2:84" s="85" customFormat="1" ht="15" customHeight="1" thickBot="1">
      <c r="B49" s="134"/>
      <c r="C49" s="135"/>
      <c r="D49" s="135"/>
      <c r="E49" s="135"/>
      <c r="F49" s="135"/>
      <c r="G49" s="135"/>
      <c r="H49" s="153"/>
      <c r="I49" s="135"/>
      <c r="J49" s="135"/>
      <c r="K49" s="135"/>
      <c r="L49" s="136"/>
      <c r="M49" s="135"/>
      <c r="N49" s="135"/>
      <c r="O49" s="137"/>
      <c r="P49" s="138"/>
      <c r="Q49" s="137"/>
      <c r="R49" s="138"/>
      <c r="S49" s="139"/>
      <c r="T49" s="139"/>
      <c r="U49" s="139"/>
      <c r="V49" s="139"/>
      <c r="W49" s="139"/>
      <c r="X49" s="137"/>
      <c r="Y49" s="137"/>
      <c r="Z49" s="137"/>
      <c r="AA49" s="1336"/>
      <c r="AB49" s="1336"/>
      <c r="AC49" s="1336"/>
      <c r="AD49" s="1336"/>
      <c r="AE49" s="1336"/>
      <c r="AF49" s="1336"/>
      <c r="AG49" s="1337"/>
      <c r="BR49" s="8"/>
      <c r="BS49" s="8"/>
      <c r="BT49" s="8"/>
      <c r="BU49" s="8"/>
      <c r="BV49" s="8"/>
      <c r="BW49" s="8"/>
      <c r="BX49" s="8"/>
      <c r="BY49" s="8"/>
      <c r="BZ49" s="8"/>
      <c r="CA49" s="8"/>
      <c r="CB49" s="8"/>
      <c r="CC49" s="8"/>
      <c r="CD49" s="8"/>
      <c r="CE49" s="8"/>
      <c r="CF49" s="86"/>
    </row>
    <row r="50" spans="2:84" s="85" customFormat="1" ht="15" customHeight="1">
      <c r="B50" s="113"/>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27"/>
      <c r="BR50" s="8"/>
      <c r="BS50" s="8"/>
      <c r="BT50" s="8"/>
      <c r="BU50" s="8"/>
      <c r="BV50" s="8"/>
      <c r="BW50" s="8"/>
      <c r="BX50" s="8"/>
      <c r="BY50" s="8"/>
      <c r="BZ50" s="8"/>
      <c r="CA50" s="8"/>
      <c r="CB50" s="8"/>
      <c r="CC50" s="8"/>
      <c r="CD50" s="8"/>
      <c r="CE50" s="8"/>
      <c r="CF50" s="86"/>
    </row>
    <row r="51" spans="2:84" s="8" customFormat="1">
      <c r="B51" s="346"/>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 customFormat="1" ht="42">
      <c r="B52" s="347" t="s">
        <v>85</v>
      </c>
      <c r="C52" s="346"/>
      <c r="D52" s="147"/>
      <c r="E52" s="148"/>
      <c r="F52" s="148"/>
      <c r="G52" s="148"/>
      <c r="H52" s="148"/>
      <c r="I52" s="148"/>
      <c r="J52" s="148"/>
      <c r="K52" s="148"/>
      <c r="L52" s="148"/>
      <c r="M52" s="148"/>
      <c r="N52" s="148"/>
      <c r="O52" s="148"/>
      <c r="P52" s="148"/>
      <c r="Q52" s="148"/>
      <c r="R52" s="148"/>
      <c r="S52" s="149"/>
      <c r="T52" s="148"/>
      <c r="U52" s="148"/>
      <c r="V52" s="148"/>
      <c r="W52" s="148"/>
      <c r="X52" s="148"/>
      <c r="Y52" s="148"/>
      <c r="Z52" s="148"/>
      <c r="AA52" s="148"/>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665"/>
      <c r="BS52" s="665"/>
      <c r="BT52" s="665"/>
      <c r="BU52" s="665"/>
      <c r="BV52" s="665"/>
      <c r="BW52" s="665"/>
      <c r="BX52" s="665"/>
      <c r="BY52" s="665"/>
      <c r="BZ52" s="665"/>
      <c r="CA52" s="665"/>
      <c r="CB52" s="665"/>
      <c r="CC52" s="665"/>
      <c r="CD52" s="665"/>
      <c r="CE52" s="665"/>
      <c r="CF52" s="86"/>
    </row>
    <row r="53" spans="2:84" s="8" customFormat="1" ht="16.2" thickBot="1">
      <c r="B53" s="51"/>
      <c r="C53" s="51"/>
      <c r="D53" s="9"/>
      <c r="E53" s="3"/>
      <c r="F53" s="3"/>
      <c r="G53" s="3"/>
      <c r="H53" s="3"/>
      <c r="I53" s="3"/>
      <c r="J53" s="3"/>
      <c r="K53" s="3"/>
      <c r="L53" s="3"/>
      <c r="M53" s="3"/>
      <c r="N53" s="3"/>
      <c r="O53" s="3"/>
      <c r="P53" s="3"/>
      <c r="Q53" s="3"/>
      <c r="R53" s="3"/>
      <c r="S53" s="10"/>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6" customFormat="1" ht="36" customHeight="1" thickBot="1">
      <c r="B54" s="91" t="s">
        <v>74</v>
      </c>
      <c r="C54" s="92" t="s">
        <v>75</v>
      </c>
      <c r="D54" s="92" t="s">
        <v>86</v>
      </c>
      <c r="E54" s="481" t="s">
        <v>88</v>
      </c>
      <c r="F54" s="93" t="s">
        <v>87</v>
      </c>
      <c r="G54" s="93"/>
      <c r="H54" s="150"/>
      <c r="I54" s="481" t="s">
        <v>81</v>
      </c>
      <c r="J54" s="95" t="s">
        <v>89</v>
      </c>
      <c r="K54" s="94" t="s">
        <v>61</v>
      </c>
      <c r="L54" s="1334" t="s">
        <v>78</v>
      </c>
      <c r="M54" s="1335"/>
      <c r="N54" s="95" t="s">
        <v>79</v>
      </c>
      <c r="O54" s="95"/>
      <c r="P54" s="96" t="s">
        <v>588</v>
      </c>
      <c r="Q54" s="95" t="s">
        <v>598</v>
      </c>
      <c r="R54" s="96" t="s">
        <v>599</v>
      </c>
      <c r="S54" s="97" t="s">
        <v>61</v>
      </c>
      <c r="T54" s="97"/>
      <c r="U54" s="97" t="s">
        <v>588</v>
      </c>
      <c r="V54" s="98"/>
      <c r="W54" s="98" t="s">
        <v>600</v>
      </c>
      <c r="X54" s="98" t="s">
        <v>80</v>
      </c>
      <c r="Y54" s="98" t="s">
        <v>601</v>
      </c>
      <c r="Z54" s="503" t="s">
        <v>83</v>
      </c>
      <c r="AA54" s="1328" t="s">
        <v>286</v>
      </c>
      <c r="AB54" s="1327"/>
      <c r="AC54" s="1327"/>
      <c r="AD54" s="1327"/>
      <c r="AE54" s="1327"/>
      <c r="AF54" s="1327"/>
      <c r="AG54" s="1328"/>
      <c r="BR54" s="369"/>
      <c r="BS54" s="369"/>
      <c r="BT54" s="369"/>
      <c r="BU54" s="369"/>
      <c r="BV54" s="369"/>
      <c r="BW54" s="369"/>
      <c r="BX54" s="369"/>
      <c r="BY54" s="369"/>
      <c r="BZ54" s="369"/>
      <c r="CA54" s="369"/>
      <c r="CB54" s="369"/>
      <c r="CC54" s="369"/>
      <c r="CD54" s="369"/>
      <c r="CE54" s="369"/>
    </row>
    <row r="55" spans="2:84" s="85" customFormat="1" ht="15" customHeight="1">
      <c r="B55" s="99"/>
      <c r="C55" s="100"/>
      <c r="D55" s="100"/>
      <c r="E55" s="100"/>
      <c r="F55" s="100"/>
      <c r="G55" s="100"/>
      <c r="H55" s="154"/>
      <c r="I55" s="100"/>
      <c r="J55" s="100"/>
      <c r="K55" s="100"/>
      <c r="L55" s="101"/>
      <c r="M55" s="100"/>
      <c r="N55" s="100"/>
      <c r="O55" s="102"/>
      <c r="P55" s="103"/>
      <c r="Q55" s="102"/>
      <c r="R55" s="103"/>
      <c r="S55" s="104"/>
      <c r="T55" s="104"/>
      <c r="U55" s="104"/>
      <c r="V55" s="104"/>
      <c r="W55" s="104"/>
      <c r="X55" s="102"/>
      <c r="Y55" s="102"/>
      <c r="Z55" s="102"/>
      <c r="AA55" s="1352"/>
      <c r="AB55" s="1350"/>
      <c r="AC55" s="1350"/>
      <c r="AD55" s="1350"/>
      <c r="AE55" s="1350"/>
      <c r="AF55" s="1350"/>
      <c r="AG55" s="1350"/>
      <c r="BR55" s="369"/>
      <c r="BS55" s="369"/>
      <c r="BT55" s="369"/>
      <c r="BU55" s="369"/>
      <c r="BV55" s="369"/>
      <c r="BW55" s="369"/>
      <c r="BX55" s="369"/>
      <c r="BY55" s="369"/>
      <c r="BZ55" s="369"/>
      <c r="CA55" s="369"/>
      <c r="CB55" s="369"/>
      <c r="CC55" s="369"/>
      <c r="CD55" s="369"/>
      <c r="CE55" s="369"/>
      <c r="CF55" s="86"/>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4.4">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4.4">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369"/>
      <c r="BS66" s="369"/>
      <c r="BT66" s="369"/>
      <c r="BU66" s="369"/>
      <c r="BV66" s="369"/>
      <c r="BW66" s="369"/>
      <c r="BX66" s="369"/>
      <c r="BY66" s="369"/>
      <c r="BZ66" s="369"/>
      <c r="CA66" s="369"/>
      <c r="CB66" s="369"/>
      <c r="CC66" s="369"/>
      <c r="CD66" s="369"/>
      <c r="CE66" s="369"/>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1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49"/>
      <c r="AB69" s="1350"/>
      <c r="AC69" s="1350"/>
      <c r="AD69" s="1350"/>
      <c r="AE69" s="1350"/>
      <c r="AF69" s="1350"/>
      <c r="AG69" s="1350"/>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665"/>
      <c r="BS70" s="665"/>
      <c r="BT70" s="665"/>
      <c r="BU70" s="665"/>
      <c r="BV70" s="665"/>
      <c r="BW70" s="665"/>
      <c r="BX70" s="665"/>
      <c r="BY70" s="665"/>
      <c r="BZ70" s="665"/>
      <c r="CA70" s="665"/>
      <c r="CB70" s="665"/>
      <c r="CC70" s="665"/>
      <c r="CD70" s="665"/>
      <c r="CE70" s="665"/>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49"/>
      <c r="AB71" s="1350"/>
      <c r="AC71" s="1350"/>
      <c r="AD71" s="1350"/>
      <c r="AE71" s="1350"/>
      <c r="AF71" s="1350"/>
      <c r="AG71" s="1350"/>
      <c r="BR71" s="8"/>
      <c r="BS71" s="8"/>
      <c r="BT71" s="8"/>
      <c r="BU71" s="8"/>
      <c r="BV71" s="8"/>
      <c r="BW71" s="8"/>
      <c r="BX71" s="8"/>
      <c r="BY71" s="8"/>
      <c r="BZ71" s="8"/>
      <c r="CA71" s="8"/>
      <c r="CB71" s="8"/>
      <c r="CC71" s="8"/>
      <c r="CD71" s="8"/>
      <c r="CE71" s="8"/>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49"/>
      <c r="AB72" s="1350"/>
      <c r="AC72" s="1350"/>
      <c r="AD72" s="1350"/>
      <c r="AE72" s="1350"/>
      <c r="AF72" s="1350"/>
      <c r="AG72" s="1350"/>
      <c r="BR72" s="20"/>
      <c r="BS72" s="18"/>
      <c r="BT72" s="18"/>
      <c r="BU72" s="18"/>
      <c r="BV72" s="18"/>
      <c r="BW72" s="18"/>
      <c r="BX72" s="18"/>
      <c r="BY72" s="18"/>
      <c r="BZ72" s="18"/>
      <c r="CA72" s="18"/>
      <c r="CB72" s="18"/>
      <c r="CC72" s="18"/>
      <c r="CD72" s="18"/>
      <c r="CE72" s="18"/>
      <c r="CF72" s="18"/>
    </row>
    <row r="73" spans="2:84" s="85" customFormat="1" ht="15" customHeight="1" thickBot="1">
      <c r="B73" s="106"/>
      <c r="C73" s="107"/>
      <c r="D73" s="107"/>
      <c r="E73" s="107"/>
      <c r="F73" s="107"/>
      <c r="G73" s="107"/>
      <c r="H73" s="157"/>
      <c r="I73" s="107"/>
      <c r="J73" s="107"/>
      <c r="K73" s="107"/>
      <c r="L73" s="108"/>
      <c r="M73" s="107"/>
      <c r="N73" s="107"/>
      <c r="O73" s="109"/>
      <c r="P73" s="110"/>
      <c r="Q73" s="109"/>
      <c r="R73" s="110"/>
      <c r="S73" s="111"/>
      <c r="T73" s="111"/>
      <c r="U73" s="111"/>
      <c r="V73" s="111"/>
      <c r="W73" s="111"/>
      <c r="X73" s="109"/>
      <c r="Y73" s="109"/>
      <c r="Z73" s="109"/>
      <c r="AA73" s="1351"/>
      <c r="AB73" s="1350"/>
      <c r="AC73" s="1350"/>
      <c r="AD73" s="1350"/>
      <c r="AE73" s="1350"/>
      <c r="AF73" s="1350"/>
      <c r="AG73" s="1350"/>
      <c r="BR73" s="20"/>
      <c r="BS73" s="18"/>
      <c r="BT73" s="18"/>
      <c r="BU73" s="18"/>
      <c r="BV73" s="18"/>
      <c r="BW73" s="18"/>
      <c r="BX73" s="18"/>
      <c r="BY73" s="18"/>
      <c r="BZ73" s="18"/>
      <c r="CA73" s="18"/>
      <c r="CB73" s="18"/>
      <c r="CC73" s="18"/>
      <c r="CD73" s="18"/>
      <c r="CE73" s="18"/>
      <c r="CF73" s="18"/>
    </row>
    <row r="74" spans="2:84" s="8" customFormat="1">
      <c r="B74" s="51"/>
      <c r="C74" s="364"/>
      <c r="D74" s="168"/>
      <c r="E74" s="3"/>
      <c r="F74" s="3"/>
      <c r="G74" s="3"/>
      <c r="H74" s="3"/>
      <c r="I74" s="3"/>
      <c r="J74" s="3"/>
      <c r="K74" s="3"/>
      <c r="L74" s="3"/>
      <c r="M74" s="3"/>
      <c r="N74" s="3"/>
      <c r="O74" s="3"/>
      <c r="P74" s="3"/>
      <c r="Q74" s="3"/>
      <c r="R74" s="3"/>
      <c r="S74" s="10"/>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R74" s="20"/>
      <c r="BS74" s="18"/>
      <c r="BT74" s="18"/>
      <c r="BU74" s="18"/>
      <c r="BV74" s="18"/>
      <c r="BW74" s="18"/>
      <c r="BX74" s="18"/>
      <c r="BY74" s="18"/>
      <c r="BZ74" s="18"/>
      <c r="CA74" s="18"/>
      <c r="CB74" s="18"/>
      <c r="CC74" s="18"/>
      <c r="CD74" s="18"/>
      <c r="CE74" s="18"/>
      <c r="CF74" s="18"/>
    </row>
    <row r="75" spans="2:84" ht="21">
      <c r="B75" s="920" t="s">
        <v>602</v>
      </c>
      <c r="C75" s="359"/>
      <c r="BR75" s="20"/>
      <c r="BS75" s="18"/>
      <c r="BT75" s="18"/>
      <c r="BU75" s="18"/>
      <c r="BV75" s="18"/>
      <c r="BW75" s="18"/>
      <c r="BX75" s="18"/>
      <c r="BY75" s="18"/>
      <c r="BZ75" s="18"/>
      <c r="CA75" s="18"/>
      <c r="CB75" s="18"/>
      <c r="CC75" s="18"/>
      <c r="CD75" s="18"/>
      <c r="CE75" s="18"/>
    </row>
    <row r="76" spans="2:84">
      <c r="T76" s="21"/>
      <c r="W76" s="20"/>
      <c r="BJ76" s="3"/>
      <c r="BK76" s="3"/>
      <c r="BL76" s="3"/>
      <c r="BM76" s="3"/>
      <c r="BN76" s="3"/>
      <c r="BO76" s="3"/>
      <c r="BP76" s="3"/>
      <c r="BQ76" s="18"/>
      <c r="BR76" s="20"/>
      <c r="BS76" s="18"/>
      <c r="BT76" s="18"/>
      <c r="BU76" s="18"/>
      <c r="BV76" s="18"/>
      <c r="BW76" s="18"/>
      <c r="BX76" s="18"/>
      <c r="BY76" s="18"/>
      <c r="BZ76" s="18"/>
      <c r="CA76" s="18"/>
      <c r="CB76" s="18"/>
      <c r="CC76" s="18"/>
      <c r="CD76" s="18"/>
      <c r="CE76" s="18"/>
    </row>
    <row r="77" spans="2:84" ht="22.05" customHeight="1">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35"/>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54"/>
      <c r="C85" s="354"/>
      <c r="D85" s="354"/>
      <c r="E85" s="34"/>
      <c r="F85" s="34"/>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O143" s="18"/>
      <c r="BP143" s="18"/>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sheetData>
  <mergeCells count="112">
    <mergeCell ref="BR4:BX4"/>
    <mergeCell ref="BZ5:BZ6"/>
    <mergeCell ref="CA5:CA6"/>
    <mergeCell ref="CB5:CB6"/>
    <mergeCell ref="BR26:BX26"/>
    <mergeCell ref="B2:C2"/>
    <mergeCell ref="AA70:AG70"/>
    <mergeCell ref="AA71:AG71"/>
    <mergeCell ref="AA72:AG72"/>
    <mergeCell ref="AA55:AG55"/>
    <mergeCell ref="AA56:AG56"/>
    <mergeCell ref="AA57:AG57"/>
    <mergeCell ref="AA58:AG58"/>
    <mergeCell ref="AA59:AG59"/>
    <mergeCell ref="AA48:AG48"/>
    <mergeCell ref="AA49:AG49"/>
    <mergeCell ref="AA54:AG54"/>
    <mergeCell ref="AA41:AG41"/>
    <mergeCell ref="AA42:AG42"/>
    <mergeCell ref="AA43:AG43"/>
    <mergeCell ref="AA44:AG44"/>
    <mergeCell ref="AA45:AG45"/>
    <mergeCell ref="AA60:AG60"/>
    <mergeCell ref="AA39:AG39"/>
    <mergeCell ref="AA33:AG33"/>
    <mergeCell ref="AA34:AG34"/>
    <mergeCell ref="AA35:AG35"/>
    <mergeCell ref="AA46:AG46"/>
    <mergeCell ref="AA47:AG47"/>
    <mergeCell ref="H4:H5"/>
    <mergeCell ref="AA73:AG73"/>
    <mergeCell ref="AA65:AG65"/>
    <mergeCell ref="AA66:AG66"/>
    <mergeCell ref="AA67:AG67"/>
    <mergeCell ref="AA68:AG68"/>
    <mergeCell ref="AA69:AG69"/>
    <mergeCell ref="AA61:AG61"/>
    <mergeCell ref="AA62:AG62"/>
    <mergeCell ref="AA63:AG63"/>
    <mergeCell ref="AA64:AG64"/>
    <mergeCell ref="BI25:BI27"/>
    <mergeCell ref="B4:B6"/>
    <mergeCell ref="D4:D6"/>
    <mergeCell ref="E4:E6"/>
    <mergeCell ref="F4:F5"/>
    <mergeCell ref="G4:G6"/>
    <mergeCell ref="W4:AB4"/>
    <mergeCell ref="AC4:AC6"/>
    <mergeCell ref="AD4:AD5"/>
    <mergeCell ref="AB5:AB6"/>
    <mergeCell ref="I4:I6"/>
    <mergeCell ref="J4:L4"/>
    <mergeCell ref="M4:M6"/>
    <mergeCell ref="N4:N5"/>
    <mergeCell ref="O4:O6"/>
    <mergeCell ref="BH25:BH27"/>
    <mergeCell ref="L27:M27"/>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54:M54"/>
    <mergeCell ref="AS5:AS6"/>
    <mergeCell ref="AT5:AT6"/>
    <mergeCell ref="AU5:AU6"/>
    <mergeCell ref="AF5:AF6"/>
    <mergeCell ref="AG5:AG6"/>
    <mergeCell ref="AH5:AH6"/>
    <mergeCell ref="AI5:AI6"/>
    <mergeCell ref="T4:T6"/>
    <mergeCell ref="U4:U5"/>
    <mergeCell ref="V4:V6"/>
    <mergeCell ref="P4:S4"/>
    <mergeCell ref="AA27:AG27"/>
    <mergeCell ref="AA28:AG28"/>
    <mergeCell ref="AA29:AG29"/>
    <mergeCell ref="AA30:AG30"/>
    <mergeCell ref="AA36:AG36"/>
    <mergeCell ref="AA37:AG37"/>
    <mergeCell ref="AA38:AG38"/>
    <mergeCell ref="AA40:AG40"/>
    <mergeCell ref="AA31:AG31"/>
    <mergeCell ref="AA32:AG32"/>
  </mergeCells>
  <hyperlinks>
    <hyperlink ref="B2" location="Navigation!A1" display="Return to Navigation Page" xr:uid="{00000000-0004-0000-1900-000000000000}"/>
    <hyperlink ref="C2" location="Navigation!A1" display="Navigation!A1" xr:uid="{00000000-0004-0000-1900-000001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2"/>
  <dimension ref="B1:CF229"/>
  <sheetViews>
    <sheetView zoomScale="60" zoomScaleNormal="60" workbookViewId="0">
      <pane xSplit="3" ySplit="6" topLeftCell="AK17" activePane="bottomRight" state="frozenSplit"/>
      <selection pane="topRight" activeCell="D1" sqref="D1"/>
      <selection pane="bottomLeft" activeCell="A7" sqref="A7"/>
      <selection pane="bottomRight" activeCell="C18" sqref="C18"/>
    </sheetView>
  </sheetViews>
  <sheetFormatPr defaultColWidth="11" defaultRowHeight="15.6"/>
  <cols>
    <col min="1" max="1" width="1.5" style="18" customWidth="1"/>
    <col min="2" max="2" width="24.796875" style="349" customWidth="1"/>
    <col min="3" max="3" width="42.796875" style="349" customWidth="1"/>
    <col min="4" max="4" width="47.69921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6.79687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734</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230</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109.8" thickBot="1">
      <c r="B7" s="341" t="s">
        <v>735</v>
      </c>
      <c r="C7" s="269" t="s">
        <v>137</v>
      </c>
      <c r="D7" s="319" t="s">
        <v>322</v>
      </c>
      <c r="E7" s="270">
        <v>30</v>
      </c>
      <c r="F7" s="271">
        <v>0</v>
      </c>
      <c r="G7" s="274"/>
      <c r="H7" s="270">
        <f t="shared" ref="H7:H14" si="0">SUM(I7:M7)</f>
        <v>0</v>
      </c>
      <c r="I7" s="274"/>
      <c r="J7" s="211">
        <v>0</v>
      </c>
      <c r="K7" s="273">
        <v>0</v>
      </c>
      <c r="L7" s="212">
        <v>0</v>
      </c>
      <c r="M7" s="274"/>
      <c r="N7" s="270">
        <f t="shared" ref="N7:N14" si="1">SUM(O7:T7)</f>
        <v>180</v>
      </c>
      <c r="O7" s="274"/>
      <c r="P7" s="211">
        <v>0</v>
      </c>
      <c r="Q7" s="273">
        <v>0</v>
      </c>
      <c r="R7" s="273">
        <v>180</v>
      </c>
      <c r="S7" s="212">
        <v>0</v>
      </c>
      <c r="T7" s="274"/>
      <c r="U7" s="270">
        <f t="shared" ref="U7:U14" si="2">SUM(V7:AC7)</f>
        <v>60</v>
      </c>
      <c r="V7" s="411"/>
      <c r="W7" s="211">
        <v>60</v>
      </c>
      <c r="X7" s="273">
        <v>0</v>
      </c>
      <c r="Y7" s="273">
        <v>0</v>
      </c>
      <c r="Z7" s="273">
        <v>0</v>
      </c>
      <c r="AA7" s="273">
        <v>0</v>
      </c>
      <c r="AB7" s="212">
        <v>0</v>
      </c>
      <c r="AC7" s="422"/>
      <c r="AD7" s="280">
        <f t="shared" ref="AD7:AD12" si="3">SUM(AE7:AO7)</f>
        <v>24</v>
      </c>
      <c r="AE7" s="373"/>
      <c r="AF7" s="211">
        <v>24</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419" t="s">
        <v>17</v>
      </c>
      <c r="BF7" s="274"/>
      <c r="BG7" s="211" t="s">
        <v>500</v>
      </c>
      <c r="BH7" s="212" t="s">
        <v>494</v>
      </c>
      <c r="BI7" s="274"/>
      <c r="BJ7" s="326">
        <f t="shared" ref="BJ7:BJ20" si="5">F7</f>
        <v>0</v>
      </c>
      <c r="BK7" s="327">
        <f t="shared" ref="BK7:BK20" si="6">H7</f>
        <v>0</v>
      </c>
      <c r="BL7" s="327">
        <f t="shared" ref="BL7:BL20" si="7">N7</f>
        <v>180</v>
      </c>
      <c r="BM7" s="327">
        <f t="shared" ref="BM7:BM20" si="8">U7</f>
        <v>60</v>
      </c>
      <c r="BN7" s="327">
        <f t="shared" ref="BN7:BN20" si="9">AD7</f>
        <v>24</v>
      </c>
      <c r="BO7" s="327">
        <f t="shared" ref="BO7:BO20" si="10">AP7</f>
        <v>0</v>
      </c>
      <c r="BP7" s="328">
        <f t="shared" ref="BP7:BP20" si="11">AX7</f>
        <v>0</v>
      </c>
      <c r="BR7" s="684">
        <f t="shared" ref="BR7:BR20" si="12">EF7*BR$6</f>
        <v>0</v>
      </c>
      <c r="BS7" s="685">
        <f t="shared" ref="BS7:BS20" si="13">H7*BS$6</f>
        <v>0</v>
      </c>
      <c r="BT7" s="685">
        <f t="shared" ref="BT7:BT20" si="14">N7*BT$6</f>
        <v>18774</v>
      </c>
      <c r="BU7" s="685">
        <f t="shared" ref="BU7:BU20" si="15">U7*BU$6</f>
        <v>4866</v>
      </c>
      <c r="BV7" s="685">
        <f t="shared" ref="BV7:BV20" si="16">AD7*BV$6</f>
        <v>1946.3999999999999</v>
      </c>
      <c r="BW7" s="685">
        <f t="shared" ref="BW7:BW20" si="17">AP7*BW$6</f>
        <v>0</v>
      </c>
      <c r="BX7" s="686">
        <f t="shared" ref="BX7:BX20" si="18">AX7*BX$6</f>
        <v>0</v>
      </c>
      <c r="BY7" s="8"/>
      <c r="BZ7" s="684">
        <f>SUM(BR7:BX7)</f>
        <v>25586.400000000001</v>
      </c>
      <c r="CA7" s="693">
        <f>BZ7*(1+BB7)</f>
        <v>31983</v>
      </c>
      <c r="CB7" s="686">
        <f t="shared" ref="CB7:CB18" si="19">AZ7*(1+BC7)</f>
        <v>0</v>
      </c>
      <c r="CC7" s="8"/>
      <c r="CD7" s="8"/>
      <c r="CE7" s="8"/>
      <c r="CF7" s="329"/>
    </row>
    <row r="8" spans="2:84" s="2" customFormat="1" ht="124.8">
      <c r="B8" s="342" t="s">
        <v>743</v>
      </c>
      <c r="C8" s="171" t="s">
        <v>138</v>
      </c>
      <c r="D8" s="569" t="s">
        <v>323</v>
      </c>
      <c r="E8" s="282">
        <v>60</v>
      </c>
      <c r="F8" s="283">
        <v>0</v>
      </c>
      <c r="G8" s="184"/>
      <c r="H8" s="282">
        <f t="shared" si="0"/>
        <v>0</v>
      </c>
      <c r="I8" s="184"/>
      <c r="J8" s="213">
        <v>0</v>
      </c>
      <c r="K8" s="285">
        <v>0</v>
      </c>
      <c r="L8" s="214">
        <v>0</v>
      </c>
      <c r="M8" s="184"/>
      <c r="N8" s="282">
        <f t="shared" si="1"/>
        <v>30</v>
      </c>
      <c r="O8" s="184"/>
      <c r="P8" s="213">
        <v>0</v>
      </c>
      <c r="Q8" s="285">
        <v>0</v>
      </c>
      <c r="R8" s="285">
        <v>30</v>
      </c>
      <c r="S8" s="214">
        <v>0</v>
      </c>
      <c r="T8" s="184"/>
      <c r="U8" s="282">
        <f t="shared" si="2"/>
        <v>10</v>
      </c>
      <c r="V8" s="412"/>
      <c r="W8" s="213">
        <v>10</v>
      </c>
      <c r="X8" s="285">
        <v>0</v>
      </c>
      <c r="Y8" s="285">
        <v>0</v>
      </c>
      <c r="Z8" s="285">
        <v>0</v>
      </c>
      <c r="AA8" s="285">
        <v>0</v>
      </c>
      <c r="AB8" s="214">
        <v>0</v>
      </c>
      <c r="AC8" s="338"/>
      <c r="AD8" s="290">
        <f t="shared" si="3"/>
        <v>10</v>
      </c>
      <c r="AE8" s="374"/>
      <c r="AF8" s="213">
        <v>10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0.25</v>
      </c>
      <c r="BD8" s="184"/>
      <c r="BE8" s="420" t="s">
        <v>510</v>
      </c>
      <c r="BF8" s="184"/>
      <c r="BG8" s="623" t="s">
        <v>500</v>
      </c>
      <c r="BH8" s="624" t="s">
        <v>503</v>
      </c>
      <c r="BI8" s="365"/>
      <c r="BJ8" s="335">
        <f t="shared" si="5"/>
        <v>0</v>
      </c>
      <c r="BK8" s="336">
        <f t="shared" si="6"/>
        <v>0</v>
      </c>
      <c r="BL8" s="336">
        <f t="shared" si="7"/>
        <v>30</v>
      </c>
      <c r="BM8" s="336">
        <f t="shared" si="8"/>
        <v>10</v>
      </c>
      <c r="BN8" s="336">
        <f t="shared" si="9"/>
        <v>10</v>
      </c>
      <c r="BO8" s="336">
        <f t="shared" si="10"/>
        <v>0</v>
      </c>
      <c r="BP8" s="337">
        <f t="shared" si="11"/>
        <v>0</v>
      </c>
      <c r="BR8" s="687">
        <f t="shared" si="12"/>
        <v>0</v>
      </c>
      <c r="BS8" s="688">
        <f t="shared" si="13"/>
        <v>0</v>
      </c>
      <c r="BT8" s="688">
        <f t="shared" si="14"/>
        <v>3129</v>
      </c>
      <c r="BU8" s="688">
        <f t="shared" si="15"/>
        <v>811</v>
      </c>
      <c r="BV8" s="688">
        <f t="shared" si="16"/>
        <v>811</v>
      </c>
      <c r="BW8" s="688">
        <f t="shared" si="17"/>
        <v>0</v>
      </c>
      <c r="BX8" s="689">
        <f t="shared" si="18"/>
        <v>0</v>
      </c>
      <c r="BY8" s="8"/>
      <c r="BZ8" s="687">
        <f t="shared" ref="BZ8:BZ18" si="20">SUM(BR8:BX8)</f>
        <v>4751</v>
      </c>
      <c r="CA8" s="694">
        <f t="shared" ref="CA8:CA18" si="21">BZ8*(1+BB8)</f>
        <v>5938.75</v>
      </c>
      <c r="CB8" s="689">
        <f t="shared" si="19"/>
        <v>37500</v>
      </c>
      <c r="CC8" s="8"/>
      <c r="CD8" s="8"/>
      <c r="CE8" s="8"/>
      <c r="CF8" s="329"/>
    </row>
    <row r="9" spans="2:84" s="2" customFormat="1" ht="109.2">
      <c r="B9" s="342" t="s">
        <v>736</v>
      </c>
      <c r="C9" s="171" t="s">
        <v>139</v>
      </c>
      <c r="D9" s="320" t="s">
        <v>324</v>
      </c>
      <c r="E9" s="282">
        <v>10</v>
      </c>
      <c r="F9" s="283">
        <v>0</v>
      </c>
      <c r="G9" s="184"/>
      <c r="H9" s="282">
        <f t="shared" si="0"/>
        <v>0</v>
      </c>
      <c r="I9" s="184"/>
      <c r="J9" s="213">
        <v>0</v>
      </c>
      <c r="K9" s="285">
        <v>0</v>
      </c>
      <c r="L9" s="214">
        <v>0</v>
      </c>
      <c r="M9" s="184"/>
      <c r="N9" s="282">
        <f t="shared" si="1"/>
        <v>20</v>
      </c>
      <c r="O9" s="184"/>
      <c r="P9" s="213">
        <v>0</v>
      </c>
      <c r="Q9" s="285">
        <v>0</v>
      </c>
      <c r="R9" s="285">
        <v>20</v>
      </c>
      <c r="S9" s="214">
        <v>0</v>
      </c>
      <c r="T9" s="184"/>
      <c r="U9" s="282">
        <f t="shared" si="2"/>
        <v>10</v>
      </c>
      <c r="V9" s="412"/>
      <c r="W9" s="213">
        <v>10</v>
      </c>
      <c r="X9" s="285">
        <v>0</v>
      </c>
      <c r="Y9" s="285">
        <v>0</v>
      </c>
      <c r="Z9" s="285">
        <v>0</v>
      </c>
      <c r="AA9" s="285">
        <v>0</v>
      </c>
      <c r="AB9" s="214">
        <v>0</v>
      </c>
      <c r="AC9" s="338"/>
      <c r="AD9" s="290">
        <f t="shared" si="3"/>
        <v>0</v>
      </c>
      <c r="AE9" s="374"/>
      <c r="AF9" s="213">
        <v>0</v>
      </c>
      <c r="AG9" s="285">
        <v>0</v>
      </c>
      <c r="AH9" s="285">
        <v>0</v>
      </c>
      <c r="AI9" s="285">
        <v>0</v>
      </c>
      <c r="AJ9" s="285">
        <v>0</v>
      </c>
      <c r="AK9" s="285">
        <v>0</v>
      </c>
      <c r="AL9" s="285">
        <v>0</v>
      </c>
      <c r="AM9" s="285">
        <v>0</v>
      </c>
      <c r="AN9" s="214">
        <v>0</v>
      </c>
      <c r="AO9" s="184"/>
      <c r="AP9" s="282">
        <f t="shared" si="4"/>
        <v>0</v>
      </c>
      <c r="AQ9" s="184"/>
      <c r="AR9" s="213">
        <v>0</v>
      </c>
      <c r="AS9" s="285">
        <v>0</v>
      </c>
      <c r="AT9" s="1380"/>
      <c r="AU9" s="285">
        <v>0</v>
      </c>
      <c r="AV9" s="214">
        <v>0</v>
      </c>
      <c r="AW9" s="184"/>
      <c r="AX9" s="282">
        <v>0</v>
      </c>
      <c r="AY9" s="412"/>
      <c r="AZ9" s="219">
        <v>0</v>
      </c>
      <c r="BA9" s="412" t="s">
        <v>17</v>
      </c>
      <c r="BB9" s="716">
        <v>0.25</v>
      </c>
      <c r="BC9" s="718">
        <v>0</v>
      </c>
      <c r="BD9" s="184"/>
      <c r="BE9" s="420" t="s">
        <v>17</v>
      </c>
      <c r="BF9" s="184"/>
      <c r="BG9" s="213" t="s">
        <v>500</v>
      </c>
      <c r="BH9" s="214" t="s">
        <v>494</v>
      </c>
      <c r="BI9" s="184"/>
      <c r="BJ9" s="335">
        <f t="shared" si="5"/>
        <v>0</v>
      </c>
      <c r="BK9" s="336">
        <f t="shared" si="6"/>
        <v>0</v>
      </c>
      <c r="BL9" s="336">
        <f t="shared" si="7"/>
        <v>20</v>
      </c>
      <c r="BM9" s="336">
        <f t="shared" si="8"/>
        <v>10</v>
      </c>
      <c r="BN9" s="336">
        <f t="shared" si="9"/>
        <v>0</v>
      </c>
      <c r="BO9" s="336">
        <f t="shared" si="10"/>
        <v>0</v>
      </c>
      <c r="BP9" s="337">
        <f t="shared" si="11"/>
        <v>0</v>
      </c>
      <c r="BR9" s="687">
        <f t="shared" si="12"/>
        <v>0</v>
      </c>
      <c r="BS9" s="688">
        <f t="shared" si="13"/>
        <v>0</v>
      </c>
      <c r="BT9" s="688">
        <f t="shared" si="14"/>
        <v>2086</v>
      </c>
      <c r="BU9" s="688">
        <f t="shared" si="15"/>
        <v>811</v>
      </c>
      <c r="BV9" s="688">
        <f t="shared" si="16"/>
        <v>0</v>
      </c>
      <c r="BW9" s="688">
        <f t="shared" si="17"/>
        <v>0</v>
      </c>
      <c r="BX9" s="689">
        <f t="shared" si="18"/>
        <v>0</v>
      </c>
      <c r="BY9" s="8"/>
      <c r="BZ9" s="687">
        <f t="shared" si="20"/>
        <v>2897</v>
      </c>
      <c r="CA9" s="694">
        <f t="shared" si="21"/>
        <v>3621.25</v>
      </c>
      <c r="CB9" s="689">
        <f t="shared" si="19"/>
        <v>0</v>
      </c>
      <c r="CC9" s="8"/>
      <c r="CD9" s="8"/>
      <c r="CE9" s="8"/>
      <c r="CF9" s="329"/>
    </row>
    <row r="10" spans="2:84" s="2" customFormat="1" ht="171.6">
      <c r="B10" s="342" t="s">
        <v>737</v>
      </c>
      <c r="C10" s="171" t="s">
        <v>140</v>
      </c>
      <c r="D10" s="320" t="s">
        <v>325</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338"/>
      <c r="AD10" s="290">
        <f t="shared" si="3"/>
        <v>8</v>
      </c>
      <c r="AE10" s="37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420" t="s">
        <v>17</v>
      </c>
      <c r="BF10" s="184"/>
      <c r="BG10" s="213" t="s">
        <v>500</v>
      </c>
      <c r="BH10" s="214" t="s">
        <v>494</v>
      </c>
      <c r="BI10" s="184"/>
      <c r="BJ10" s="335">
        <f t="shared" si="5"/>
        <v>0</v>
      </c>
      <c r="BK10" s="336">
        <f t="shared" si="6"/>
        <v>0</v>
      </c>
      <c r="BL10" s="336">
        <f t="shared" si="7"/>
        <v>8</v>
      </c>
      <c r="BM10" s="336">
        <f t="shared" si="8"/>
        <v>8</v>
      </c>
      <c r="BN10" s="336">
        <f t="shared" si="9"/>
        <v>8</v>
      </c>
      <c r="BO10" s="336">
        <f t="shared" si="10"/>
        <v>0</v>
      </c>
      <c r="BP10" s="337">
        <f t="shared" si="11"/>
        <v>0</v>
      </c>
      <c r="BR10" s="687">
        <f t="shared" si="12"/>
        <v>0</v>
      </c>
      <c r="BS10" s="688">
        <f t="shared" si="13"/>
        <v>0</v>
      </c>
      <c r="BT10" s="688">
        <f t="shared" si="14"/>
        <v>834.4</v>
      </c>
      <c r="BU10" s="688">
        <f t="shared" si="15"/>
        <v>648.79999999999995</v>
      </c>
      <c r="BV10" s="688">
        <f t="shared" si="16"/>
        <v>648.79999999999995</v>
      </c>
      <c r="BW10" s="688">
        <f t="shared" si="17"/>
        <v>0</v>
      </c>
      <c r="BX10" s="689">
        <f t="shared" si="18"/>
        <v>0</v>
      </c>
      <c r="BY10" s="8"/>
      <c r="BZ10" s="687">
        <f t="shared" si="20"/>
        <v>2132</v>
      </c>
      <c r="CA10" s="694">
        <f t="shared" si="21"/>
        <v>2665</v>
      </c>
      <c r="CB10" s="689">
        <f t="shared" si="19"/>
        <v>0</v>
      </c>
      <c r="CC10" s="8"/>
      <c r="CD10" s="8"/>
      <c r="CE10" s="8"/>
      <c r="CF10" s="329"/>
    </row>
    <row r="11" spans="2:84" s="170" customFormat="1" ht="140.4">
      <c r="B11" s="342" t="s">
        <v>738</v>
      </c>
      <c r="C11" s="171" t="s">
        <v>296</v>
      </c>
      <c r="D11" s="368" t="s">
        <v>326</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338"/>
      <c r="AD11" s="290">
        <f t="shared" si="3"/>
        <v>8</v>
      </c>
      <c r="AE11" s="37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420" t="s">
        <v>17</v>
      </c>
      <c r="BF11" s="184"/>
      <c r="BG11" s="213" t="s">
        <v>500</v>
      </c>
      <c r="BH11" s="214" t="s">
        <v>494</v>
      </c>
      <c r="BI11" s="184"/>
      <c r="BJ11" s="335">
        <f t="shared" si="5"/>
        <v>0</v>
      </c>
      <c r="BK11" s="336">
        <f t="shared" si="6"/>
        <v>0</v>
      </c>
      <c r="BL11" s="336">
        <f t="shared" si="7"/>
        <v>8</v>
      </c>
      <c r="BM11" s="336">
        <f t="shared" si="8"/>
        <v>8</v>
      </c>
      <c r="BN11" s="336">
        <f t="shared" si="9"/>
        <v>8</v>
      </c>
      <c r="BO11" s="336">
        <f t="shared" si="10"/>
        <v>0</v>
      </c>
      <c r="BP11" s="337">
        <f t="shared" si="11"/>
        <v>0</v>
      </c>
      <c r="BR11" s="687">
        <f t="shared" si="12"/>
        <v>0</v>
      </c>
      <c r="BS11" s="688">
        <f t="shared" si="13"/>
        <v>0</v>
      </c>
      <c r="BT11" s="688">
        <f t="shared" si="14"/>
        <v>834.4</v>
      </c>
      <c r="BU11" s="688">
        <f t="shared" si="15"/>
        <v>648.79999999999995</v>
      </c>
      <c r="BV11" s="688">
        <f t="shared" si="16"/>
        <v>648.79999999999995</v>
      </c>
      <c r="BW11" s="688">
        <f t="shared" si="17"/>
        <v>0</v>
      </c>
      <c r="BX11" s="689">
        <f t="shared" si="18"/>
        <v>0</v>
      </c>
      <c r="BY11" s="8"/>
      <c r="BZ11" s="687">
        <f t="shared" si="20"/>
        <v>2132</v>
      </c>
      <c r="CA11" s="694">
        <f t="shared" si="21"/>
        <v>2665</v>
      </c>
      <c r="CB11" s="689">
        <f t="shared" si="19"/>
        <v>0</v>
      </c>
      <c r="CC11" s="8"/>
      <c r="CD11" s="8"/>
      <c r="CE11" s="8"/>
      <c r="CF11" s="329"/>
    </row>
    <row r="12" spans="2:84" s="2" customFormat="1" ht="46.8">
      <c r="B12" s="342" t="s">
        <v>739</v>
      </c>
      <c r="C12" s="171" t="s">
        <v>221</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338"/>
      <c r="AD12" s="290">
        <f t="shared" si="3"/>
        <v>0</v>
      </c>
      <c r="AE12" s="37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420" t="s">
        <v>17</v>
      </c>
      <c r="BF12" s="184"/>
      <c r="BG12" s="213" t="s">
        <v>432</v>
      </c>
      <c r="BH12" s="214" t="s">
        <v>432</v>
      </c>
      <c r="BI12" s="184"/>
      <c r="BJ12" s="335">
        <f t="shared" si="5"/>
        <v>0</v>
      </c>
      <c r="BK12" s="336">
        <f t="shared" si="6"/>
        <v>0</v>
      </c>
      <c r="BL12" s="336">
        <f t="shared" si="7"/>
        <v>0</v>
      </c>
      <c r="BM12" s="336">
        <f t="shared" si="8"/>
        <v>0</v>
      </c>
      <c r="BN12" s="336">
        <f t="shared" si="9"/>
        <v>0</v>
      </c>
      <c r="BO12" s="336">
        <f t="shared" si="10"/>
        <v>0</v>
      </c>
      <c r="BP12" s="337">
        <f t="shared" si="11"/>
        <v>0</v>
      </c>
      <c r="BR12" s="687">
        <f t="shared" si="12"/>
        <v>0</v>
      </c>
      <c r="BS12" s="688">
        <f t="shared" si="13"/>
        <v>0</v>
      </c>
      <c r="BT12" s="688">
        <f t="shared" si="14"/>
        <v>0</v>
      </c>
      <c r="BU12" s="688">
        <f t="shared" si="15"/>
        <v>0</v>
      </c>
      <c r="BV12" s="688">
        <f t="shared" si="16"/>
        <v>0</v>
      </c>
      <c r="BW12" s="688">
        <f t="shared" si="17"/>
        <v>0</v>
      </c>
      <c r="BX12" s="689">
        <f t="shared" si="18"/>
        <v>0</v>
      </c>
      <c r="BY12" s="8"/>
      <c r="BZ12" s="687">
        <f t="shared" si="20"/>
        <v>0</v>
      </c>
      <c r="CA12" s="694">
        <f t="shared" si="21"/>
        <v>0</v>
      </c>
      <c r="CB12" s="689">
        <f t="shared" si="19"/>
        <v>0</v>
      </c>
      <c r="CC12" s="8"/>
      <c r="CD12" s="8"/>
      <c r="CE12" s="8"/>
      <c r="CF12" s="329"/>
    </row>
    <row r="13" spans="2:84" s="329" customFormat="1" ht="27" customHeight="1">
      <c r="B13" s="342" t="s">
        <v>740</v>
      </c>
      <c r="C13" s="171" t="s">
        <v>141</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338"/>
      <c r="AD13" s="290">
        <f>SUM(AF13:AN13)</f>
        <v>0</v>
      </c>
      <c r="AE13" s="37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420" t="s">
        <v>17</v>
      </c>
      <c r="BF13" s="184"/>
      <c r="BG13" s="213" t="s">
        <v>432</v>
      </c>
      <c r="BH13" s="214" t="s">
        <v>432</v>
      </c>
      <c r="BI13" s="184"/>
      <c r="BJ13" s="335">
        <f t="shared" si="5"/>
        <v>0</v>
      </c>
      <c r="BK13" s="336">
        <f t="shared" si="6"/>
        <v>0</v>
      </c>
      <c r="BL13" s="336">
        <f t="shared" si="7"/>
        <v>0</v>
      </c>
      <c r="BM13" s="336">
        <f t="shared" si="8"/>
        <v>0</v>
      </c>
      <c r="BN13" s="336">
        <f t="shared" si="9"/>
        <v>0</v>
      </c>
      <c r="BO13" s="336">
        <f t="shared" si="10"/>
        <v>0</v>
      </c>
      <c r="BP13" s="337">
        <f t="shared" si="11"/>
        <v>0</v>
      </c>
      <c r="BR13" s="687">
        <f t="shared" si="12"/>
        <v>0</v>
      </c>
      <c r="BS13" s="688">
        <f t="shared" si="13"/>
        <v>0</v>
      </c>
      <c r="BT13" s="688">
        <f t="shared" si="14"/>
        <v>0</v>
      </c>
      <c r="BU13" s="688">
        <f t="shared" si="15"/>
        <v>0</v>
      </c>
      <c r="BV13" s="688">
        <f t="shared" si="16"/>
        <v>0</v>
      </c>
      <c r="BW13" s="688">
        <f t="shared" si="17"/>
        <v>0</v>
      </c>
      <c r="BX13" s="689">
        <f t="shared" si="18"/>
        <v>0</v>
      </c>
      <c r="BY13" s="8"/>
      <c r="BZ13" s="687">
        <f t="shared" si="20"/>
        <v>0</v>
      </c>
      <c r="CA13" s="694">
        <f t="shared" si="21"/>
        <v>0</v>
      </c>
      <c r="CB13" s="689">
        <f t="shared" si="19"/>
        <v>0</v>
      </c>
      <c r="CC13" s="8"/>
      <c r="CD13" s="8"/>
      <c r="CE13" s="8"/>
    </row>
    <row r="14" spans="2:84" s="329" customFormat="1" ht="109.2">
      <c r="B14" s="1378" t="s">
        <v>744</v>
      </c>
      <c r="C14" s="171" t="s">
        <v>142</v>
      </c>
      <c r="D14" s="368" t="s">
        <v>327</v>
      </c>
      <c r="E14" s="282">
        <v>2</v>
      </c>
      <c r="F14" s="283">
        <v>0</v>
      </c>
      <c r="G14" s="184"/>
      <c r="H14" s="282">
        <f t="shared" si="0"/>
        <v>0</v>
      </c>
      <c r="I14" s="184"/>
      <c r="J14" s="213">
        <v>0</v>
      </c>
      <c r="K14" s="285">
        <v>0</v>
      </c>
      <c r="L14" s="214">
        <v>0</v>
      </c>
      <c r="M14" s="184"/>
      <c r="N14" s="282">
        <f t="shared" si="1"/>
        <v>32</v>
      </c>
      <c r="O14" s="184"/>
      <c r="P14" s="213">
        <v>16</v>
      </c>
      <c r="Q14" s="285">
        <v>0</v>
      </c>
      <c r="R14" s="285">
        <v>16</v>
      </c>
      <c r="S14" s="214">
        <v>0</v>
      </c>
      <c r="T14" s="184"/>
      <c r="U14" s="282">
        <f t="shared" si="2"/>
        <v>4</v>
      </c>
      <c r="V14" s="412"/>
      <c r="W14" s="213">
        <v>4</v>
      </c>
      <c r="X14" s="285">
        <v>0</v>
      </c>
      <c r="Y14" s="285">
        <v>0</v>
      </c>
      <c r="Z14" s="285">
        <v>0</v>
      </c>
      <c r="AA14" s="285">
        <v>0</v>
      </c>
      <c r="AB14" s="214">
        <v>0</v>
      </c>
      <c r="AC14" s="338"/>
      <c r="AD14" s="290">
        <f t="shared" ref="AD14:AD20" si="22">SUM(AE14:AO14)</f>
        <v>32</v>
      </c>
      <c r="AE14" s="374"/>
      <c r="AF14" s="213">
        <v>32</v>
      </c>
      <c r="AG14" s="285">
        <v>0</v>
      </c>
      <c r="AH14" s="285">
        <v>0</v>
      </c>
      <c r="AI14" s="285">
        <v>0</v>
      </c>
      <c r="AJ14" s="285">
        <v>0</v>
      </c>
      <c r="AK14" s="285">
        <v>0</v>
      </c>
      <c r="AL14" s="285">
        <v>0</v>
      </c>
      <c r="AM14" s="285">
        <v>0</v>
      </c>
      <c r="AN14" s="214">
        <v>0</v>
      </c>
      <c r="AO14" s="184"/>
      <c r="AP14" s="282">
        <f t="shared" si="4"/>
        <v>64</v>
      </c>
      <c r="AQ14" s="184"/>
      <c r="AR14" s="213">
        <v>0</v>
      </c>
      <c r="AS14" s="285">
        <v>0</v>
      </c>
      <c r="AT14" s="285">
        <v>64</v>
      </c>
      <c r="AU14" s="285">
        <v>0</v>
      </c>
      <c r="AV14" s="214">
        <v>0</v>
      </c>
      <c r="AW14" s="184"/>
      <c r="AX14" s="282">
        <v>0</v>
      </c>
      <c r="AY14" s="412"/>
      <c r="AZ14" s="219">
        <v>1500</v>
      </c>
      <c r="BA14" s="412" t="s">
        <v>17</v>
      </c>
      <c r="BB14" s="716">
        <v>0.25</v>
      </c>
      <c r="BC14" s="723">
        <v>0.25</v>
      </c>
      <c r="BD14" s="184"/>
      <c r="BE14" s="420" t="s">
        <v>17</v>
      </c>
      <c r="BF14" s="184"/>
      <c r="BG14" s="213" t="s">
        <v>500</v>
      </c>
      <c r="BH14" s="214" t="s">
        <v>501</v>
      </c>
      <c r="BI14" s="184"/>
      <c r="BJ14" s="335">
        <f t="shared" si="5"/>
        <v>0</v>
      </c>
      <c r="BK14" s="336">
        <f t="shared" si="6"/>
        <v>0</v>
      </c>
      <c r="BL14" s="336">
        <f t="shared" si="7"/>
        <v>32</v>
      </c>
      <c r="BM14" s="336">
        <f t="shared" si="8"/>
        <v>4</v>
      </c>
      <c r="BN14" s="336">
        <f t="shared" si="9"/>
        <v>32</v>
      </c>
      <c r="BO14" s="336">
        <f t="shared" si="10"/>
        <v>64</v>
      </c>
      <c r="BP14" s="337">
        <f t="shared" si="11"/>
        <v>0</v>
      </c>
      <c r="BR14" s="687">
        <f t="shared" si="12"/>
        <v>0</v>
      </c>
      <c r="BS14" s="688">
        <f t="shared" si="13"/>
        <v>0</v>
      </c>
      <c r="BT14" s="688">
        <f t="shared" si="14"/>
        <v>3337.6</v>
      </c>
      <c r="BU14" s="688">
        <f t="shared" si="15"/>
        <v>324.39999999999998</v>
      </c>
      <c r="BV14" s="688">
        <f t="shared" si="16"/>
        <v>2595.1999999999998</v>
      </c>
      <c r="BW14" s="688">
        <f t="shared" si="17"/>
        <v>7263.36</v>
      </c>
      <c r="BX14" s="689">
        <f t="shared" si="18"/>
        <v>0</v>
      </c>
      <c r="BY14" s="8"/>
      <c r="BZ14" s="687">
        <f t="shared" si="20"/>
        <v>13520.56</v>
      </c>
      <c r="CA14" s="694">
        <f t="shared" si="21"/>
        <v>16900.7</v>
      </c>
      <c r="CB14" s="689">
        <f t="shared" si="19"/>
        <v>1875</v>
      </c>
      <c r="CC14" s="8"/>
      <c r="CD14" s="8"/>
      <c r="CE14" s="8"/>
      <c r="CF14" s="170"/>
    </row>
    <row r="15" spans="2:84" s="329" customFormat="1" ht="109.2">
      <c r="B15" s="1378" t="s">
        <v>745</v>
      </c>
      <c r="C15" s="171" t="s">
        <v>349</v>
      </c>
      <c r="D15" s="368" t="s">
        <v>328</v>
      </c>
      <c r="E15" s="282">
        <v>2</v>
      </c>
      <c r="F15" s="283">
        <v>0</v>
      </c>
      <c r="G15" s="184"/>
      <c r="H15" s="282">
        <f t="shared" ref="H15:H20" si="23">SUM(I15:M15)</f>
        <v>0</v>
      </c>
      <c r="I15" s="184"/>
      <c r="J15" s="213">
        <v>0</v>
      </c>
      <c r="K15" s="285">
        <v>0</v>
      </c>
      <c r="L15" s="214">
        <v>0</v>
      </c>
      <c r="M15" s="184"/>
      <c r="N15" s="282">
        <f t="shared" ref="N15:N20" si="24">SUM(O15:T15)</f>
        <v>32</v>
      </c>
      <c r="O15" s="184"/>
      <c r="P15" s="213">
        <v>16</v>
      </c>
      <c r="Q15" s="285">
        <v>0</v>
      </c>
      <c r="R15" s="285">
        <v>16</v>
      </c>
      <c r="S15" s="214">
        <v>0</v>
      </c>
      <c r="T15" s="184"/>
      <c r="U15" s="282">
        <f t="shared" ref="U15:U20" si="25">SUM(V15:AC15)</f>
        <v>2</v>
      </c>
      <c r="V15" s="412"/>
      <c r="W15" s="213">
        <v>2</v>
      </c>
      <c r="X15" s="285">
        <v>0</v>
      </c>
      <c r="Y15" s="285">
        <v>0</v>
      </c>
      <c r="Z15" s="285">
        <v>0</v>
      </c>
      <c r="AA15" s="285">
        <v>0</v>
      </c>
      <c r="AB15" s="214">
        <v>0</v>
      </c>
      <c r="AC15" s="338"/>
      <c r="AD15" s="290">
        <f t="shared" si="22"/>
        <v>32</v>
      </c>
      <c r="AE15" s="374"/>
      <c r="AF15" s="213">
        <v>16</v>
      </c>
      <c r="AG15" s="285">
        <v>0</v>
      </c>
      <c r="AH15" s="285">
        <v>0</v>
      </c>
      <c r="AI15" s="285">
        <v>16</v>
      </c>
      <c r="AJ15" s="285">
        <v>0</v>
      </c>
      <c r="AK15" s="285">
        <v>0</v>
      </c>
      <c r="AL15" s="285">
        <v>0</v>
      </c>
      <c r="AM15" s="285">
        <v>0</v>
      </c>
      <c r="AN15" s="214">
        <v>0</v>
      </c>
      <c r="AO15" s="184"/>
      <c r="AP15" s="282">
        <f t="shared" ref="AP15:AP20" si="26">SUM(AQ15:AW15)</f>
        <v>64</v>
      </c>
      <c r="AQ15" s="184"/>
      <c r="AR15" s="213">
        <v>0</v>
      </c>
      <c r="AS15" s="285">
        <v>0</v>
      </c>
      <c r="AT15" s="285">
        <v>64</v>
      </c>
      <c r="AU15" s="285">
        <v>0</v>
      </c>
      <c r="AV15" s="214">
        <v>0</v>
      </c>
      <c r="AW15" s="184"/>
      <c r="AX15" s="282">
        <v>0</v>
      </c>
      <c r="AY15" s="412"/>
      <c r="AZ15" s="219">
        <v>1500</v>
      </c>
      <c r="BA15" s="412" t="s">
        <v>17</v>
      </c>
      <c r="BB15" s="716">
        <v>0.25</v>
      </c>
      <c r="BC15" s="723">
        <v>0.25</v>
      </c>
      <c r="BD15" s="184"/>
      <c r="BE15" s="420" t="s">
        <v>17</v>
      </c>
      <c r="BF15" s="184"/>
      <c r="BG15" s="213" t="s">
        <v>500</v>
      </c>
      <c r="BH15" s="214" t="s">
        <v>501</v>
      </c>
      <c r="BI15" s="184"/>
      <c r="BJ15" s="335">
        <f t="shared" si="5"/>
        <v>0</v>
      </c>
      <c r="BK15" s="336">
        <f t="shared" si="6"/>
        <v>0</v>
      </c>
      <c r="BL15" s="336">
        <f t="shared" si="7"/>
        <v>32</v>
      </c>
      <c r="BM15" s="336">
        <f t="shared" si="8"/>
        <v>2</v>
      </c>
      <c r="BN15" s="336">
        <f t="shared" si="9"/>
        <v>32</v>
      </c>
      <c r="BO15" s="336">
        <f t="shared" si="10"/>
        <v>64</v>
      </c>
      <c r="BP15" s="337">
        <f t="shared" si="11"/>
        <v>0</v>
      </c>
      <c r="BR15" s="687">
        <f t="shared" si="12"/>
        <v>0</v>
      </c>
      <c r="BS15" s="688">
        <f t="shared" si="13"/>
        <v>0</v>
      </c>
      <c r="BT15" s="688">
        <f t="shared" si="14"/>
        <v>3337.6</v>
      </c>
      <c r="BU15" s="688">
        <f t="shared" si="15"/>
        <v>162.19999999999999</v>
      </c>
      <c r="BV15" s="688">
        <f t="shared" si="16"/>
        <v>2595.1999999999998</v>
      </c>
      <c r="BW15" s="688">
        <f t="shared" si="17"/>
        <v>7263.36</v>
      </c>
      <c r="BX15" s="689">
        <f t="shared" si="18"/>
        <v>0</v>
      </c>
      <c r="BY15" s="18"/>
      <c r="BZ15" s="687">
        <f t="shared" si="20"/>
        <v>13358.36</v>
      </c>
      <c r="CA15" s="694">
        <f t="shared" si="21"/>
        <v>16697.95</v>
      </c>
      <c r="CB15" s="689">
        <f t="shared" si="19"/>
        <v>1875</v>
      </c>
      <c r="CC15" s="18"/>
      <c r="CD15" s="18"/>
      <c r="CE15" s="18"/>
      <c r="CF15" s="170"/>
    </row>
    <row r="16" spans="2:84" s="329" customFormat="1" ht="140.4">
      <c r="B16" s="1378" t="s">
        <v>746</v>
      </c>
      <c r="C16" s="171" t="s">
        <v>350</v>
      </c>
      <c r="D16" s="368" t="s">
        <v>329</v>
      </c>
      <c r="E16" s="282">
        <v>10</v>
      </c>
      <c r="F16" s="283">
        <v>0</v>
      </c>
      <c r="G16" s="184"/>
      <c r="H16" s="282">
        <f t="shared" si="23"/>
        <v>0</v>
      </c>
      <c r="I16" s="184"/>
      <c r="J16" s="213">
        <v>0</v>
      </c>
      <c r="K16" s="285">
        <v>0</v>
      </c>
      <c r="L16" s="214">
        <v>0</v>
      </c>
      <c r="M16" s="184"/>
      <c r="N16" s="282">
        <f t="shared" si="24"/>
        <v>0</v>
      </c>
      <c r="O16" s="184"/>
      <c r="P16" s="213">
        <v>0</v>
      </c>
      <c r="Q16" s="285">
        <v>0</v>
      </c>
      <c r="R16" s="285">
        <v>0</v>
      </c>
      <c r="S16" s="214">
        <v>0</v>
      </c>
      <c r="T16" s="184"/>
      <c r="U16" s="282">
        <f t="shared" si="25"/>
        <v>0</v>
      </c>
      <c r="V16" s="412"/>
      <c r="W16" s="213">
        <v>0</v>
      </c>
      <c r="X16" s="285">
        <v>0</v>
      </c>
      <c r="Y16" s="285">
        <v>0</v>
      </c>
      <c r="Z16" s="285">
        <v>0</v>
      </c>
      <c r="AA16" s="285">
        <v>0</v>
      </c>
      <c r="AB16" s="214">
        <v>0</v>
      </c>
      <c r="AC16" s="338"/>
      <c r="AD16" s="290">
        <f t="shared" si="22"/>
        <v>416</v>
      </c>
      <c r="AE16" s="374"/>
      <c r="AF16" s="213">
        <v>80</v>
      </c>
      <c r="AG16" s="285">
        <v>0</v>
      </c>
      <c r="AH16" s="285">
        <v>0</v>
      </c>
      <c r="AI16" s="285">
        <v>336</v>
      </c>
      <c r="AJ16" s="285">
        <v>0</v>
      </c>
      <c r="AK16" s="285">
        <v>0</v>
      </c>
      <c r="AL16" s="285">
        <v>0</v>
      </c>
      <c r="AM16" s="285">
        <v>0</v>
      </c>
      <c r="AN16" s="214">
        <v>0</v>
      </c>
      <c r="AO16" s="184"/>
      <c r="AP16" s="282">
        <f t="shared" si="26"/>
        <v>64</v>
      </c>
      <c r="AQ16" s="184"/>
      <c r="AR16" s="213">
        <v>0</v>
      </c>
      <c r="AS16" s="285">
        <v>0</v>
      </c>
      <c r="AT16" s="285">
        <v>64</v>
      </c>
      <c r="AU16" s="285">
        <v>0</v>
      </c>
      <c r="AV16" s="214">
        <v>0</v>
      </c>
      <c r="AW16" s="184"/>
      <c r="AX16" s="282">
        <v>0</v>
      </c>
      <c r="AY16" s="412"/>
      <c r="AZ16" s="219">
        <v>3500</v>
      </c>
      <c r="BA16" s="412" t="s">
        <v>17</v>
      </c>
      <c r="BB16" s="716">
        <v>0.25</v>
      </c>
      <c r="BC16" s="723">
        <v>0.25</v>
      </c>
      <c r="BD16" s="184"/>
      <c r="BE16" s="420" t="s">
        <v>658</v>
      </c>
      <c r="BF16" s="184"/>
      <c r="BG16" s="213" t="s">
        <v>500</v>
      </c>
      <c r="BH16" s="214" t="s">
        <v>501</v>
      </c>
      <c r="BI16" s="184"/>
      <c r="BJ16" s="335">
        <f t="shared" si="5"/>
        <v>0</v>
      </c>
      <c r="BK16" s="336">
        <f t="shared" si="6"/>
        <v>0</v>
      </c>
      <c r="BL16" s="336">
        <f t="shared" si="7"/>
        <v>0</v>
      </c>
      <c r="BM16" s="336">
        <f t="shared" si="8"/>
        <v>0</v>
      </c>
      <c r="BN16" s="336">
        <f t="shared" si="9"/>
        <v>416</v>
      </c>
      <c r="BO16" s="336">
        <f t="shared" si="10"/>
        <v>64</v>
      </c>
      <c r="BP16" s="337">
        <f t="shared" si="11"/>
        <v>0</v>
      </c>
      <c r="BR16" s="687">
        <f t="shared" si="12"/>
        <v>0</v>
      </c>
      <c r="BS16" s="688">
        <f t="shared" si="13"/>
        <v>0</v>
      </c>
      <c r="BT16" s="688">
        <f t="shared" si="14"/>
        <v>0</v>
      </c>
      <c r="BU16" s="688">
        <f t="shared" si="15"/>
        <v>0</v>
      </c>
      <c r="BV16" s="688">
        <f t="shared" si="16"/>
        <v>33737.599999999999</v>
      </c>
      <c r="BW16" s="688">
        <f t="shared" si="17"/>
        <v>7263.36</v>
      </c>
      <c r="BX16" s="689">
        <f t="shared" si="18"/>
        <v>0</v>
      </c>
      <c r="BY16" s="18"/>
      <c r="BZ16" s="687">
        <f t="shared" si="20"/>
        <v>41000.959999999999</v>
      </c>
      <c r="CA16" s="694">
        <f t="shared" si="21"/>
        <v>51251.199999999997</v>
      </c>
      <c r="CB16" s="689">
        <f t="shared" si="19"/>
        <v>4375</v>
      </c>
      <c r="CC16" s="18"/>
      <c r="CD16" s="18"/>
      <c r="CE16" s="18"/>
    </row>
    <row r="17" spans="2:84" s="329" customFormat="1" ht="172.2" thickBot="1">
      <c r="B17" s="1378" t="s">
        <v>747</v>
      </c>
      <c r="C17" s="171" t="s">
        <v>143</v>
      </c>
      <c r="D17" s="368" t="s">
        <v>651</v>
      </c>
      <c r="E17" s="282">
        <v>20</v>
      </c>
      <c r="F17" s="283">
        <v>0</v>
      </c>
      <c r="G17" s="184"/>
      <c r="H17" s="282">
        <f t="shared" si="23"/>
        <v>0</v>
      </c>
      <c r="I17" s="184"/>
      <c r="J17" s="213">
        <v>0</v>
      </c>
      <c r="K17" s="285">
        <v>0</v>
      </c>
      <c r="L17" s="214">
        <v>0</v>
      </c>
      <c r="M17" s="184"/>
      <c r="N17" s="282">
        <f t="shared" si="24"/>
        <v>32</v>
      </c>
      <c r="O17" s="184"/>
      <c r="P17" s="213">
        <v>16</v>
      </c>
      <c r="Q17" s="285">
        <v>0</v>
      </c>
      <c r="R17" s="285">
        <v>16</v>
      </c>
      <c r="S17" s="214">
        <v>0</v>
      </c>
      <c r="T17" s="184"/>
      <c r="U17" s="282">
        <f t="shared" si="25"/>
        <v>16</v>
      </c>
      <c r="V17" s="412"/>
      <c r="W17" s="213">
        <v>16</v>
      </c>
      <c r="X17" s="285">
        <v>0</v>
      </c>
      <c r="Y17" s="285">
        <v>0</v>
      </c>
      <c r="Z17" s="285">
        <v>0</v>
      </c>
      <c r="AA17" s="285">
        <v>0</v>
      </c>
      <c r="AB17" s="214">
        <v>0</v>
      </c>
      <c r="AC17" s="338"/>
      <c r="AD17" s="290">
        <f t="shared" si="22"/>
        <v>336</v>
      </c>
      <c r="AE17" s="374"/>
      <c r="AF17" s="213">
        <v>16</v>
      </c>
      <c r="AG17" s="285">
        <v>0</v>
      </c>
      <c r="AH17" s="285">
        <v>0</v>
      </c>
      <c r="AI17" s="285">
        <v>0</v>
      </c>
      <c r="AJ17" s="285">
        <v>320</v>
      </c>
      <c r="AK17" s="285">
        <v>0</v>
      </c>
      <c r="AL17" s="285">
        <v>0</v>
      </c>
      <c r="AM17" s="285">
        <v>0</v>
      </c>
      <c r="AN17" s="214">
        <v>0</v>
      </c>
      <c r="AO17" s="184"/>
      <c r="AP17" s="282">
        <f t="shared" si="26"/>
        <v>0</v>
      </c>
      <c r="AQ17" s="184"/>
      <c r="AR17" s="213">
        <v>0</v>
      </c>
      <c r="AS17" s="285">
        <v>0</v>
      </c>
      <c r="AT17" s="285">
        <v>0</v>
      </c>
      <c r="AU17" s="285">
        <v>0</v>
      </c>
      <c r="AV17" s="214">
        <v>0</v>
      </c>
      <c r="AW17" s="184"/>
      <c r="AX17" s="282">
        <v>0</v>
      </c>
      <c r="AY17" s="412"/>
      <c r="AZ17" s="219">
        <v>3500</v>
      </c>
      <c r="BA17" s="417" t="s">
        <v>17</v>
      </c>
      <c r="BB17" s="716">
        <v>0.25</v>
      </c>
      <c r="BC17" s="723">
        <v>0.25</v>
      </c>
      <c r="BD17" s="184"/>
      <c r="BE17" s="420" t="s">
        <v>17</v>
      </c>
      <c r="BF17" s="184"/>
      <c r="BG17" s="213" t="s">
        <v>500</v>
      </c>
      <c r="BH17" s="214" t="s">
        <v>501</v>
      </c>
      <c r="BI17" s="184"/>
      <c r="BJ17" s="335">
        <f t="shared" si="5"/>
        <v>0</v>
      </c>
      <c r="BK17" s="336">
        <f t="shared" si="6"/>
        <v>0</v>
      </c>
      <c r="BL17" s="336">
        <f t="shared" si="7"/>
        <v>32</v>
      </c>
      <c r="BM17" s="336">
        <f t="shared" si="8"/>
        <v>16</v>
      </c>
      <c r="BN17" s="336">
        <f t="shared" si="9"/>
        <v>336</v>
      </c>
      <c r="BO17" s="336">
        <f t="shared" si="10"/>
        <v>0</v>
      </c>
      <c r="BP17" s="337">
        <f t="shared" si="11"/>
        <v>0</v>
      </c>
      <c r="BR17" s="687">
        <f t="shared" si="12"/>
        <v>0</v>
      </c>
      <c r="BS17" s="688">
        <f t="shared" si="13"/>
        <v>0</v>
      </c>
      <c r="BT17" s="688">
        <f t="shared" si="14"/>
        <v>3337.6</v>
      </c>
      <c r="BU17" s="688">
        <f t="shared" si="15"/>
        <v>1297.5999999999999</v>
      </c>
      <c r="BV17" s="688">
        <f t="shared" si="16"/>
        <v>27249.599999999999</v>
      </c>
      <c r="BW17" s="688">
        <f t="shared" si="17"/>
        <v>0</v>
      </c>
      <c r="BX17" s="689">
        <f t="shared" si="18"/>
        <v>0</v>
      </c>
      <c r="BY17" s="18"/>
      <c r="BZ17" s="687">
        <f t="shared" si="20"/>
        <v>31884.799999999999</v>
      </c>
      <c r="CA17" s="694">
        <f t="shared" si="21"/>
        <v>39856</v>
      </c>
      <c r="CB17" s="689">
        <f t="shared" si="19"/>
        <v>4375</v>
      </c>
      <c r="CC17" s="8"/>
      <c r="CD17" s="8"/>
      <c r="CE17" s="8"/>
      <c r="CF17" s="18"/>
    </row>
    <row r="18" spans="2:84" s="329" customFormat="1" ht="203.4" thickBot="1">
      <c r="B18" s="1378" t="s">
        <v>748</v>
      </c>
      <c r="C18" s="171" t="s">
        <v>144</v>
      </c>
      <c r="D18" s="368" t="s">
        <v>652</v>
      </c>
      <c r="E18" s="282">
        <v>20</v>
      </c>
      <c r="F18" s="283">
        <v>0</v>
      </c>
      <c r="G18" s="184"/>
      <c r="H18" s="282">
        <f t="shared" si="23"/>
        <v>0</v>
      </c>
      <c r="I18" s="184"/>
      <c r="J18" s="213">
        <v>0</v>
      </c>
      <c r="K18" s="285">
        <v>0</v>
      </c>
      <c r="L18" s="214">
        <v>0</v>
      </c>
      <c r="M18" s="184"/>
      <c r="N18" s="282">
        <f t="shared" si="24"/>
        <v>32</v>
      </c>
      <c r="O18" s="184"/>
      <c r="P18" s="213">
        <v>16</v>
      </c>
      <c r="Q18" s="285">
        <v>0</v>
      </c>
      <c r="R18" s="285">
        <v>16</v>
      </c>
      <c r="S18" s="214">
        <v>0</v>
      </c>
      <c r="T18" s="184"/>
      <c r="U18" s="282">
        <f t="shared" si="25"/>
        <v>16</v>
      </c>
      <c r="V18" s="412"/>
      <c r="W18" s="213">
        <v>16</v>
      </c>
      <c r="X18" s="285">
        <v>0</v>
      </c>
      <c r="Y18" s="285">
        <v>0</v>
      </c>
      <c r="Z18" s="285">
        <v>0</v>
      </c>
      <c r="AA18" s="285">
        <v>0</v>
      </c>
      <c r="AB18" s="214">
        <v>0</v>
      </c>
      <c r="AC18" s="338"/>
      <c r="AD18" s="290">
        <f t="shared" si="22"/>
        <v>320</v>
      </c>
      <c r="AE18" s="374"/>
      <c r="AF18" s="213">
        <v>0</v>
      </c>
      <c r="AG18" s="285">
        <v>160</v>
      </c>
      <c r="AH18" s="285">
        <v>0</v>
      </c>
      <c r="AI18" s="285">
        <v>160</v>
      </c>
      <c r="AJ18" s="285">
        <v>0</v>
      </c>
      <c r="AK18" s="285">
        <v>0</v>
      </c>
      <c r="AL18" s="285">
        <v>0</v>
      </c>
      <c r="AM18" s="285">
        <v>0</v>
      </c>
      <c r="AN18" s="214">
        <v>0</v>
      </c>
      <c r="AO18" s="184"/>
      <c r="AP18" s="282">
        <f t="shared" si="26"/>
        <v>0</v>
      </c>
      <c r="AQ18" s="184"/>
      <c r="AR18" s="213">
        <v>0</v>
      </c>
      <c r="AS18" s="1380">
        <v>0</v>
      </c>
      <c r="AT18" s="285">
        <v>0</v>
      </c>
      <c r="AU18" s="285">
        <v>0</v>
      </c>
      <c r="AV18" s="214">
        <v>0</v>
      </c>
      <c r="AW18" s="184"/>
      <c r="AX18" s="282">
        <v>0</v>
      </c>
      <c r="AY18" s="625"/>
      <c r="AZ18" s="219">
        <v>3500</v>
      </c>
      <c r="BA18" s="417" t="s">
        <v>17</v>
      </c>
      <c r="BB18" s="716">
        <v>0.25</v>
      </c>
      <c r="BC18" s="723">
        <v>0</v>
      </c>
      <c r="BD18" s="184"/>
      <c r="BE18" s="420" t="s">
        <v>17</v>
      </c>
      <c r="BF18" s="184"/>
      <c r="BG18" s="213" t="s">
        <v>500</v>
      </c>
      <c r="BH18" s="214" t="s">
        <v>501</v>
      </c>
      <c r="BI18" s="184"/>
      <c r="BJ18" s="326">
        <f t="shared" si="5"/>
        <v>0</v>
      </c>
      <c r="BK18" s="327">
        <f t="shared" si="6"/>
        <v>0</v>
      </c>
      <c r="BL18" s="327">
        <f t="shared" si="7"/>
        <v>32</v>
      </c>
      <c r="BM18" s="327">
        <f t="shared" si="8"/>
        <v>16</v>
      </c>
      <c r="BN18" s="327">
        <f t="shared" si="9"/>
        <v>320</v>
      </c>
      <c r="BO18" s="327">
        <f t="shared" si="10"/>
        <v>0</v>
      </c>
      <c r="BP18" s="328">
        <f t="shared" si="11"/>
        <v>0</v>
      </c>
      <c r="BR18" s="684">
        <f t="shared" si="12"/>
        <v>0</v>
      </c>
      <c r="BS18" s="685">
        <f t="shared" si="13"/>
        <v>0</v>
      </c>
      <c r="BT18" s="685">
        <f t="shared" si="14"/>
        <v>3337.6</v>
      </c>
      <c r="BU18" s="685">
        <f t="shared" si="15"/>
        <v>1297.5999999999999</v>
      </c>
      <c r="BV18" s="685">
        <f t="shared" si="16"/>
        <v>25952</v>
      </c>
      <c r="BW18" s="685">
        <f t="shared" si="17"/>
        <v>0</v>
      </c>
      <c r="BX18" s="686">
        <f t="shared" si="18"/>
        <v>0</v>
      </c>
      <c r="BY18" s="18"/>
      <c r="BZ18" s="687">
        <f t="shared" si="20"/>
        <v>30587.200000000001</v>
      </c>
      <c r="CA18" s="694">
        <f t="shared" si="21"/>
        <v>38234</v>
      </c>
      <c r="CB18" s="689">
        <f t="shared" si="19"/>
        <v>3500</v>
      </c>
      <c r="CC18" s="8"/>
      <c r="CD18" s="8"/>
      <c r="CE18" s="8"/>
      <c r="CF18" s="8"/>
    </row>
    <row r="19" spans="2:84" s="329" customFormat="1" ht="203.4" thickBot="1">
      <c r="B19" s="342" t="s">
        <v>741</v>
      </c>
      <c r="C19" s="171" t="s">
        <v>145</v>
      </c>
      <c r="D19" s="320" t="s">
        <v>338</v>
      </c>
      <c r="E19" s="282">
        <v>10</v>
      </c>
      <c r="F19" s="283">
        <v>0</v>
      </c>
      <c r="G19" s="184"/>
      <c r="H19" s="282">
        <f t="shared" si="23"/>
        <v>0</v>
      </c>
      <c r="I19" s="184"/>
      <c r="J19" s="213">
        <v>0</v>
      </c>
      <c r="K19" s="285">
        <v>0</v>
      </c>
      <c r="L19" s="214">
        <v>0</v>
      </c>
      <c r="M19" s="184"/>
      <c r="N19" s="282">
        <f t="shared" si="24"/>
        <v>16</v>
      </c>
      <c r="O19" s="184"/>
      <c r="P19" s="213">
        <v>8</v>
      </c>
      <c r="Q19" s="285">
        <v>0</v>
      </c>
      <c r="R19" s="285">
        <v>8</v>
      </c>
      <c r="S19" s="214">
        <v>0</v>
      </c>
      <c r="T19" s="184"/>
      <c r="U19" s="282">
        <f t="shared" si="25"/>
        <v>8</v>
      </c>
      <c r="V19" s="412"/>
      <c r="W19" s="213">
        <v>8</v>
      </c>
      <c r="X19" s="285">
        <v>0</v>
      </c>
      <c r="Y19" s="285">
        <v>0</v>
      </c>
      <c r="Z19" s="285">
        <v>0</v>
      </c>
      <c r="AA19" s="285">
        <v>0</v>
      </c>
      <c r="AB19" s="214">
        <v>0</v>
      </c>
      <c r="AC19" s="338"/>
      <c r="AD19" s="290">
        <f t="shared" si="22"/>
        <v>10</v>
      </c>
      <c r="AE19" s="374"/>
      <c r="AF19" s="910">
        <v>8</v>
      </c>
      <c r="AG19" s="285">
        <v>0</v>
      </c>
      <c r="AH19" s="285">
        <v>0</v>
      </c>
      <c r="AI19" s="285">
        <v>1</v>
      </c>
      <c r="AJ19" s="909">
        <v>1</v>
      </c>
      <c r="AK19" s="285">
        <v>0</v>
      </c>
      <c r="AL19" s="285">
        <v>0</v>
      </c>
      <c r="AM19" s="285">
        <v>0</v>
      </c>
      <c r="AN19" s="214">
        <v>0</v>
      </c>
      <c r="AO19" s="184"/>
      <c r="AP19" s="282">
        <f t="shared" si="26"/>
        <v>0</v>
      </c>
      <c r="AQ19" s="184"/>
      <c r="AR19" s="213">
        <v>0</v>
      </c>
      <c r="AS19" s="285">
        <v>0</v>
      </c>
      <c r="AT19" s="285">
        <v>0</v>
      </c>
      <c r="AU19" s="285">
        <v>0</v>
      </c>
      <c r="AV19" s="214">
        <v>0</v>
      </c>
      <c r="AW19" s="184"/>
      <c r="AX19" s="282">
        <v>0</v>
      </c>
      <c r="AY19" s="627"/>
      <c r="AZ19" s="219">
        <v>0</v>
      </c>
      <c r="BA19" s="417" t="s">
        <v>17</v>
      </c>
      <c r="BB19" s="716">
        <v>0.25</v>
      </c>
      <c r="BC19" s="723">
        <v>0</v>
      </c>
      <c r="BD19" s="184"/>
      <c r="BE19" s="420"/>
      <c r="BF19" s="184"/>
      <c r="BG19" s="213" t="s">
        <v>500</v>
      </c>
      <c r="BH19" s="214" t="s">
        <v>504</v>
      </c>
      <c r="BI19" s="184"/>
      <c r="BJ19" s="335">
        <f t="shared" si="5"/>
        <v>0</v>
      </c>
      <c r="BK19" s="336">
        <f t="shared" si="6"/>
        <v>0</v>
      </c>
      <c r="BL19" s="336">
        <f t="shared" si="7"/>
        <v>16</v>
      </c>
      <c r="BM19" s="336">
        <f t="shared" si="8"/>
        <v>8</v>
      </c>
      <c r="BN19" s="336">
        <f t="shared" si="9"/>
        <v>10</v>
      </c>
      <c r="BO19" s="336">
        <f t="shared" si="10"/>
        <v>0</v>
      </c>
      <c r="BP19" s="337">
        <f t="shared" si="11"/>
        <v>0</v>
      </c>
      <c r="BR19" s="687">
        <f t="shared" si="12"/>
        <v>0</v>
      </c>
      <c r="BS19" s="688">
        <f t="shared" si="13"/>
        <v>0</v>
      </c>
      <c r="BT19" s="688">
        <f t="shared" si="14"/>
        <v>1668.8</v>
      </c>
      <c r="BU19" s="688">
        <f t="shared" si="15"/>
        <v>648.79999999999995</v>
      </c>
      <c r="BV19" s="688">
        <f t="shared" si="16"/>
        <v>811</v>
      </c>
      <c r="BW19" s="688">
        <f t="shared" si="17"/>
        <v>0</v>
      </c>
      <c r="BX19" s="689">
        <f t="shared" si="18"/>
        <v>0</v>
      </c>
      <c r="BY19" s="18"/>
      <c r="BZ19" s="687">
        <f t="shared" ref="BZ19:BZ20" si="27">SUM(BR19:BX19)</f>
        <v>3128.6</v>
      </c>
      <c r="CA19" s="694">
        <f t="shared" ref="CA19:CA20" si="28">BZ19*(1+BB19)</f>
        <v>3910.75</v>
      </c>
      <c r="CB19" s="689">
        <f t="shared" ref="CB19:CB20" si="29">AZ19*(1+BC19)</f>
        <v>0</v>
      </c>
      <c r="CC19" s="8"/>
      <c r="CD19" s="8"/>
      <c r="CE19" s="8"/>
      <c r="CF19" s="8"/>
    </row>
    <row r="20" spans="2:84" s="170" customFormat="1" ht="109.8" thickBot="1">
      <c r="B20" s="343" t="s">
        <v>742</v>
      </c>
      <c r="C20" s="297" t="s">
        <v>146</v>
      </c>
      <c r="D20" s="368" t="s">
        <v>321</v>
      </c>
      <c r="E20" s="298">
        <v>10</v>
      </c>
      <c r="F20" s="299">
        <v>0</v>
      </c>
      <c r="G20" s="340"/>
      <c r="H20" s="298">
        <f t="shared" si="23"/>
        <v>0</v>
      </c>
      <c r="I20" s="340"/>
      <c r="J20" s="215">
        <v>0</v>
      </c>
      <c r="K20" s="301">
        <v>0</v>
      </c>
      <c r="L20" s="216">
        <v>0</v>
      </c>
      <c r="M20" s="340"/>
      <c r="N20" s="298">
        <f t="shared" si="24"/>
        <v>16</v>
      </c>
      <c r="O20" s="340"/>
      <c r="P20" s="215">
        <v>8</v>
      </c>
      <c r="Q20" s="301">
        <v>0</v>
      </c>
      <c r="R20" s="301">
        <v>8</v>
      </c>
      <c r="S20" s="216">
        <v>0</v>
      </c>
      <c r="T20" s="340"/>
      <c r="U20" s="298">
        <f t="shared" si="25"/>
        <v>8</v>
      </c>
      <c r="V20" s="413"/>
      <c r="W20" s="215">
        <v>8</v>
      </c>
      <c r="X20" s="301">
        <v>0</v>
      </c>
      <c r="Y20" s="301">
        <v>0</v>
      </c>
      <c r="Z20" s="301">
        <v>0</v>
      </c>
      <c r="AA20" s="301">
        <v>0</v>
      </c>
      <c r="AB20" s="216">
        <v>0</v>
      </c>
      <c r="AC20" s="339"/>
      <c r="AD20" s="309">
        <f t="shared" si="22"/>
        <v>24</v>
      </c>
      <c r="AE20" s="375"/>
      <c r="AF20" s="215">
        <v>8</v>
      </c>
      <c r="AG20" s="301">
        <v>0</v>
      </c>
      <c r="AH20" s="301">
        <v>0</v>
      </c>
      <c r="AI20" s="301">
        <v>8</v>
      </c>
      <c r="AJ20" s="301">
        <v>8</v>
      </c>
      <c r="AK20" s="301">
        <v>0</v>
      </c>
      <c r="AL20" s="301">
        <v>0</v>
      </c>
      <c r="AM20" s="301">
        <v>0</v>
      </c>
      <c r="AN20" s="216">
        <v>0</v>
      </c>
      <c r="AO20" s="340"/>
      <c r="AP20" s="298">
        <f t="shared" si="26"/>
        <v>0</v>
      </c>
      <c r="AQ20" s="340"/>
      <c r="AR20" s="215">
        <v>0</v>
      </c>
      <c r="AS20" s="301">
        <v>0</v>
      </c>
      <c r="AT20" s="301">
        <v>0</v>
      </c>
      <c r="AU20" s="301">
        <v>0</v>
      </c>
      <c r="AV20" s="216">
        <v>0</v>
      </c>
      <c r="AW20" s="340"/>
      <c r="AX20" s="298">
        <v>0</v>
      </c>
      <c r="AY20" s="626"/>
      <c r="AZ20" s="220">
        <v>0</v>
      </c>
      <c r="BA20" s="418" t="s">
        <v>17</v>
      </c>
      <c r="BB20" s="717">
        <v>0.25</v>
      </c>
      <c r="BC20" s="724">
        <v>0</v>
      </c>
      <c r="BD20" s="340"/>
      <c r="BE20" s="421"/>
      <c r="BF20" s="340"/>
      <c r="BG20" s="215" t="s">
        <v>500</v>
      </c>
      <c r="BH20" s="216" t="s">
        <v>504</v>
      </c>
      <c r="BI20" s="340"/>
      <c r="BJ20" s="408">
        <f t="shared" si="5"/>
        <v>0</v>
      </c>
      <c r="BK20" s="378">
        <f t="shared" si="6"/>
        <v>0</v>
      </c>
      <c r="BL20" s="378">
        <f t="shared" si="7"/>
        <v>16</v>
      </c>
      <c r="BM20" s="378">
        <f t="shared" si="8"/>
        <v>8</v>
      </c>
      <c r="BN20" s="378">
        <f t="shared" si="9"/>
        <v>24</v>
      </c>
      <c r="BO20" s="378">
        <f t="shared" si="10"/>
        <v>0</v>
      </c>
      <c r="BP20" s="380">
        <f t="shared" si="11"/>
        <v>0</v>
      </c>
      <c r="BR20" s="690">
        <f t="shared" si="12"/>
        <v>0</v>
      </c>
      <c r="BS20" s="691">
        <f t="shared" si="13"/>
        <v>0</v>
      </c>
      <c r="BT20" s="691">
        <f t="shared" si="14"/>
        <v>1668.8</v>
      </c>
      <c r="BU20" s="691">
        <f t="shared" si="15"/>
        <v>648.79999999999995</v>
      </c>
      <c r="BV20" s="691">
        <f t="shared" si="16"/>
        <v>1946.3999999999999</v>
      </c>
      <c r="BW20" s="691">
        <f t="shared" si="17"/>
        <v>0</v>
      </c>
      <c r="BX20" s="692">
        <f t="shared" si="18"/>
        <v>0</v>
      </c>
      <c r="BY20" s="18"/>
      <c r="BZ20" s="690">
        <f t="shared" si="27"/>
        <v>4264</v>
      </c>
      <c r="CA20" s="695">
        <f t="shared" si="28"/>
        <v>5330</v>
      </c>
      <c r="CB20" s="692">
        <f t="shared" si="29"/>
        <v>0</v>
      </c>
      <c r="CC20" s="8"/>
      <c r="CD20" s="8"/>
      <c r="CE20" s="8"/>
      <c r="CF20" s="86"/>
    </row>
    <row r="21" spans="2:84" ht="31.8" thickBot="1">
      <c r="T21" s="21"/>
      <c r="W21" s="20"/>
      <c r="AX21" s="1369" t="s">
        <v>715</v>
      </c>
      <c r="AY21" s="1374"/>
      <c r="AZ21" s="1375">
        <f>SUM(AZ7:AZ20)</f>
        <v>43500</v>
      </c>
      <c r="BO21" s="1376" t="s">
        <v>702</v>
      </c>
      <c r="BP21" s="1377">
        <f>SUM(BJ7:BP20)</f>
        <v>1968</v>
      </c>
      <c r="BQ21" s="18"/>
      <c r="CF21" s="85"/>
    </row>
    <row r="22" spans="2:84" ht="16.05" customHeight="1" thickBot="1">
      <c r="T22" s="21"/>
      <c r="W22" s="20"/>
      <c r="BO22" s="18"/>
      <c r="BP22" s="18"/>
      <c r="BQ22" s="18"/>
      <c r="CF22" s="85"/>
    </row>
    <row r="23" spans="2:84" s="8" customFormat="1" ht="49.05" customHeight="1" thickBot="1">
      <c r="B23" s="345" t="s">
        <v>84</v>
      </c>
      <c r="C23" s="51"/>
      <c r="D23" s="9"/>
      <c r="E23" s="3"/>
      <c r="F23" s="3"/>
      <c r="G23" s="3"/>
      <c r="H23" s="3"/>
      <c r="I23" s="3"/>
      <c r="J23" s="3"/>
      <c r="K23" s="3"/>
      <c r="L23" s="3"/>
      <c r="M23" s="3"/>
      <c r="N23" s="3"/>
      <c r="O23" s="3"/>
      <c r="P23" s="3"/>
      <c r="Q23" s="3"/>
      <c r="R23" s="3"/>
      <c r="S23" s="10"/>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1338" t="s">
        <v>583</v>
      </c>
      <c r="BI23" s="1316"/>
      <c r="BJ23" s="903" t="s">
        <v>92</v>
      </c>
      <c r="BK23" s="903" t="s">
        <v>93</v>
      </c>
      <c r="BL23" s="903" t="s">
        <v>94</v>
      </c>
      <c r="BM23" s="903" t="s">
        <v>95</v>
      </c>
      <c r="BN23" s="903" t="s">
        <v>8</v>
      </c>
      <c r="BO23" s="903" t="s">
        <v>62</v>
      </c>
      <c r="BP23" s="904" t="s">
        <v>96</v>
      </c>
      <c r="BR23" s="50" t="s">
        <v>92</v>
      </c>
      <c r="BS23" s="158" t="s">
        <v>93</v>
      </c>
      <c r="BT23" s="158" t="s">
        <v>94</v>
      </c>
      <c r="BU23" s="158" t="s">
        <v>95</v>
      </c>
      <c r="BV23" s="158" t="s">
        <v>8</v>
      </c>
      <c r="BW23" s="158" t="s">
        <v>62</v>
      </c>
      <c r="BX23" s="159" t="s">
        <v>96</v>
      </c>
      <c r="BY23" s="369"/>
      <c r="BZ23" s="662" t="s">
        <v>528</v>
      </c>
      <c r="CA23" s="663" t="s">
        <v>594</v>
      </c>
      <c r="CB23" s="663" t="s">
        <v>595</v>
      </c>
      <c r="CC23" s="663" t="s">
        <v>529</v>
      </c>
      <c r="CD23" s="663" t="s">
        <v>596</v>
      </c>
      <c r="CE23" s="664" t="s">
        <v>597</v>
      </c>
      <c r="CF23" s="85"/>
    </row>
    <row r="24" spans="2:84" s="8" customFormat="1" ht="25.95" customHeight="1" thickBot="1">
      <c r="B24" s="51"/>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39"/>
      <c r="BI24" s="1317"/>
      <c r="BJ24" s="905" t="s">
        <v>556</v>
      </c>
      <c r="BK24" s="905" t="s">
        <v>556</v>
      </c>
      <c r="BL24" s="905" t="s">
        <v>556</v>
      </c>
      <c r="BM24" s="905" t="s">
        <v>556</v>
      </c>
      <c r="BN24" s="905" t="s">
        <v>556</v>
      </c>
      <c r="BO24" s="905" t="s">
        <v>556</v>
      </c>
      <c r="BP24" s="906" t="s">
        <v>556</v>
      </c>
      <c r="BR24" s="1306" t="s">
        <v>530</v>
      </c>
      <c r="BS24" s="1307"/>
      <c r="BT24" s="1307"/>
      <c r="BU24" s="1307"/>
      <c r="BV24" s="1307"/>
      <c r="BW24" s="1307"/>
      <c r="BX24" s="1308"/>
      <c r="BY24" s="665"/>
      <c r="BZ24" s="699">
        <f>SUM(BZ7:BZ20)</f>
        <v>175242.88</v>
      </c>
      <c r="CA24" s="700">
        <f t="shared" ref="CA24:CB24" si="30">SUM(CA7:CA20)</f>
        <v>219053.59999999998</v>
      </c>
      <c r="CB24" s="700">
        <f t="shared" si="30"/>
        <v>53500</v>
      </c>
      <c r="CC24" s="700">
        <f>SUM(AZ7:AZ20)</f>
        <v>43500</v>
      </c>
      <c r="CD24" s="701">
        <f>(CA24-BZ24)/BZ24</f>
        <v>0.24999999999999983</v>
      </c>
      <c r="CE24" s="702">
        <f>IF(CC24=0,0,(CB24-CC24)/CC24)</f>
        <v>0.22988505747126436</v>
      </c>
      <c r="CF24" s="85"/>
    </row>
    <row r="25" spans="2:84" s="86" customFormat="1" ht="36" customHeight="1" thickBot="1">
      <c r="B25" s="493" t="s">
        <v>74</v>
      </c>
      <c r="C25" s="614" t="s">
        <v>75</v>
      </c>
      <c r="D25" s="494" t="s">
        <v>76</v>
      </c>
      <c r="E25" s="482" t="s">
        <v>77</v>
      </c>
      <c r="F25" s="495"/>
      <c r="G25" s="495"/>
      <c r="H25" s="496" t="s">
        <v>81</v>
      </c>
      <c r="I25" s="482" t="s">
        <v>81</v>
      </c>
      <c r="J25" s="494" t="s">
        <v>82</v>
      </c>
      <c r="K25" s="497" t="s">
        <v>61</v>
      </c>
      <c r="L25" s="1343" t="s">
        <v>78</v>
      </c>
      <c r="M25" s="1344"/>
      <c r="N25" s="498" t="s">
        <v>79</v>
      </c>
      <c r="O25" s="498"/>
      <c r="P25" s="499" t="s">
        <v>588</v>
      </c>
      <c r="Q25" s="498" t="s">
        <v>598</v>
      </c>
      <c r="R25" s="499" t="s">
        <v>599</v>
      </c>
      <c r="S25" s="500" t="s">
        <v>61</v>
      </c>
      <c r="T25" s="500"/>
      <c r="U25" s="500" t="s">
        <v>588</v>
      </c>
      <c r="V25" s="501"/>
      <c r="W25" s="501" t="s">
        <v>600</v>
      </c>
      <c r="X25" s="501" t="s">
        <v>80</v>
      </c>
      <c r="Y25" s="501" t="s">
        <v>601</v>
      </c>
      <c r="Z25" s="502" t="s">
        <v>83</v>
      </c>
      <c r="AA25" s="1333" t="s">
        <v>286</v>
      </c>
      <c r="AB25" s="1333"/>
      <c r="AC25" s="1333"/>
      <c r="AD25" s="1333"/>
      <c r="AE25" s="1333"/>
      <c r="AF25" s="1333"/>
      <c r="AG25" s="1326"/>
      <c r="BH25" s="1340"/>
      <c r="BI25" s="1318"/>
      <c r="BJ25" s="195">
        <f>SUM(BJ7:BJ20)</f>
        <v>0</v>
      </c>
      <c r="BK25" s="196">
        <f t="shared" ref="BK25:BP25" si="31">SUM(BK7:BK20)</f>
        <v>0</v>
      </c>
      <c r="BL25" s="196">
        <f t="shared" si="31"/>
        <v>406</v>
      </c>
      <c r="BM25" s="196">
        <f t="shared" si="31"/>
        <v>150</v>
      </c>
      <c r="BN25" s="196">
        <f t="shared" si="31"/>
        <v>1220</v>
      </c>
      <c r="BO25" s="196">
        <f t="shared" si="31"/>
        <v>192</v>
      </c>
      <c r="BP25" s="197">
        <f t="shared" si="31"/>
        <v>0</v>
      </c>
      <c r="BR25" s="696">
        <f>SUM(BR7:BR20)</f>
        <v>0</v>
      </c>
      <c r="BS25" s="697">
        <f t="shared" ref="BS25:BX25" si="32">SUM(BS7:BS20)</f>
        <v>0</v>
      </c>
      <c r="BT25" s="697">
        <f t="shared" si="32"/>
        <v>42345.8</v>
      </c>
      <c r="BU25" s="697">
        <f t="shared" si="32"/>
        <v>12165</v>
      </c>
      <c r="BV25" s="697">
        <f t="shared" si="32"/>
        <v>98942</v>
      </c>
      <c r="BW25" s="697">
        <f t="shared" si="32"/>
        <v>21790.079999999998</v>
      </c>
      <c r="BX25" s="698">
        <f t="shared" si="32"/>
        <v>0</v>
      </c>
      <c r="BY25" s="665"/>
      <c r="BZ25" s="665"/>
      <c r="CA25" s="665"/>
      <c r="CB25" s="665"/>
      <c r="CC25" s="665"/>
      <c r="CD25" s="665"/>
      <c r="CE25" s="665"/>
      <c r="CF25" s="85"/>
    </row>
    <row r="26" spans="2:84" s="85" customFormat="1" ht="15" customHeight="1">
      <c r="B26" s="112"/>
      <c r="C26" s="615"/>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47"/>
      <c r="AB26" s="1347"/>
      <c r="AC26" s="1347"/>
      <c r="AD26" s="1347"/>
      <c r="AE26" s="1347"/>
      <c r="AF26" s="1347"/>
      <c r="AG26" s="1348"/>
      <c r="BR26" s="665"/>
      <c r="BS26" s="665"/>
      <c r="BT26" s="665"/>
      <c r="BU26" s="665"/>
      <c r="BV26" s="665"/>
      <c r="BW26" s="665"/>
      <c r="BX26" s="665"/>
      <c r="BY26" s="665"/>
      <c r="BZ26" s="665"/>
      <c r="CA26" s="665"/>
      <c r="CB26" s="665"/>
      <c r="CC26" s="665"/>
      <c r="CD26" s="665"/>
      <c r="CE26" s="665"/>
    </row>
    <row r="27" spans="2:84" s="85" customFormat="1" ht="34.950000000000003" customHeight="1">
      <c r="B27" s="116"/>
      <c r="C27" s="616"/>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J27" s="915">
        <f>SUM(BJ25:BP25)</f>
        <v>1968</v>
      </c>
      <c r="BR27" s="665"/>
      <c r="BS27" s="665"/>
      <c r="BT27" s="665"/>
      <c r="BU27" s="665"/>
      <c r="BV27" s="665"/>
      <c r="BW27" s="665"/>
      <c r="BX27" s="665"/>
      <c r="BY27" s="665"/>
      <c r="BZ27" s="665"/>
      <c r="CA27" s="665"/>
      <c r="CB27" s="665"/>
      <c r="CC27" s="665"/>
      <c r="CD27" s="665"/>
      <c r="CE27" s="665"/>
    </row>
    <row r="28" spans="2:84" s="85" customFormat="1" ht="15" customHeight="1">
      <c r="B28" s="116"/>
      <c r="C28" s="616"/>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J28" s="152"/>
      <c r="BR28" s="665"/>
      <c r="BS28" s="665"/>
      <c r="BT28" s="665"/>
      <c r="BU28" s="665"/>
      <c r="BV28" s="665"/>
      <c r="BW28" s="665"/>
      <c r="BX28" s="665"/>
      <c r="BY28" s="665"/>
      <c r="BZ28" s="665"/>
      <c r="CA28" s="665"/>
      <c r="CB28" s="665"/>
      <c r="CC28" s="665"/>
      <c r="CD28" s="665"/>
      <c r="CE28" s="665"/>
    </row>
    <row r="29" spans="2:84" s="85" customFormat="1" ht="15" customHeight="1">
      <c r="B29" s="116"/>
      <c r="C29" s="616"/>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v>-6</v>
      </c>
      <c r="BR29" s="665"/>
      <c r="BS29" s="665"/>
      <c r="BT29" s="665"/>
      <c r="BU29" s="665"/>
      <c r="BV29" s="665"/>
      <c r="BW29" s="665"/>
      <c r="BX29" s="665"/>
      <c r="BY29" s="665"/>
      <c r="BZ29" s="665"/>
      <c r="CA29" s="665"/>
      <c r="CB29" s="665"/>
      <c r="CC29" s="665"/>
      <c r="CD29" s="665"/>
      <c r="CE29" s="665"/>
    </row>
    <row r="30" spans="2:84" s="85" customFormat="1" ht="15" customHeight="1">
      <c r="B30" s="116"/>
      <c r="C30" s="616"/>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c r="BR30" s="665"/>
      <c r="BS30" s="665"/>
      <c r="BT30" s="665"/>
      <c r="BU30" s="665"/>
      <c r="BV30" s="665"/>
      <c r="BW30" s="665"/>
      <c r="BX30" s="665"/>
      <c r="BY30" s="665"/>
      <c r="BZ30" s="665"/>
      <c r="CA30" s="665"/>
      <c r="CB30" s="665"/>
      <c r="CC30" s="665"/>
      <c r="CD30" s="665"/>
      <c r="CE30" s="665"/>
    </row>
    <row r="31" spans="2:84" s="85" customFormat="1" ht="15" customHeight="1">
      <c r="B31" s="116"/>
      <c r="C31" s="616"/>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f>SUM(BJ27:BJ30)</f>
        <v>1962</v>
      </c>
      <c r="BR31" s="665"/>
      <c r="BS31" s="665"/>
      <c r="BT31" s="665"/>
      <c r="BU31" s="665"/>
      <c r="BV31" s="665"/>
      <c r="BW31" s="665"/>
      <c r="BX31" s="665"/>
      <c r="BY31" s="665"/>
      <c r="BZ31" s="665"/>
      <c r="CA31" s="665"/>
      <c r="CB31" s="665"/>
      <c r="CC31" s="665"/>
      <c r="CD31" s="665"/>
      <c r="CE31" s="665"/>
    </row>
    <row r="32" spans="2:84" s="85" customFormat="1">
      <c r="B32" s="116"/>
      <c r="C32" s="616"/>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6"/>
      <c r="C33" s="616"/>
      <c r="D33" s="133"/>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6"/>
      <c r="C34" s="616"/>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616"/>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616"/>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616"/>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2"/>
      <c r="C38" s="615"/>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615"/>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615"/>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615"/>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615"/>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615"/>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617"/>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c r="CF44" s="8"/>
    </row>
    <row r="45" spans="2:84" s="85" customFormat="1" ht="15" customHeight="1">
      <c r="B45" s="112"/>
      <c r="C45" s="617"/>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615"/>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8"/>
      <c r="BS46" s="8"/>
      <c r="BT46" s="8"/>
      <c r="BU46" s="8"/>
      <c r="BV46" s="8"/>
      <c r="BW46" s="8"/>
      <c r="BX46" s="8"/>
      <c r="BY46" s="8"/>
      <c r="BZ46" s="8"/>
      <c r="CA46" s="8"/>
      <c r="CB46" s="8"/>
      <c r="CC46" s="8"/>
      <c r="CD46" s="8"/>
      <c r="CE46" s="8"/>
      <c r="CF46" s="8"/>
    </row>
    <row r="47" spans="2:84" s="85" customFormat="1" ht="15" customHeight="1" thickBot="1">
      <c r="B47" s="134"/>
      <c r="C47" s="618"/>
      <c r="D47" s="135"/>
      <c r="E47" s="135"/>
      <c r="F47" s="135"/>
      <c r="G47" s="135"/>
      <c r="H47" s="153"/>
      <c r="I47" s="135"/>
      <c r="J47" s="135"/>
      <c r="K47" s="135"/>
      <c r="L47" s="136"/>
      <c r="M47" s="135"/>
      <c r="N47" s="135"/>
      <c r="O47" s="137"/>
      <c r="P47" s="138"/>
      <c r="Q47" s="137"/>
      <c r="R47" s="138"/>
      <c r="S47" s="139"/>
      <c r="T47" s="139"/>
      <c r="U47" s="139"/>
      <c r="V47" s="139"/>
      <c r="W47" s="139"/>
      <c r="X47" s="137"/>
      <c r="Y47" s="137"/>
      <c r="Z47" s="137"/>
      <c r="AA47" s="1336"/>
      <c r="AB47" s="1336"/>
      <c r="AC47" s="1336"/>
      <c r="AD47" s="1336"/>
      <c r="AE47" s="1336"/>
      <c r="AF47" s="1336"/>
      <c r="AG47" s="1337"/>
      <c r="BR47" s="8"/>
      <c r="BS47" s="8"/>
      <c r="BT47" s="8"/>
      <c r="BU47" s="8"/>
      <c r="BV47" s="8"/>
      <c r="BW47" s="8"/>
      <c r="BX47" s="8"/>
      <c r="BY47" s="8"/>
      <c r="BZ47" s="8"/>
      <c r="CA47" s="8"/>
      <c r="CB47" s="8"/>
      <c r="CC47" s="8"/>
      <c r="CD47" s="8"/>
      <c r="CE47" s="8"/>
      <c r="CF47" s="86"/>
    </row>
    <row r="48" spans="2:84" s="85" customFormat="1" ht="15" customHeight="1">
      <c r="B48" s="113"/>
      <c r="C48" s="615"/>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27"/>
      <c r="BR48" s="8"/>
      <c r="BS48" s="8"/>
      <c r="BT48" s="8"/>
      <c r="BU48" s="8"/>
      <c r="BV48" s="8"/>
      <c r="BW48" s="8"/>
      <c r="BX48" s="8"/>
      <c r="BY48" s="8"/>
      <c r="BZ48" s="8"/>
      <c r="CA48" s="8"/>
      <c r="CB48" s="8"/>
      <c r="CC48" s="8"/>
      <c r="CD48" s="8"/>
      <c r="CE48" s="8"/>
    </row>
    <row r="49" spans="2:84" s="8" customFormat="1">
      <c r="B49" s="346"/>
      <c r="C49" s="346"/>
      <c r="D49" s="147"/>
      <c r="E49" s="148"/>
      <c r="F49" s="148"/>
      <c r="G49" s="148"/>
      <c r="H49" s="148"/>
      <c r="I49" s="148"/>
      <c r="J49" s="148"/>
      <c r="K49" s="148"/>
      <c r="L49" s="148"/>
      <c r="M49" s="148"/>
      <c r="N49" s="148"/>
      <c r="O49" s="148"/>
      <c r="P49" s="148"/>
      <c r="Q49" s="148"/>
      <c r="R49" s="148"/>
      <c r="S49" s="149"/>
      <c r="T49" s="148"/>
      <c r="U49" s="148"/>
      <c r="V49" s="148"/>
      <c r="W49" s="148"/>
      <c r="X49" s="148"/>
      <c r="Y49" s="148"/>
      <c r="Z49" s="148"/>
      <c r="AA49" s="148"/>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 customFormat="1" ht="42">
      <c r="B50" s="347" t="s">
        <v>85</v>
      </c>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665"/>
      <c r="BS50" s="665"/>
      <c r="BT50" s="665"/>
      <c r="BU50" s="665"/>
      <c r="BV50" s="665"/>
      <c r="BW50" s="665"/>
      <c r="BX50" s="665"/>
      <c r="BY50" s="665"/>
      <c r="BZ50" s="665"/>
      <c r="CA50" s="665"/>
      <c r="CB50" s="665"/>
      <c r="CC50" s="665"/>
      <c r="CD50" s="665"/>
      <c r="CE50" s="665"/>
      <c r="CF50" s="86"/>
    </row>
    <row r="51" spans="2:84" s="8" customFormat="1" ht="16.2" thickBot="1">
      <c r="B51" s="51"/>
      <c r="C51" s="51"/>
      <c r="D51" s="9"/>
      <c r="E51" s="3"/>
      <c r="F51" s="3"/>
      <c r="G51" s="3"/>
      <c r="H51" s="3"/>
      <c r="I51" s="3"/>
      <c r="J51" s="3"/>
      <c r="K51" s="3"/>
      <c r="L51" s="3"/>
      <c r="M51" s="3"/>
      <c r="N51" s="3"/>
      <c r="O51" s="3"/>
      <c r="P51" s="3"/>
      <c r="Q51" s="3"/>
      <c r="R51" s="3"/>
      <c r="S51" s="10"/>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6" customFormat="1" ht="36" customHeight="1" thickBot="1">
      <c r="B52" s="91" t="s">
        <v>74</v>
      </c>
      <c r="C52" s="619" t="s">
        <v>75</v>
      </c>
      <c r="D52" s="92" t="s">
        <v>86</v>
      </c>
      <c r="E52" s="481" t="s">
        <v>88</v>
      </c>
      <c r="F52" s="93" t="s">
        <v>87</v>
      </c>
      <c r="G52" s="93"/>
      <c r="H52" s="150"/>
      <c r="I52" s="481" t="s">
        <v>81</v>
      </c>
      <c r="J52" s="95" t="s">
        <v>89</v>
      </c>
      <c r="K52" s="94" t="s">
        <v>61</v>
      </c>
      <c r="L52" s="1334" t="s">
        <v>78</v>
      </c>
      <c r="M52" s="1335"/>
      <c r="N52" s="95" t="s">
        <v>79</v>
      </c>
      <c r="O52" s="95"/>
      <c r="P52" s="96" t="s">
        <v>588</v>
      </c>
      <c r="Q52" s="95" t="s">
        <v>598</v>
      </c>
      <c r="R52" s="96" t="s">
        <v>599</v>
      </c>
      <c r="S52" s="97" t="s">
        <v>61</v>
      </c>
      <c r="T52" s="97"/>
      <c r="U52" s="97" t="s">
        <v>588</v>
      </c>
      <c r="V52" s="98"/>
      <c r="W52" s="98" t="s">
        <v>600</v>
      </c>
      <c r="X52" s="98" t="s">
        <v>80</v>
      </c>
      <c r="Y52" s="98" t="s">
        <v>601</v>
      </c>
      <c r="Z52" s="503" t="s">
        <v>83</v>
      </c>
      <c r="AA52" s="1328" t="s">
        <v>286</v>
      </c>
      <c r="AB52" s="1327"/>
      <c r="AC52" s="1327"/>
      <c r="AD52" s="1327"/>
      <c r="AE52" s="1327"/>
      <c r="AF52" s="1327"/>
      <c r="AG52" s="1328"/>
      <c r="BR52" s="369"/>
      <c r="BS52" s="369"/>
      <c r="BT52" s="369"/>
      <c r="BU52" s="369"/>
      <c r="BV52" s="369"/>
      <c r="BW52" s="369"/>
      <c r="BX52" s="369"/>
      <c r="BY52" s="369"/>
      <c r="BZ52" s="369"/>
      <c r="CA52" s="369"/>
      <c r="CB52" s="369"/>
      <c r="CC52" s="369"/>
      <c r="CD52" s="369"/>
      <c r="CE52" s="369"/>
    </row>
    <row r="53" spans="2:84" s="85" customFormat="1" ht="15" customHeight="1">
      <c r="B53" s="99"/>
      <c r="C53" s="620"/>
      <c r="D53" s="100"/>
      <c r="E53" s="100"/>
      <c r="F53" s="100"/>
      <c r="G53" s="100"/>
      <c r="H53" s="154"/>
      <c r="I53" s="100"/>
      <c r="J53" s="100"/>
      <c r="K53" s="100"/>
      <c r="L53" s="101"/>
      <c r="M53" s="100"/>
      <c r="N53" s="100"/>
      <c r="O53" s="102"/>
      <c r="P53" s="103"/>
      <c r="Q53" s="102"/>
      <c r="R53" s="103"/>
      <c r="S53" s="104"/>
      <c r="T53" s="104"/>
      <c r="U53" s="104"/>
      <c r="V53" s="104"/>
      <c r="W53" s="104"/>
      <c r="X53" s="102"/>
      <c r="Y53" s="102"/>
      <c r="Z53" s="102"/>
      <c r="AA53" s="1352"/>
      <c r="AB53" s="1350"/>
      <c r="AC53" s="1350"/>
      <c r="AD53" s="1350"/>
      <c r="AE53" s="1350"/>
      <c r="AF53" s="1350"/>
      <c r="AG53" s="1350"/>
      <c r="BR53" s="369"/>
      <c r="BS53" s="369"/>
      <c r="BT53" s="369"/>
      <c r="BU53" s="369"/>
      <c r="BV53" s="369"/>
      <c r="BW53" s="369"/>
      <c r="BX53" s="369"/>
      <c r="BY53" s="369"/>
      <c r="BZ53" s="369"/>
      <c r="CA53" s="369"/>
      <c r="CB53" s="369"/>
      <c r="CC53" s="369"/>
      <c r="CD53" s="369"/>
      <c r="CE53" s="369"/>
      <c r="CF53" s="86"/>
    </row>
    <row r="54" spans="2:84" s="86" customFormat="1" ht="15" customHeight="1">
      <c r="B54" s="116"/>
      <c r="C54" s="616"/>
      <c r="D54" s="117"/>
      <c r="E54" s="117"/>
      <c r="F54" s="117"/>
      <c r="G54" s="117"/>
      <c r="H54" s="155"/>
      <c r="I54" s="117"/>
      <c r="J54" s="117"/>
      <c r="K54" s="117"/>
      <c r="L54" s="118"/>
      <c r="M54" s="117"/>
      <c r="N54" s="117"/>
      <c r="P54" s="119"/>
      <c r="R54" s="119"/>
      <c r="S54" s="120"/>
      <c r="T54" s="120"/>
      <c r="U54" s="120"/>
      <c r="V54" s="120"/>
      <c r="W54" s="120"/>
      <c r="AA54" s="1349"/>
      <c r="AB54" s="1350"/>
      <c r="AC54" s="1350"/>
      <c r="AD54" s="1350"/>
      <c r="AE54" s="1350"/>
      <c r="AF54" s="1350"/>
      <c r="AG54" s="1350"/>
      <c r="BR54" s="369"/>
      <c r="BS54" s="369"/>
      <c r="BT54" s="369"/>
      <c r="BU54" s="369"/>
      <c r="BV54" s="369"/>
      <c r="BW54" s="369"/>
      <c r="BX54" s="369"/>
      <c r="BY54" s="369"/>
      <c r="BZ54" s="369"/>
      <c r="CA54" s="369"/>
      <c r="CB54" s="369"/>
      <c r="CC54" s="369"/>
      <c r="CD54" s="369"/>
      <c r="CE54" s="369"/>
    </row>
    <row r="55" spans="2:84" s="86" customFormat="1" ht="15" customHeight="1">
      <c r="B55" s="116"/>
      <c r="C55" s="616"/>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5" customHeight="1">
      <c r="B56" s="116"/>
      <c r="C56" s="616"/>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616"/>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616"/>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4.4">
      <c r="B59" s="116"/>
      <c r="C59" s="616"/>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616"/>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4.4">
      <c r="B61" s="116"/>
      <c r="C61" s="616"/>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616"/>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5" customHeight="1">
      <c r="B63" s="116"/>
      <c r="C63" s="616"/>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c r="CF63" s="85"/>
    </row>
    <row r="64" spans="2:84" s="86" customFormat="1" ht="15" customHeight="1">
      <c r="B64" s="116"/>
      <c r="C64" s="616"/>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4.4">
      <c r="B65" s="116"/>
      <c r="C65" s="616"/>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665"/>
      <c r="BS65" s="665"/>
      <c r="BT65" s="665"/>
      <c r="BU65" s="665"/>
      <c r="BV65" s="665"/>
      <c r="BW65" s="665"/>
      <c r="BX65" s="665"/>
      <c r="BY65" s="665"/>
      <c r="BZ65" s="665"/>
      <c r="CA65" s="665"/>
      <c r="CB65" s="665"/>
      <c r="CC65" s="665"/>
      <c r="CD65" s="665"/>
      <c r="CE65" s="665"/>
      <c r="CF65" s="85"/>
    </row>
    <row r="66" spans="2:84" s="86" customFormat="1" ht="14.4">
      <c r="B66" s="116"/>
      <c r="C66" s="616"/>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c r="CF66" s="85"/>
    </row>
    <row r="67" spans="2:84" s="86" customFormat="1">
      <c r="B67" s="116"/>
      <c r="C67" s="616"/>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
    </row>
    <row r="68" spans="2:84" s="85" customFormat="1" ht="15" customHeight="1">
      <c r="B68" s="105"/>
      <c r="C68" s="621"/>
      <c r="D68" s="87"/>
      <c r="E68" s="87"/>
      <c r="F68" s="87"/>
      <c r="G68" s="87"/>
      <c r="H68" s="156"/>
      <c r="I68" s="87"/>
      <c r="J68" s="87"/>
      <c r="K68" s="87"/>
      <c r="L68" s="88"/>
      <c r="M68" s="87"/>
      <c r="N68" s="87"/>
      <c r="P68" s="89"/>
      <c r="R68" s="89"/>
      <c r="S68" s="90"/>
      <c r="T68" s="90"/>
      <c r="U68" s="90"/>
      <c r="V68" s="90"/>
      <c r="W68" s="9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18"/>
    </row>
    <row r="69" spans="2:84" s="85" customFormat="1" ht="15" customHeight="1">
      <c r="B69" s="105"/>
      <c r="C69" s="621"/>
      <c r="D69" s="87"/>
      <c r="E69" s="87"/>
      <c r="F69" s="87"/>
      <c r="G69" s="87"/>
      <c r="H69" s="156"/>
      <c r="I69" s="87"/>
      <c r="J69" s="87"/>
      <c r="K69" s="87"/>
      <c r="L69" s="88"/>
      <c r="M69" s="87"/>
      <c r="N69" s="87"/>
      <c r="P69" s="89"/>
      <c r="R69" s="89"/>
      <c r="S69" s="90"/>
      <c r="T69" s="90"/>
      <c r="U69" s="90"/>
      <c r="V69" s="90"/>
      <c r="W69" s="90"/>
      <c r="AA69" s="1349"/>
      <c r="AB69" s="1350"/>
      <c r="AC69" s="1350"/>
      <c r="AD69" s="1350"/>
      <c r="AE69" s="1350"/>
      <c r="AF69" s="1350"/>
      <c r="AG69" s="1350"/>
      <c r="BR69" s="8"/>
      <c r="BS69" s="8"/>
      <c r="BT69" s="8"/>
      <c r="BU69" s="8"/>
      <c r="BV69" s="8"/>
      <c r="BW69" s="8"/>
      <c r="BX69" s="8"/>
      <c r="BY69" s="8"/>
      <c r="BZ69" s="8"/>
      <c r="CA69" s="8"/>
      <c r="CB69" s="8"/>
      <c r="CC69" s="8"/>
      <c r="CD69" s="8"/>
      <c r="CE69" s="8"/>
      <c r="CF69" s="18"/>
    </row>
    <row r="70" spans="2:84" s="85" customFormat="1" ht="15" customHeight="1">
      <c r="B70" s="105"/>
      <c r="C70" s="621"/>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20"/>
      <c r="BS70" s="18"/>
      <c r="BT70" s="18"/>
      <c r="BU70" s="18"/>
      <c r="BV70" s="18"/>
      <c r="BW70" s="18"/>
      <c r="BX70" s="18"/>
      <c r="BY70" s="18"/>
      <c r="BZ70" s="18"/>
      <c r="CA70" s="18"/>
      <c r="CB70" s="18"/>
      <c r="CC70" s="18"/>
      <c r="CD70" s="18"/>
      <c r="CE70" s="18"/>
      <c r="CF70" s="18"/>
    </row>
    <row r="71" spans="2:84" s="85" customFormat="1" ht="15" customHeight="1" thickBot="1">
      <c r="B71" s="106"/>
      <c r="C71" s="622"/>
      <c r="D71" s="107"/>
      <c r="E71" s="107"/>
      <c r="F71" s="107"/>
      <c r="G71" s="107"/>
      <c r="H71" s="157"/>
      <c r="I71" s="107"/>
      <c r="J71" s="107"/>
      <c r="K71" s="107"/>
      <c r="L71" s="108"/>
      <c r="M71" s="107"/>
      <c r="N71" s="107"/>
      <c r="O71" s="109"/>
      <c r="P71" s="110"/>
      <c r="Q71" s="109"/>
      <c r="R71" s="110"/>
      <c r="S71" s="111"/>
      <c r="T71" s="111"/>
      <c r="U71" s="111"/>
      <c r="V71" s="111"/>
      <c r="W71" s="111"/>
      <c r="X71" s="109"/>
      <c r="Y71" s="109"/>
      <c r="Z71" s="109"/>
      <c r="AA71" s="1351"/>
      <c r="AB71" s="1350"/>
      <c r="AC71" s="1350"/>
      <c r="AD71" s="1350"/>
      <c r="AE71" s="1350"/>
      <c r="AF71" s="1350"/>
      <c r="AG71" s="1350"/>
      <c r="BR71" s="20"/>
      <c r="BS71" s="18"/>
      <c r="BT71" s="18"/>
      <c r="BU71" s="18"/>
      <c r="BV71" s="18"/>
      <c r="BW71" s="18"/>
      <c r="BX71" s="18"/>
      <c r="BY71" s="18"/>
      <c r="BZ71" s="18"/>
      <c r="CA71" s="18"/>
      <c r="CB71" s="18"/>
      <c r="CC71" s="18"/>
      <c r="CD71" s="18"/>
      <c r="CE71" s="18"/>
      <c r="CF71" s="18"/>
    </row>
    <row r="72" spans="2:84" s="8" customFormat="1">
      <c r="B72" s="51"/>
      <c r="C72" s="364"/>
      <c r="D72" s="168"/>
      <c r="E72" s="3"/>
      <c r="F72" s="3"/>
      <c r="G72" s="3"/>
      <c r="H72" s="3"/>
      <c r="I72" s="3"/>
      <c r="J72" s="3"/>
      <c r="K72" s="3"/>
      <c r="L72" s="3"/>
      <c r="M72" s="3"/>
      <c r="N72" s="3"/>
      <c r="O72" s="3"/>
      <c r="P72" s="3"/>
      <c r="Q72" s="3"/>
      <c r="R72" s="3"/>
      <c r="S72" s="10"/>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R72" s="20"/>
      <c r="BS72" s="18"/>
      <c r="BT72" s="18"/>
      <c r="BU72" s="18"/>
      <c r="BV72" s="18"/>
      <c r="BW72" s="18"/>
      <c r="BX72" s="18"/>
      <c r="BY72" s="18"/>
      <c r="BZ72" s="18"/>
      <c r="CA72" s="18"/>
      <c r="CB72" s="18"/>
      <c r="CC72" s="18"/>
      <c r="CD72" s="18"/>
      <c r="CE72" s="18"/>
      <c r="CF72" s="18"/>
    </row>
    <row r="73" spans="2:84" ht="21">
      <c r="B73" s="920" t="s">
        <v>602</v>
      </c>
      <c r="C73" s="359"/>
      <c r="BR73" s="20"/>
      <c r="BS73" s="18"/>
      <c r="BT73" s="18"/>
      <c r="BU73" s="18"/>
      <c r="BV73" s="18"/>
      <c r="BW73" s="18"/>
      <c r="BX73" s="18"/>
      <c r="BY73" s="18"/>
      <c r="BZ73" s="18"/>
      <c r="CA73" s="18"/>
      <c r="CB73" s="18"/>
      <c r="CC73" s="18"/>
      <c r="CD73" s="18"/>
      <c r="CE73" s="18"/>
    </row>
    <row r="74" spans="2:84" ht="16.05" customHeight="1">
      <c r="T74" s="21"/>
      <c r="W74" s="20"/>
      <c r="BJ74" s="3"/>
      <c r="BK74" s="3"/>
      <c r="BL74" s="3"/>
      <c r="BM74" s="3"/>
      <c r="BN74" s="3"/>
      <c r="BO74" s="3"/>
      <c r="BP74" s="3"/>
      <c r="BQ74" s="18"/>
      <c r="BR74" s="20"/>
      <c r="BS74" s="18"/>
      <c r="BT74" s="18"/>
      <c r="BU74" s="18"/>
      <c r="BV74" s="18"/>
      <c r="BW74" s="18"/>
      <c r="BX74" s="18"/>
      <c r="BY74" s="18"/>
      <c r="BZ74" s="18"/>
      <c r="CA74" s="18"/>
      <c r="CB74" s="18"/>
      <c r="CC74" s="18"/>
      <c r="CD74" s="18"/>
      <c r="CE74" s="18"/>
    </row>
    <row r="75" spans="2:84" ht="16.05" customHeight="1">
      <c r="T75" s="21"/>
      <c r="W75" s="20"/>
      <c r="BO75" s="18"/>
      <c r="BP75" s="18"/>
      <c r="BQ75" s="18"/>
      <c r="BR75" s="20"/>
      <c r="BS75" s="18"/>
      <c r="BT75" s="18"/>
      <c r="BU75" s="18"/>
      <c r="BV75" s="18"/>
      <c r="BW75" s="18"/>
      <c r="BX75" s="18"/>
      <c r="BY75" s="18"/>
      <c r="BZ75" s="18"/>
      <c r="CA75" s="18"/>
      <c r="CB75" s="18"/>
      <c r="CC75" s="18"/>
      <c r="CD75" s="18"/>
      <c r="CE75" s="18"/>
    </row>
    <row r="76" spans="2:84" ht="16.05" customHeight="1">
      <c r="T76" s="21"/>
      <c r="W76" s="20"/>
      <c r="BO76" s="18"/>
      <c r="BP76" s="18"/>
      <c r="BQ76" s="18"/>
      <c r="BR76" s="20"/>
      <c r="BS76" s="18"/>
      <c r="BT76" s="18"/>
      <c r="BU76" s="18"/>
      <c r="BV76" s="18"/>
      <c r="BW76" s="18"/>
      <c r="BX76" s="18"/>
      <c r="BY76" s="18"/>
      <c r="BZ76" s="18"/>
      <c r="CA76" s="18"/>
      <c r="CB76" s="18"/>
      <c r="CC76" s="18"/>
      <c r="CD76" s="18"/>
      <c r="CE76" s="18"/>
    </row>
    <row r="77" spans="2:84" ht="16.05" customHeight="1">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B79" s="354"/>
      <c r="C79" s="370"/>
      <c r="D79" s="354"/>
      <c r="E79" s="34"/>
      <c r="F79" s="34"/>
      <c r="I79"/>
      <c r="T79" s="21"/>
      <c r="W79" s="20"/>
      <c r="BO79" s="18"/>
      <c r="BP79" s="18"/>
      <c r="BQ79" s="18"/>
      <c r="BR79" s="20"/>
      <c r="BS79" s="18"/>
      <c r="BT79" s="18"/>
      <c r="BU79" s="18"/>
      <c r="BV79" s="18"/>
      <c r="BW79" s="18"/>
      <c r="BX79" s="18"/>
      <c r="BY79" s="18"/>
      <c r="BZ79" s="18"/>
      <c r="CA79" s="18"/>
      <c r="CB79" s="18"/>
      <c r="CC79" s="18"/>
      <c r="CD79" s="18"/>
      <c r="CE79" s="18"/>
    </row>
    <row r="80" spans="2:84">
      <c r="B80" s="354"/>
      <c r="C80" s="370"/>
      <c r="D80" s="354"/>
      <c r="E80" s="34"/>
      <c r="F80" s="34"/>
      <c r="I80" s="35"/>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70"/>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70"/>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70"/>
      <c r="D83" s="354"/>
      <c r="E83" s="34"/>
      <c r="F83" s="34"/>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BO140" s="18"/>
      <c r="BP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sheetData>
  <mergeCells count="112">
    <mergeCell ref="BR4:BX4"/>
    <mergeCell ref="BZ5:BZ6"/>
    <mergeCell ref="CA5:CA6"/>
    <mergeCell ref="CB5:CB6"/>
    <mergeCell ref="BR24:BX24"/>
    <mergeCell ref="B2:C2"/>
    <mergeCell ref="AA69:AG69"/>
    <mergeCell ref="AA70:AG70"/>
    <mergeCell ref="AA71:AG71"/>
    <mergeCell ref="AA64:AG64"/>
    <mergeCell ref="AA65:AG65"/>
    <mergeCell ref="AA66:AG66"/>
    <mergeCell ref="AA67:AG67"/>
    <mergeCell ref="AA68:AG68"/>
    <mergeCell ref="AA59:AG59"/>
    <mergeCell ref="AA60:AG60"/>
    <mergeCell ref="AA61:AG61"/>
    <mergeCell ref="AA62:AG62"/>
    <mergeCell ref="AA63:AG63"/>
    <mergeCell ref="AA54:AG54"/>
    <mergeCell ref="AA55:AG55"/>
    <mergeCell ref="AA56:AG56"/>
    <mergeCell ref="AA57:AG57"/>
    <mergeCell ref="AA58:AG58"/>
    <mergeCell ref="AA45:AG45"/>
    <mergeCell ref="AA46:AG46"/>
    <mergeCell ref="AA47:AG47"/>
    <mergeCell ref="AA52:AG52"/>
    <mergeCell ref="AA53:AG53"/>
    <mergeCell ref="AA40:AG40"/>
    <mergeCell ref="AA41:AG41"/>
    <mergeCell ref="AA42:AG42"/>
    <mergeCell ref="AA43:AG43"/>
    <mergeCell ref="AA44:AG44"/>
    <mergeCell ref="AA36:AG36"/>
    <mergeCell ref="AA37:AG37"/>
    <mergeCell ref="AA38:AG38"/>
    <mergeCell ref="AA39:AG39"/>
    <mergeCell ref="AA30:AG30"/>
    <mergeCell ref="AA31:AG31"/>
    <mergeCell ref="AA32:AG32"/>
    <mergeCell ref="AA33:AG33"/>
    <mergeCell ref="AA34:AG34"/>
    <mergeCell ref="AA26:AG26"/>
    <mergeCell ref="AA27:AG27"/>
    <mergeCell ref="AA28:AG28"/>
    <mergeCell ref="AA29:AG29"/>
    <mergeCell ref="BI23:BI25"/>
    <mergeCell ref="L52:M52"/>
    <mergeCell ref="BH23:BH25"/>
    <mergeCell ref="B4:B6"/>
    <mergeCell ref="J4:L4"/>
    <mergeCell ref="P4:S4"/>
    <mergeCell ref="W4:AB4"/>
    <mergeCell ref="AF4:AN4"/>
    <mergeCell ref="P5:P6"/>
    <mergeCell ref="Q5:Q6"/>
    <mergeCell ref="R5:R6"/>
    <mergeCell ref="S5:S6"/>
    <mergeCell ref="W5:W6"/>
    <mergeCell ref="X5:X6"/>
    <mergeCell ref="Y5:Y6"/>
    <mergeCell ref="AE4:AE6"/>
    <mergeCell ref="AD4:AD5"/>
    <mergeCell ref="AC4:AC6"/>
    <mergeCell ref="AO4:AO6"/>
    <mergeCell ref="AA35:AG35"/>
    <mergeCell ref="AA5:AA6"/>
    <mergeCell ref="AB5:AB6"/>
    <mergeCell ref="Z5:Z6"/>
    <mergeCell ref="BE4:BE6"/>
    <mergeCell ref="BG4:BG6"/>
    <mergeCell ref="AQ4:AQ6"/>
    <mergeCell ref="AP4:AP5"/>
    <mergeCell ref="BH4:BH6"/>
    <mergeCell ref="L25:M25"/>
    <mergeCell ref="AK5:AK6"/>
    <mergeCell ref="AL5:AL6"/>
    <mergeCell ref="AM5:AM6"/>
    <mergeCell ref="AN5:AN6"/>
    <mergeCell ref="AF5:AF6"/>
    <mergeCell ref="AG5:AG6"/>
    <mergeCell ref="AH5:AH6"/>
    <mergeCell ref="AI5:AI6"/>
    <mergeCell ref="AJ5:AJ6"/>
    <mergeCell ref="V4:V6"/>
    <mergeCell ref="T4:T6"/>
    <mergeCell ref="U4:U5"/>
    <mergeCell ref="AA25:AG25"/>
    <mergeCell ref="BJ4:BP4"/>
    <mergeCell ref="AR5:AR6"/>
    <mergeCell ref="AS5:AS6"/>
    <mergeCell ref="AT5:AT6"/>
    <mergeCell ref="AU5:AU6"/>
    <mergeCell ref="AV5:AV6"/>
    <mergeCell ref="BI4:BI6"/>
    <mergeCell ref="BA4:BA6"/>
    <mergeCell ref="BB4:BC5"/>
    <mergeCell ref="AZ4:AZ6"/>
    <mergeCell ref="AX4:AX5"/>
    <mergeCell ref="AY4:AY6"/>
    <mergeCell ref="AW4:AW6"/>
    <mergeCell ref="AR4:AV4"/>
    <mergeCell ref="F4:F5"/>
    <mergeCell ref="D4:D6"/>
    <mergeCell ref="E4:E6"/>
    <mergeCell ref="O4:O6"/>
    <mergeCell ref="M4:M6"/>
    <mergeCell ref="N4:N5"/>
    <mergeCell ref="H4:H5"/>
    <mergeCell ref="G4:G6"/>
    <mergeCell ref="I4:I6"/>
  </mergeCells>
  <hyperlinks>
    <hyperlink ref="B2" location="Navigation!A1" display="Return to Navigation Page" xr:uid="{00000000-0004-0000-1A00-000000000000}"/>
    <hyperlink ref="C2" location="Navigation!A1" display="Navigation!A1" xr:uid="{00000000-0004-0000-1A00-000001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B1:CF233"/>
  <sheetViews>
    <sheetView topLeftCell="B1" zoomScale="60" zoomScaleNormal="60" workbookViewId="0">
      <pane xSplit="2" ySplit="6" topLeftCell="BG23" activePane="bottomRight" state="frozenSplit"/>
      <selection activeCell="B1" sqref="B1"/>
      <selection pane="topRight" activeCell="D1" sqref="D1"/>
      <selection pane="bottomLeft" activeCell="B7" sqref="B7"/>
      <selection pane="bottomRight" activeCell="BO30" sqref="BO30"/>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83" width="17.5" style="8" customWidth="1"/>
    <col min="84" max="84" width="17.5" style="18" customWidth="1"/>
    <col min="85"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749</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231</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296.39999999999998">
      <c r="B7" s="428" t="s">
        <v>750</v>
      </c>
      <c r="C7" s="424" t="s">
        <v>232</v>
      </c>
      <c r="D7" s="571" t="s">
        <v>363</v>
      </c>
      <c r="E7" s="274">
        <v>40</v>
      </c>
      <c r="F7" s="271">
        <v>0</v>
      </c>
      <c r="G7" s="274"/>
      <c r="H7" s="270">
        <f t="shared" ref="H7:H14" si="0">SUM(I7:M7)</f>
        <v>0</v>
      </c>
      <c r="I7" s="274"/>
      <c r="J7" s="211">
        <v>0</v>
      </c>
      <c r="K7" s="273">
        <v>0</v>
      </c>
      <c r="L7" s="212">
        <v>0</v>
      </c>
      <c r="M7" s="274"/>
      <c r="N7" s="270">
        <f t="shared" ref="N7:N14" si="1">SUM(O7:T7)</f>
        <v>60</v>
      </c>
      <c r="O7" s="274"/>
      <c r="P7" s="211">
        <v>0</v>
      </c>
      <c r="Q7" s="273">
        <v>0</v>
      </c>
      <c r="R7" s="273">
        <v>60</v>
      </c>
      <c r="S7" s="212">
        <v>0</v>
      </c>
      <c r="T7" s="274"/>
      <c r="U7" s="270">
        <f t="shared" ref="U7:U14" si="2">SUM(V7:AC7)</f>
        <v>120</v>
      </c>
      <c r="V7" s="411"/>
      <c r="W7" s="211">
        <v>120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60</v>
      </c>
      <c r="BM7" s="327">
        <f>U7</f>
        <v>120</v>
      </c>
      <c r="BN7" s="327">
        <f>AD7</f>
        <v>0</v>
      </c>
      <c r="BO7" s="327">
        <f>AP7</f>
        <v>0</v>
      </c>
      <c r="BP7" s="328">
        <f>AX7</f>
        <v>0</v>
      </c>
      <c r="BR7" s="684">
        <f>EF7*BR$6</f>
        <v>0</v>
      </c>
      <c r="BS7" s="685">
        <f>H7*BS$6</f>
        <v>0</v>
      </c>
      <c r="BT7" s="685">
        <f>N7*BT$6</f>
        <v>6258</v>
      </c>
      <c r="BU7" s="685">
        <f>U7*BU$6</f>
        <v>9732</v>
      </c>
      <c r="BV7" s="685">
        <f>AD7*BV$6</f>
        <v>0</v>
      </c>
      <c r="BW7" s="685">
        <f>AP7*BW$6</f>
        <v>0</v>
      </c>
      <c r="BX7" s="686">
        <f>AX7*BX$6</f>
        <v>0</v>
      </c>
      <c r="BY7" s="8"/>
      <c r="BZ7" s="684">
        <f>SUM(BR7:BX7)</f>
        <v>15990</v>
      </c>
      <c r="CA7" s="693">
        <f>BZ7*(1+BB7)</f>
        <v>19987.5</v>
      </c>
      <c r="CB7" s="686">
        <f t="shared" ref="CB7:CB22" si="5">AZ7*(1+BC7)</f>
        <v>0</v>
      </c>
      <c r="CC7" s="8"/>
      <c r="CD7" s="8"/>
      <c r="CE7" s="8"/>
      <c r="CF7" s="329"/>
    </row>
    <row r="8" spans="2:84" s="2" customFormat="1" ht="187.2">
      <c r="B8" s="429" t="s">
        <v>751</v>
      </c>
      <c r="C8" s="425" t="s">
        <v>233</v>
      </c>
      <c r="D8" s="376" t="s">
        <v>384</v>
      </c>
      <c r="E8" s="184">
        <v>60</v>
      </c>
      <c r="F8" s="283">
        <v>0</v>
      </c>
      <c r="G8" s="184"/>
      <c r="H8" s="282">
        <f t="shared" si="0"/>
        <v>0</v>
      </c>
      <c r="I8" s="184"/>
      <c r="J8" s="213">
        <v>0</v>
      </c>
      <c r="K8" s="285">
        <v>0</v>
      </c>
      <c r="L8" s="214">
        <v>0</v>
      </c>
      <c r="M8" s="184"/>
      <c r="N8" s="282">
        <f t="shared" si="1"/>
        <v>120</v>
      </c>
      <c r="O8" s="184"/>
      <c r="P8" s="213">
        <v>0</v>
      </c>
      <c r="Q8" s="285">
        <v>0</v>
      </c>
      <c r="R8" s="285">
        <v>120</v>
      </c>
      <c r="S8" s="214">
        <v>0</v>
      </c>
      <c r="T8" s="184"/>
      <c r="U8" s="282">
        <f t="shared" si="2"/>
        <v>40</v>
      </c>
      <c r="V8" s="412"/>
      <c r="W8" s="213">
        <v>40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80000</v>
      </c>
      <c r="BA8" s="412" t="s">
        <v>17</v>
      </c>
      <c r="BB8" s="716">
        <v>0.25</v>
      </c>
      <c r="BC8" s="718">
        <v>0.4</v>
      </c>
      <c r="BD8" s="184"/>
      <c r="BE8" s="283"/>
      <c r="BF8" s="412"/>
      <c r="BG8" s="213" t="s">
        <v>500</v>
      </c>
      <c r="BH8" s="214" t="s">
        <v>508</v>
      </c>
      <c r="BI8" s="184"/>
      <c r="BJ8" s="335">
        <f t="shared" ref="BJ8:BJ24" si="6">F8</f>
        <v>0</v>
      </c>
      <c r="BK8" s="336">
        <f t="shared" ref="BK8:BK24" si="7">H8</f>
        <v>0</v>
      </c>
      <c r="BL8" s="336">
        <f t="shared" ref="BL8:BL24" si="8">N8</f>
        <v>120</v>
      </c>
      <c r="BM8" s="336">
        <f t="shared" ref="BM8:BM24" si="9">U8</f>
        <v>40</v>
      </c>
      <c r="BN8" s="336">
        <f t="shared" ref="BN8:BN24" si="10">AD8</f>
        <v>0</v>
      </c>
      <c r="BO8" s="336">
        <f t="shared" ref="BO8:BO24" si="11">AP8</f>
        <v>0</v>
      </c>
      <c r="BP8" s="337">
        <f t="shared" ref="BP8:BP25" si="12">AX8</f>
        <v>0</v>
      </c>
      <c r="BR8" s="687">
        <f t="shared" ref="BR8:BR24" si="13">EF8*BR$6</f>
        <v>0</v>
      </c>
      <c r="BS8" s="688">
        <f t="shared" ref="BS8:BS24" si="14">H8*BS$6</f>
        <v>0</v>
      </c>
      <c r="BT8" s="688">
        <f t="shared" ref="BT8:BT24" si="15">N8*BT$6</f>
        <v>12516</v>
      </c>
      <c r="BU8" s="688">
        <f t="shared" ref="BU8:BU24" si="16">U8*BU$6</f>
        <v>3244</v>
      </c>
      <c r="BV8" s="688">
        <f t="shared" ref="BV8:BV24" si="17">AD8*BV$6</f>
        <v>0</v>
      </c>
      <c r="BW8" s="688">
        <f t="shared" ref="BW8:BW24" si="18">AP8*BW$6</f>
        <v>0</v>
      </c>
      <c r="BX8" s="689">
        <f t="shared" ref="BX8:BX25" si="19">AX8*BX$6</f>
        <v>0</v>
      </c>
      <c r="BY8" s="8"/>
      <c r="BZ8" s="687">
        <f t="shared" ref="BZ8:BZ22" si="20">SUM(BR8:BX8)</f>
        <v>15760</v>
      </c>
      <c r="CA8" s="694">
        <f t="shared" ref="CA8:CA22" si="21">BZ8*(1+BB8)</f>
        <v>19700</v>
      </c>
      <c r="CB8" s="689">
        <f t="shared" si="5"/>
        <v>112000</v>
      </c>
      <c r="CC8" s="8"/>
      <c r="CD8" s="8"/>
      <c r="CE8" s="8"/>
      <c r="CF8" s="329"/>
    </row>
    <row r="9" spans="2:84" s="2" customFormat="1" ht="171.6">
      <c r="B9" s="429" t="s">
        <v>752</v>
      </c>
      <c r="C9" s="425" t="s">
        <v>234</v>
      </c>
      <c r="D9" s="376" t="s">
        <v>341</v>
      </c>
      <c r="E9" s="184">
        <v>20</v>
      </c>
      <c r="F9" s="283">
        <v>0</v>
      </c>
      <c r="G9" s="184"/>
      <c r="H9" s="282">
        <f t="shared" si="0"/>
        <v>0</v>
      </c>
      <c r="I9" s="184"/>
      <c r="J9" s="213">
        <v>0</v>
      </c>
      <c r="K9" s="285">
        <v>0</v>
      </c>
      <c r="L9" s="214">
        <v>0</v>
      </c>
      <c r="M9" s="184"/>
      <c r="N9" s="282">
        <f t="shared" si="1"/>
        <v>80</v>
      </c>
      <c r="O9" s="184"/>
      <c r="P9" s="213">
        <v>0</v>
      </c>
      <c r="Q9" s="285">
        <v>0</v>
      </c>
      <c r="R9" s="285">
        <v>80</v>
      </c>
      <c r="S9" s="214">
        <v>0</v>
      </c>
      <c r="T9" s="184"/>
      <c r="U9" s="282">
        <f t="shared" si="2"/>
        <v>40</v>
      </c>
      <c r="V9" s="412"/>
      <c r="W9" s="213">
        <v>40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80</v>
      </c>
      <c r="BM9" s="336">
        <f t="shared" si="9"/>
        <v>40</v>
      </c>
      <c r="BN9" s="336">
        <f t="shared" si="10"/>
        <v>0</v>
      </c>
      <c r="BO9" s="336">
        <f t="shared" si="11"/>
        <v>0</v>
      </c>
      <c r="BP9" s="337">
        <f t="shared" si="12"/>
        <v>0</v>
      </c>
      <c r="BR9" s="687">
        <f t="shared" si="13"/>
        <v>0</v>
      </c>
      <c r="BS9" s="688">
        <f t="shared" si="14"/>
        <v>0</v>
      </c>
      <c r="BT9" s="688">
        <f t="shared" si="15"/>
        <v>8344</v>
      </c>
      <c r="BU9" s="688">
        <f t="shared" si="16"/>
        <v>3244</v>
      </c>
      <c r="BV9" s="688">
        <f t="shared" si="17"/>
        <v>0</v>
      </c>
      <c r="BW9" s="688">
        <f t="shared" si="18"/>
        <v>0</v>
      </c>
      <c r="BX9" s="689">
        <f t="shared" si="19"/>
        <v>0</v>
      </c>
      <c r="BY9" s="8"/>
      <c r="BZ9" s="687">
        <f t="shared" si="20"/>
        <v>11588</v>
      </c>
      <c r="CA9" s="694">
        <f t="shared" si="21"/>
        <v>14485</v>
      </c>
      <c r="CB9" s="689">
        <f t="shared" si="5"/>
        <v>0</v>
      </c>
      <c r="CC9" s="8"/>
      <c r="CD9" s="8"/>
      <c r="CE9" s="8"/>
      <c r="CF9" s="329"/>
    </row>
    <row r="10" spans="2:84" s="2" customFormat="1" ht="218.4">
      <c r="B10" s="429" t="s">
        <v>753</v>
      </c>
      <c r="C10" s="425" t="s">
        <v>235</v>
      </c>
      <c r="D10" s="376" t="s">
        <v>359</v>
      </c>
      <c r="E10" s="184">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170" customFormat="1" ht="140.4">
      <c r="B11" s="429" t="s">
        <v>754</v>
      </c>
      <c r="C11" s="570" t="s">
        <v>157</v>
      </c>
      <c r="D11" s="357" t="s">
        <v>342</v>
      </c>
      <c r="E11" s="184">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429" t="s">
        <v>755</v>
      </c>
      <c r="C12" s="425" t="s">
        <v>236</v>
      </c>
      <c r="D12" s="427" t="s">
        <v>121</v>
      </c>
      <c r="E12" s="184">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2.05" customHeight="1">
      <c r="B13" s="429" t="s">
        <v>756</v>
      </c>
      <c r="C13" s="425" t="s">
        <v>158</v>
      </c>
      <c r="D13" s="427" t="s">
        <v>121</v>
      </c>
      <c r="E13" s="184">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71.6">
      <c r="B14" s="429" t="s">
        <v>757</v>
      </c>
      <c r="C14" s="425" t="s">
        <v>159</v>
      </c>
      <c r="D14" s="357" t="s">
        <v>394</v>
      </c>
      <c r="E14" s="184">
        <v>20</v>
      </c>
      <c r="F14" s="283">
        <v>0</v>
      </c>
      <c r="G14" s="184"/>
      <c r="H14" s="282">
        <f t="shared" si="0"/>
        <v>0</v>
      </c>
      <c r="I14" s="184"/>
      <c r="J14" s="213">
        <v>0</v>
      </c>
      <c r="K14" s="285">
        <v>0</v>
      </c>
      <c r="L14" s="214">
        <v>0</v>
      </c>
      <c r="M14" s="184"/>
      <c r="N14" s="282">
        <f t="shared" si="1"/>
        <v>16</v>
      </c>
      <c r="O14" s="184"/>
      <c r="P14" s="213">
        <v>0</v>
      </c>
      <c r="Q14" s="285">
        <v>0</v>
      </c>
      <c r="R14" s="285">
        <v>16</v>
      </c>
      <c r="S14" s="214">
        <v>0</v>
      </c>
      <c r="T14" s="184"/>
      <c r="U14" s="282">
        <f t="shared" si="2"/>
        <v>16</v>
      </c>
      <c r="V14" s="412"/>
      <c r="W14" s="213">
        <v>16</v>
      </c>
      <c r="X14" s="285">
        <v>0</v>
      </c>
      <c r="Y14" s="285">
        <v>0</v>
      </c>
      <c r="Z14" s="285">
        <v>0</v>
      </c>
      <c r="AA14" s="285">
        <v>0</v>
      </c>
      <c r="AB14" s="214">
        <v>0</v>
      </c>
      <c r="AC14" s="184"/>
      <c r="AD14" s="282">
        <f>SUM(AE14:AO14)</f>
        <v>120</v>
      </c>
      <c r="AE14" s="184"/>
      <c r="AF14" s="213">
        <v>120</v>
      </c>
      <c r="AG14" s="285">
        <v>0</v>
      </c>
      <c r="AH14" s="285">
        <v>0</v>
      </c>
      <c r="AI14" s="285">
        <v>0</v>
      </c>
      <c r="AJ14" s="285">
        <v>0</v>
      </c>
      <c r="AK14" s="285">
        <v>0</v>
      </c>
      <c r="AL14" s="285">
        <v>0</v>
      </c>
      <c r="AM14" s="285">
        <v>0</v>
      </c>
      <c r="AN14" s="214">
        <v>0</v>
      </c>
      <c r="AO14" s="184"/>
      <c r="AP14" s="282">
        <f t="shared" si="4"/>
        <v>160</v>
      </c>
      <c r="AQ14" s="184"/>
      <c r="AR14" s="213">
        <v>0</v>
      </c>
      <c r="AS14" s="285">
        <v>0</v>
      </c>
      <c r="AT14" s="285">
        <v>160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16</v>
      </c>
      <c r="BM14" s="336">
        <f t="shared" si="9"/>
        <v>16</v>
      </c>
      <c r="BN14" s="336">
        <f t="shared" si="10"/>
        <v>120</v>
      </c>
      <c r="BO14" s="336">
        <f t="shared" si="11"/>
        <v>160</v>
      </c>
      <c r="BP14" s="337">
        <f t="shared" si="12"/>
        <v>0</v>
      </c>
      <c r="BR14" s="687">
        <f t="shared" si="13"/>
        <v>0</v>
      </c>
      <c r="BS14" s="688">
        <f t="shared" si="14"/>
        <v>0</v>
      </c>
      <c r="BT14" s="688">
        <f t="shared" si="15"/>
        <v>1668.8</v>
      </c>
      <c r="BU14" s="688">
        <f t="shared" si="16"/>
        <v>1297.5999999999999</v>
      </c>
      <c r="BV14" s="688">
        <f t="shared" si="17"/>
        <v>9732</v>
      </c>
      <c r="BW14" s="688">
        <f t="shared" si="18"/>
        <v>18158.399999999998</v>
      </c>
      <c r="BX14" s="689">
        <f t="shared" si="19"/>
        <v>0</v>
      </c>
      <c r="BY14" s="8"/>
      <c r="BZ14" s="687">
        <f t="shared" si="20"/>
        <v>30856.799999999996</v>
      </c>
      <c r="CA14" s="694">
        <f t="shared" si="21"/>
        <v>38570.999999999993</v>
      </c>
      <c r="CB14" s="689">
        <f t="shared" si="5"/>
        <v>625</v>
      </c>
      <c r="CC14" s="8"/>
      <c r="CD14" s="8"/>
      <c r="CE14" s="8"/>
      <c r="CF14" s="170"/>
    </row>
    <row r="15" spans="2:84" s="329" customFormat="1" ht="156">
      <c r="B15" s="429" t="s">
        <v>758</v>
      </c>
      <c r="C15" s="425" t="s">
        <v>288</v>
      </c>
      <c r="D15" s="357" t="s">
        <v>347</v>
      </c>
      <c r="E15" s="184">
        <v>5</v>
      </c>
      <c r="F15" s="283">
        <v>0</v>
      </c>
      <c r="G15" s="184"/>
      <c r="H15" s="282">
        <f t="shared" ref="H15:H24" si="22">SUM(I15:M15)</f>
        <v>0</v>
      </c>
      <c r="I15" s="184"/>
      <c r="J15" s="213">
        <v>0</v>
      </c>
      <c r="K15" s="285">
        <v>0</v>
      </c>
      <c r="L15" s="214">
        <v>0</v>
      </c>
      <c r="M15" s="184"/>
      <c r="N15" s="282">
        <f t="shared" ref="N15:N24" si="23">SUM(O15:T15)</f>
        <v>4</v>
      </c>
      <c r="O15" s="184"/>
      <c r="P15" s="213">
        <v>0</v>
      </c>
      <c r="Q15" s="285">
        <v>0</v>
      </c>
      <c r="R15" s="285">
        <v>4</v>
      </c>
      <c r="S15" s="214">
        <v>0</v>
      </c>
      <c r="T15" s="184"/>
      <c r="U15" s="282">
        <f t="shared" ref="U15:U24" si="24">SUM(V15:AC15)</f>
        <v>4</v>
      </c>
      <c r="V15" s="412"/>
      <c r="W15" s="213">
        <v>4</v>
      </c>
      <c r="X15" s="285">
        <v>0</v>
      </c>
      <c r="Y15" s="285">
        <v>0</v>
      </c>
      <c r="Z15" s="285">
        <v>0</v>
      </c>
      <c r="AA15" s="285">
        <v>0</v>
      </c>
      <c r="AB15" s="214">
        <v>0</v>
      </c>
      <c r="AC15" s="184"/>
      <c r="AD15" s="282">
        <f>SUM(AE15:AO15)</f>
        <v>80</v>
      </c>
      <c r="AE15" s="184"/>
      <c r="AF15" s="213">
        <v>80</v>
      </c>
      <c r="AG15" s="285">
        <v>0</v>
      </c>
      <c r="AH15" s="285">
        <v>0</v>
      </c>
      <c r="AI15" s="285">
        <v>0</v>
      </c>
      <c r="AJ15" s="285">
        <v>0</v>
      </c>
      <c r="AK15" s="285">
        <v>0</v>
      </c>
      <c r="AL15" s="285">
        <v>0</v>
      </c>
      <c r="AM15" s="285">
        <v>0</v>
      </c>
      <c r="AN15" s="214">
        <v>0</v>
      </c>
      <c r="AO15" s="184"/>
      <c r="AP15" s="282">
        <f t="shared" ref="AP15:AP24" si="25">SUM(AQ15:AW15)</f>
        <v>0</v>
      </c>
      <c r="AQ15" s="184"/>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4</v>
      </c>
      <c r="BM15" s="336">
        <f t="shared" si="9"/>
        <v>4</v>
      </c>
      <c r="BN15" s="336">
        <f t="shared" si="10"/>
        <v>80</v>
      </c>
      <c r="BO15" s="336">
        <f t="shared" si="11"/>
        <v>0</v>
      </c>
      <c r="BP15" s="337">
        <f t="shared" si="12"/>
        <v>0</v>
      </c>
      <c r="BR15" s="687">
        <f t="shared" si="13"/>
        <v>0</v>
      </c>
      <c r="BS15" s="688">
        <f t="shared" si="14"/>
        <v>0</v>
      </c>
      <c r="BT15" s="688">
        <f t="shared" si="15"/>
        <v>417.2</v>
      </c>
      <c r="BU15" s="688">
        <f t="shared" si="16"/>
        <v>324.39999999999998</v>
      </c>
      <c r="BV15" s="688">
        <f t="shared" si="17"/>
        <v>6488</v>
      </c>
      <c r="BW15" s="688">
        <f t="shared" si="18"/>
        <v>0</v>
      </c>
      <c r="BX15" s="689">
        <f t="shared" si="19"/>
        <v>0</v>
      </c>
      <c r="BY15" s="18"/>
      <c r="BZ15" s="687">
        <f t="shared" si="20"/>
        <v>7229.6</v>
      </c>
      <c r="CA15" s="694">
        <f t="shared" si="21"/>
        <v>9037</v>
      </c>
      <c r="CB15" s="689">
        <f t="shared" si="5"/>
        <v>625</v>
      </c>
      <c r="CC15" s="18"/>
      <c r="CD15" s="18"/>
      <c r="CE15" s="18"/>
      <c r="CF15" s="170"/>
    </row>
    <row r="16" spans="2:84" s="329" customFormat="1" ht="171.6">
      <c r="B16" s="429" t="s">
        <v>759</v>
      </c>
      <c r="C16" s="425" t="s">
        <v>237</v>
      </c>
      <c r="D16" s="357" t="s">
        <v>346</v>
      </c>
      <c r="E16" s="184">
        <v>16</v>
      </c>
      <c r="F16" s="283">
        <v>0</v>
      </c>
      <c r="G16" s="184"/>
      <c r="H16" s="282">
        <f t="shared" si="22"/>
        <v>0</v>
      </c>
      <c r="I16" s="184"/>
      <c r="J16" s="213">
        <v>0</v>
      </c>
      <c r="K16" s="285">
        <v>0</v>
      </c>
      <c r="L16" s="214">
        <v>0</v>
      </c>
      <c r="M16" s="184"/>
      <c r="N16" s="282">
        <f t="shared" si="23"/>
        <v>64</v>
      </c>
      <c r="O16" s="184"/>
      <c r="P16" s="213">
        <v>0</v>
      </c>
      <c r="Q16" s="285">
        <v>0</v>
      </c>
      <c r="R16" s="285">
        <v>64</v>
      </c>
      <c r="S16" s="214">
        <v>0</v>
      </c>
      <c r="T16" s="184"/>
      <c r="U16" s="282">
        <f t="shared" si="24"/>
        <v>64</v>
      </c>
      <c r="V16" s="412"/>
      <c r="W16" s="213">
        <v>64</v>
      </c>
      <c r="X16" s="285">
        <v>0</v>
      </c>
      <c r="Y16" s="285">
        <v>0</v>
      </c>
      <c r="Z16" s="285">
        <v>0</v>
      </c>
      <c r="AA16" s="285">
        <v>0</v>
      </c>
      <c r="AB16" s="214">
        <v>0</v>
      </c>
      <c r="AC16" s="184"/>
      <c r="AD16" s="282">
        <f>SUM(AF16:AN16)</f>
        <v>512</v>
      </c>
      <c r="AE16" s="184"/>
      <c r="AF16" s="213">
        <v>512</v>
      </c>
      <c r="AG16" s="285">
        <v>0</v>
      </c>
      <c r="AH16" s="285">
        <v>0</v>
      </c>
      <c r="AI16" s="285">
        <v>0</v>
      </c>
      <c r="AJ16" s="285">
        <v>0</v>
      </c>
      <c r="AK16" s="285">
        <v>0</v>
      </c>
      <c r="AL16" s="285">
        <v>0</v>
      </c>
      <c r="AM16" s="285">
        <v>0</v>
      </c>
      <c r="AN16" s="214">
        <v>0</v>
      </c>
      <c r="AO16" s="184"/>
      <c r="AP16" s="282">
        <f t="shared" si="25"/>
        <v>0</v>
      </c>
      <c r="AQ16" s="184"/>
      <c r="AR16" s="213">
        <v>0</v>
      </c>
      <c r="AS16" s="285">
        <v>0</v>
      </c>
      <c r="AT16" s="285">
        <v>0</v>
      </c>
      <c r="AU16" s="285">
        <v>0</v>
      </c>
      <c r="AV16" s="214">
        <v>0</v>
      </c>
      <c r="AW16" s="184"/>
      <c r="AX16" s="282">
        <v>0</v>
      </c>
      <c r="AY16" s="412"/>
      <c r="AZ16" s="219">
        <v>500</v>
      </c>
      <c r="BA16" s="412" t="s">
        <v>17</v>
      </c>
      <c r="BB16" s="716">
        <v>0.25</v>
      </c>
      <c r="BC16" s="718">
        <v>0.25</v>
      </c>
      <c r="BD16" s="184"/>
      <c r="BE16" s="283"/>
      <c r="BF16" s="412"/>
      <c r="BG16" s="213" t="s">
        <v>500</v>
      </c>
      <c r="BH16" s="214" t="s">
        <v>501</v>
      </c>
      <c r="BI16" s="184"/>
      <c r="BJ16" s="335">
        <f t="shared" si="6"/>
        <v>0</v>
      </c>
      <c r="BK16" s="336">
        <f t="shared" si="7"/>
        <v>0</v>
      </c>
      <c r="BL16" s="336">
        <f t="shared" si="8"/>
        <v>64</v>
      </c>
      <c r="BM16" s="336">
        <f t="shared" si="9"/>
        <v>64</v>
      </c>
      <c r="BN16" s="336">
        <f t="shared" si="10"/>
        <v>512</v>
      </c>
      <c r="BO16" s="336">
        <f t="shared" si="11"/>
        <v>0</v>
      </c>
      <c r="BP16" s="337">
        <f t="shared" si="12"/>
        <v>0</v>
      </c>
      <c r="BR16" s="687">
        <f t="shared" si="13"/>
        <v>0</v>
      </c>
      <c r="BS16" s="688">
        <f t="shared" si="14"/>
        <v>0</v>
      </c>
      <c r="BT16" s="688">
        <f t="shared" si="15"/>
        <v>6675.2</v>
      </c>
      <c r="BU16" s="688">
        <f t="shared" si="16"/>
        <v>5190.3999999999996</v>
      </c>
      <c r="BV16" s="688">
        <f t="shared" si="17"/>
        <v>41523.199999999997</v>
      </c>
      <c r="BW16" s="688">
        <f t="shared" si="18"/>
        <v>0</v>
      </c>
      <c r="BX16" s="689">
        <f t="shared" si="19"/>
        <v>0</v>
      </c>
      <c r="BY16" s="18"/>
      <c r="BZ16" s="687">
        <f t="shared" si="20"/>
        <v>53388.799999999996</v>
      </c>
      <c r="CA16" s="694">
        <f t="shared" si="21"/>
        <v>66736</v>
      </c>
      <c r="CB16" s="689">
        <f t="shared" si="5"/>
        <v>625</v>
      </c>
      <c r="CC16" s="18"/>
      <c r="CD16" s="18"/>
      <c r="CE16" s="18"/>
    </row>
    <row r="17" spans="2:84" s="170" customFormat="1" ht="124.8">
      <c r="B17" s="429" t="s">
        <v>760</v>
      </c>
      <c r="C17" s="425" t="s">
        <v>160</v>
      </c>
      <c r="D17" s="357" t="s">
        <v>345</v>
      </c>
      <c r="E17" s="184">
        <v>2</v>
      </c>
      <c r="F17" s="283">
        <v>0</v>
      </c>
      <c r="G17" s="184"/>
      <c r="H17" s="282">
        <f t="shared" si="22"/>
        <v>0</v>
      </c>
      <c r="I17" s="184"/>
      <c r="J17" s="213">
        <v>0</v>
      </c>
      <c r="K17" s="285">
        <v>0</v>
      </c>
      <c r="L17" s="214">
        <v>0</v>
      </c>
      <c r="M17" s="184"/>
      <c r="N17" s="282">
        <f t="shared" si="23"/>
        <v>8</v>
      </c>
      <c r="O17" s="184"/>
      <c r="P17" s="213">
        <v>0</v>
      </c>
      <c r="Q17" s="285">
        <v>0</v>
      </c>
      <c r="R17" s="285">
        <v>8</v>
      </c>
      <c r="S17" s="214">
        <v>0</v>
      </c>
      <c r="T17" s="184"/>
      <c r="U17" s="282">
        <f t="shared" si="24"/>
        <v>2</v>
      </c>
      <c r="V17" s="412"/>
      <c r="W17" s="213">
        <v>2</v>
      </c>
      <c r="X17" s="285">
        <v>0</v>
      </c>
      <c r="Y17" s="285">
        <v>0</v>
      </c>
      <c r="Z17" s="285">
        <v>0</v>
      </c>
      <c r="AA17" s="285">
        <v>0</v>
      </c>
      <c r="AB17" s="214">
        <v>0</v>
      </c>
      <c r="AC17" s="184"/>
      <c r="AD17" s="282">
        <f>SUM(AF17:AN17)</f>
        <v>32</v>
      </c>
      <c r="AE17" s="184"/>
      <c r="AF17" s="213">
        <v>32</v>
      </c>
      <c r="AG17" s="285">
        <v>0</v>
      </c>
      <c r="AH17" s="285">
        <v>0</v>
      </c>
      <c r="AI17" s="285">
        <v>0</v>
      </c>
      <c r="AJ17" s="285">
        <v>0</v>
      </c>
      <c r="AK17" s="285">
        <v>0</v>
      </c>
      <c r="AL17" s="285">
        <v>0</v>
      </c>
      <c r="AM17" s="285">
        <v>0</v>
      </c>
      <c r="AN17" s="214">
        <v>0</v>
      </c>
      <c r="AO17" s="184"/>
      <c r="AP17" s="282">
        <f t="shared" si="25"/>
        <v>0</v>
      </c>
      <c r="AQ17" s="184"/>
      <c r="AR17" s="213">
        <v>0</v>
      </c>
      <c r="AS17" s="285">
        <v>0</v>
      </c>
      <c r="AT17" s="285">
        <v>0</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8</v>
      </c>
      <c r="BM17" s="336">
        <f t="shared" si="9"/>
        <v>2</v>
      </c>
      <c r="BN17" s="336">
        <f t="shared" si="10"/>
        <v>32</v>
      </c>
      <c r="BO17" s="336">
        <f t="shared" si="11"/>
        <v>0</v>
      </c>
      <c r="BP17" s="337">
        <f t="shared" si="12"/>
        <v>0</v>
      </c>
      <c r="BR17" s="687">
        <f t="shared" si="13"/>
        <v>0</v>
      </c>
      <c r="BS17" s="688">
        <f t="shared" si="14"/>
        <v>0</v>
      </c>
      <c r="BT17" s="688">
        <f t="shared" si="15"/>
        <v>834.4</v>
      </c>
      <c r="BU17" s="688">
        <f t="shared" si="16"/>
        <v>162.19999999999999</v>
      </c>
      <c r="BV17" s="688">
        <f t="shared" si="17"/>
        <v>2595.1999999999998</v>
      </c>
      <c r="BW17" s="688">
        <f t="shared" si="18"/>
        <v>0</v>
      </c>
      <c r="BX17" s="689">
        <f t="shared" si="19"/>
        <v>0</v>
      </c>
      <c r="BY17" s="18"/>
      <c r="BZ17" s="687">
        <f t="shared" si="20"/>
        <v>3591.7999999999997</v>
      </c>
      <c r="CA17" s="694">
        <f t="shared" si="21"/>
        <v>4489.75</v>
      </c>
      <c r="CB17" s="689">
        <f t="shared" si="5"/>
        <v>625</v>
      </c>
      <c r="CC17" s="8"/>
      <c r="CD17" s="8"/>
      <c r="CE17" s="8"/>
      <c r="CF17" s="18"/>
    </row>
    <row r="18" spans="2:84" s="170" customFormat="1" ht="140.4">
      <c r="B18" s="429" t="s">
        <v>761</v>
      </c>
      <c r="C18" s="425" t="s">
        <v>161</v>
      </c>
      <c r="D18" s="357" t="s">
        <v>344</v>
      </c>
      <c r="E18" s="184">
        <v>2</v>
      </c>
      <c r="F18" s="283">
        <v>0</v>
      </c>
      <c r="G18" s="184"/>
      <c r="H18" s="282">
        <f t="shared" si="22"/>
        <v>0</v>
      </c>
      <c r="I18" s="184"/>
      <c r="J18" s="213">
        <v>0</v>
      </c>
      <c r="K18" s="285">
        <v>0</v>
      </c>
      <c r="L18" s="214">
        <v>0</v>
      </c>
      <c r="M18" s="184"/>
      <c r="N18" s="282">
        <f t="shared" si="23"/>
        <v>8</v>
      </c>
      <c r="O18" s="184"/>
      <c r="P18" s="213">
        <v>0</v>
      </c>
      <c r="Q18" s="285">
        <v>0</v>
      </c>
      <c r="R18" s="285">
        <v>8</v>
      </c>
      <c r="S18" s="214">
        <v>0</v>
      </c>
      <c r="T18" s="184"/>
      <c r="U18" s="282">
        <f t="shared" si="24"/>
        <v>2</v>
      </c>
      <c r="V18" s="412"/>
      <c r="W18" s="213">
        <v>2</v>
      </c>
      <c r="X18" s="285">
        <v>0</v>
      </c>
      <c r="Y18" s="285">
        <v>0</v>
      </c>
      <c r="Z18" s="285">
        <v>0</v>
      </c>
      <c r="AA18" s="285">
        <v>0</v>
      </c>
      <c r="AB18" s="214">
        <v>0</v>
      </c>
      <c r="AC18" s="184"/>
      <c r="AD18" s="282">
        <f>SUM(AF18:AN18)</f>
        <v>32</v>
      </c>
      <c r="AE18" s="184"/>
      <c r="AF18" s="213">
        <v>32</v>
      </c>
      <c r="AG18" s="285">
        <v>0</v>
      </c>
      <c r="AH18" s="285">
        <v>0</v>
      </c>
      <c r="AI18" s="285">
        <v>0</v>
      </c>
      <c r="AJ18" s="285">
        <v>0</v>
      </c>
      <c r="AK18" s="285">
        <v>0</v>
      </c>
      <c r="AL18" s="285">
        <v>0</v>
      </c>
      <c r="AM18" s="285">
        <v>0</v>
      </c>
      <c r="AN18" s="214">
        <v>0</v>
      </c>
      <c r="AO18" s="184"/>
      <c r="AP18" s="282">
        <f t="shared" si="25"/>
        <v>0</v>
      </c>
      <c r="AQ18" s="184"/>
      <c r="AR18" s="213">
        <v>0</v>
      </c>
      <c r="AS18" s="285">
        <v>0</v>
      </c>
      <c r="AT18" s="285">
        <v>0</v>
      </c>
      <c r="AU18" s="285">
        <v>0</v>
      </c>
      <c r="AV18" s="214">
        <v>0</v>
      </c>
      <c r="AW18" s="184"/>
      <c r="AX18" s="282">
        <v>0</v>
      </c>
      <c r="AY18" s="412"/>
      <c r="AZ18" s="219">
        <v>500</v>
      </c>
      <c r="BA18" s="412" t="s">
        <v>17</v>
      </c>
      <c r="BB18" s="716">
        <v>0.25</v>
      </c>
      <c r="BC18" s="718">
        <v>0.25</v>
      </c>
      <c r="BD18" s="184"/>
      <c r="BE18" s="283"/>
      <c r="BF18" s="412"/>
      <c r="BG18" s="213" t="s">
        <v>500</v>
      </c>
      <c r="BH18" s="214" t="s">
        <v>501</v>
      </c>
      <c r="BI18" s="184"/>
      <c r="BJ18" s="335">
        <f t="shared" si="6"/>
        <v>0</v>
      </c>
      <c r="BK18" s="336">
        <f t="shared" si="7"/>
        <v>0</v>
      </c>
      <c r="BL18" s="336">
        <f t="shared" si="8"/>
        <v>8</v>
      </c>
      <c r="BM18" s="336">
        <f t="shared" si="9"/>
        <v>2</v>
      </c>
      <c r="BN18" s="336">
        <f t="shared" si="10"/>
        <v>32</v>
      </c>
      <c r="BO18" s="336">
        <f t="shared" si="11"/>
        <v>0</v>
      </c>
      <c r="BP18" s="337">
        <f t="shared" si="12"/>
        <v>0</v>
      </c>
      <c r="BR18" s="687">
        <f t="shared" si="13"/>
        <v>0</v>
      </c>
      <c r="BS18" s="688">
        <f t="shared" si="14"/>
        <v>0</v>
      </c>
      <c r="BT18" s="688">
        <f t="shared" si="15"/>
        <v>834.4</v>
      </c>
      <c r="BU18" s="688">
        <f t="shared" si="16"/>
        <v>162.19999999999999</v>
      </c>
      <c r="BV18" s="688">
        <f t="shared" si="17"/>
        <v>2595.1999999999998</v>
      </c>
      <c r="BW18" s="688">
        <f t="shared" si="18"/>
        <v>0</v>
      </c>
      <c r="BX18" s="689">
        <f t="shared" si="19"/>
        <v>0</v>
      </c>
      <c r="BY18" s="18"/>
      <c r="BZ18" s="687">
        <f t="shared" si="20"/>
        <v>3591.7999999999997</v>
      </c>
      <c r="CA18" s="694">
        <f t="shared" si="21"/>
        <v>4489.75</v>
      </c>
      <c r="CB18" s="689">
        <f t="shared" si="5"/>
        <v>625</v>
      </c>
      <c r="CC18" s="8"/>
      <c r="CD18" s="8"/>
      <c r="CE18" s="8"/>
      <c r="CF18" s="8"/>
    </row>
    <row r="19" spans="2:84" s="329" customFormat="1" ht="140.4">
      <c r="B19" s="429" t="s">
        <v>762</v>
      </c>
      <c r="C19" s="425" t="s">
        <v>162</v>
      </c>
      <c r="D19" s="357" t="s">
        <v>509</v>
      </c>
      <c r="E19" s="184">
        <v>2</v>
      </c>
      <c r="F19" s="283">
        <v>0</v>
      </c>
      <c r="G19" s="184"/>
      <c r="H19" s="282">
        <f t="shared" si="22"/>
        <v>0</v>
      </c>
      <c r="I19" s="184"/>
      <c r="J19" s="213">
        <v>0</v>
      </c>
      <c r="K19" s="285">
        <v>0</v>
      </c>
      <c r="L19" s="214">
        <v>0</v>
      </c>
      <c r="M19" s="184"/>
      <c r="N19" s="282">
        <f t="shared" si="23"/>
        <v>8</v>
      </c>
      <c r="O19" s="184"/>
      <c r="P19" s="213">
        <v>0</v>
      </c>
      <c r="Q19" s="285">
        <v>0</v>
      </c>
      <c r="R19" s="285">
        <v>8</v>
      </c>
      <c r="S19" s="214">
        <v>0</v>
      </c>
      <c r="T19" s="184"/>
      <c r="U19" s="282">
        <f t="shared" si="24"/>
        <v>2</v>
      </c>
      <c r="V19" s="412"/>
      <c r="W19" s="213">
        <v>2</v>
      </c>
      <c r="X19" s="285">
        <v>0</v>
      </c>
      <c r="Y19" s="285">
        <v>0</v>
      </c>
      <c r="Z19" s="285">
        <v>0</v>
      </c>
      <c r="AA19" s="285">
        <v>0</v>
      </c>
      <c r="AB19" s="214">
        <v>0</v>
      </c>
      <c r="AC19" s="184"/>
      <c r="AD19" s="282">
        <f t="shared" ref="AD19:AD24" si="26">SUM(AE19:AO19)</f>
        <v>32</v>
      </c>
      <c r="AE19" s="184"/>
      <c r="AF19" s="213">
        <v>32</v>
      </c>
      <c r="AG19" s="285">
        <v>0</v>
      </c>
      <c r="AH19" s="285">
        <v>0</v>
      </c>
      <c r="AI19" s="285">
        <v>0</v>
      </c>
      <c r="AJ19" s="285">
        <v>0</v>
      </c>
      <c r="AK19" s="285">
        <v>0</v>
      </c>
      <c r="AL19" s="285">
        <v>0</v>
      </c>
      <c r="AM19" s="285">
        <v>0</v>
      </c>
      <c r="AN19" s="214">
        <v>0</v>
      </c>
      <c r="AO19" s="184"/>
      <c r="AP19" s="282">
        <f t="shared" si="25"/>
        <v>0</v>
      </c>
      <c r="AQ19" s="184"/>
      <c r="AR19" s="213">
        <v>0</v>
      </c>
      <c r="AS19" s="285">
        <v>0</v>
      </c>
      <c r="AT19" s="285">
        <v>0</v>
      </c>
      <c r="AU19" s="285">
        <v>0</v>
      </c>
      <c r="AV19" s="214">
        <v>0</v>
      </c>
      <c r="AW19" s="184"/>
      <c r="AX19" s="282">
        <v>0</v>
      </c>
      <c r="AY19" s="412"/>
      <c r="AZ19" s="219">
        <v>500</v>
      </c>
      <c r="BA19" s="412" t="s">
        <v>17</v>
      </c>
      <c r="BB19" s="716">
        <v>0.25</v>
      </c>
      <c r="BC19" s="718">
        <v>0.25</v>
      </c>
      <c r="BD19" s="184"/>
      <c r="BE19" s="283"/>
      <c r="BF19" s="412"/>
      <c r="BG19" s="213" t="s">
        <v>500</v>
      </c>
      <c r="BH19" s="214" t="s">
        <v>506</v>
      </c>
      <c r="BI19" s="184"/>
      <c r="BJ19" s="335">
        <f t="shared" si="6"/>
        <v>0</v>
      </c>
      <c r="BK19" s="336">
        <f t="shared" si="7"/>
        <v>0</v>
      </c>
      <c r="BL19" s="336">
        <f t="shared" si="8"/>
        <v>8</v>
      </c>
      <c r="BM19" s="336">
        <f t="shared" si="9"/>
        <v>2</v>
      </c>
      <c r="BN19" s="336">
        <f t="shared" si="10"/>
        <v>32</v>
      </c>
      <c r="BO19" s="336">
        <f t="shared" si="11"/>
        <v>0</v>
      </c>
      <c r="BP19" s="337">
        <f t="shared" si="12"/>
        <v>0</v>
      </c>
      <c r="BR19" s="687">
        <f t="shared" si="13"/>
        <v>0</v>
      </c>
      <c r="BS19" s="688">
        <f t="shared" si="14"/>
        <v>0</v>
      </c>
      <c r="BT19" s="688">
        <f t="shared" si="15"/>
        <v>834.4</v>
      </c>
      <c r="BU19" s="688">
        <f t="shared" si="16"/>
        <v>162.19999999999999</v>
      </c>
      <c r="BV19" s="688">
        <f t="shared" si="17"/>
        <v>2595.1999999999998</v>
      </c>
      <c r="BW19" s="688">
        <f t="shared" si="18"/>
        <v>0</v>
      </c>
      <c r="BX19" s="689">
        <f t="shared" si="19"/>
        <v>0</v>
      </c>
      <c r="BY19" s="18"/>
      <c r="BZ19" s="687">
        <f t="shared" si="20"/>
        <v>3591.7999999999997</v>
      </c>
      <c r="CA19" s="694">
        <f t="shared" si="21"/>
        <v>4489.75</v>
      </c>
      <c r="CB19" s="689">
        <f t="shared" si="5"/>
        <v>625</v>
      </c>
      <c r="CC19" s="8"/>
      <c r="CD19" s="8"/>
      <c r="CE19" s="8"/>
      <c r="CF19" s="8"/>
    </row>
    <row r="20" spans="2:84" s="329" customFormat="1" ht="140.4">
      <c r="B20" s="1383" t="s">
        <v>763</v>
      </c>
      <c r="C20" s="425" t="s">
        <v>163</v>
      </c>
      <c r="D20" s="357" t="s">
        <v>422</v>
      </c>
      <c r="E20" s="184">
        <v>5</v>
      </c>
      <c r="F20" s="283">
        <v>0</v>
      </c>
      <c r="G20" s="184"/>
      <c r="H20" s="282">
        <f t="shared" si="22"/>
        <v>0</v>
      </c>
      <c r="I20" s="184"/>
      <c r="J20" s="213">
        <v>0</v>
      </c>
      <c r="K20" s="285">
        <v>0</v>
      </c>
      <c r="L20" s="214">
        <v>0</v>
      </c>
      <c r="M20" s="184"/>
      <c r="N20" s="282">
        <f t="shared" si="23"/>
        <v>0</v>
      </c>
      <c r="O20" s="184"/>
      <c r="P20" s="213">
        <v>0</v>
      </c>
      <c r="Q20" s="285">
        <v>0</v>
      </c>
      <c r="R20" s="285">
        <v>0</v>
      </c>
      <c r="S20" s="214">
        <v>0</v>
      </c>
      <c r="T20" s="184"/>
      <c r="U20" s="282">
        <f t="shared" si="24"/>
        <v>4</v>
      </c>
      <c r="V20" s="412"/>
      <c r="W20" s="213">
        <v>4</v>
      </c>
      <c r="X20" s="285">
        <v>0</v>
      </c>
      <c r="Y20" s="285">
        <v>0</v>
      </c>
      <c r="Z20" s="285">
        <v>0</v>
      </c>
      <c r="AA20" s="285">
        <v>0</v>
      </c>
      <c r="AB20" s="214">
        <v>0</v>
      </c>
      <c r="AC20" s="184"/>
      <c r="AD20" s="282">
        <f t="shared" si="26"/>
        <v>80</v>
      </c>
      <c r="AE20" s="184"/>
      <c r="AF20" s="213">
        <v>20</v>
      </c>
      <c r="AG20" s="285">
        <v>0</v>
      </c>
      <c r="AH20" s="285">
        <v>0</v>
      </c>
      <c r="AI20" s="285">
        <v>60</v>
      </c>
      <c r="AJ20" s="285">
        <v>0</v>
      </c>
      <c r="AK20" s="285">
        <v>0</v>
      </c>
      <c r="AL20" s="285">
        <v>0</v>
      </c>
      <c r="AM20" s="285">
        <v>0</v>
      </c>
      <c r="AN20" s="214">
        <v>0</v>
      </c>
      <c r="AO20" s="184"/>
      <c r="AP20" s="282">
        <f t="shared" si="25"/>
        <v>80</v>
      </c>
      <c r="AQ20" s="184"/>
      <c r="AR20" s="213">
        <v>0</v>
      </c>
      <c r="AS20" s="285">
        <v>0</v>
      </c>
      <c r="AT20" s="285">
        <v>80</v>
      </c>
      <c r="AU20" s="285">
        <v>0</v>
      </c>
      <c r="AV20" s="214">
        <v>0</v>
      </c>
      <c r="AW20" s="184"/>
      <c r="AX20" s="282">
        <v>0</v>
      </c>
      <c r="AY20" s="412"/>
      <c r="AZ20" s="219">
        <v>500</v>
      </c>
      <c r="BA20" s="412" t="s">
        <v>17</v>
      </c>
      <c r="BB20" s="716">
        <v>0.25</v>
      </c>
      <c r="BC20" s="718">
        <v>0.25</v>
      </c>
      <c r="BD20" s="184"/>
      <c r="BE20" s="283" t="s">
        <v>658</v>
      </c>
      <c r="BF20" s="412"/>
      <c r="BG20" s="213" t="s">
        <v>500</v>
      </c>
      <c r="BH20" s="214" t="s">
        <v>501</v>
      </c>
      <c r="BI20" s="184"/>
      <c r="BJ20" s="335">
        <f t="shared" si="6"/>
        <v>0</v>
      </c>
      <c r="BK20" s="336">
        <f t="shared" si="7"/>
        <v>0</v>
      </c>
      <c r="BL20" s="336">
        <f t="shared" si="8"/>
        <v>0</v>
      </c>
      <c r="BM20" s="336">
        <f t="shared" si="9"/>
        <v>4</v>
      </c>
      <c r="BN20" s="336">
        <f t="shared" si="10"/>
        <v>80</v>
      </c>
      <c r="BO20" s="336">
        <f t="shared" si="11"/>
        <v>80</v>
      </c>
      <c r="BP20" s="337">
        <f t="shared" si="12"/>
        <v>0</v>
      </c>
      <c r="BR20" s="687">
        <f t="shared" si="13"/>
        <v>0</v>
      </c>
      <c r="BS20" s="688">
        <f t="shared" si="14"/>
        <v>0</v>
      </c>
      <c r="BT20" s="688">
        <f t="shared" si="15"/>
        <v>0</v>
      </c>
      <c r="BU20" s="688">
        <f t="shared" si="16"/>
        <v>324.39999999999998</v>
      </c>
      <c r="BV20" s="688">
        <f t="shared" si="17"/>
        <v>6488</v>
      </c>
      <c r="BW20" s="688">
        <f t="shared" si="18"/>
        <v>9079.1999999999989</v>
      </c>
      <c r="BX20" s="689">
        <f t="shared" si="19"/>
        <v>0</v>
      </c>
      <c r="BY20" s="18"/>
      <c r="BZ20" s="687">
        <f t="shared" si="20"/>
        <v>15891.599999999999</v>
      </c>
      <c r="CA20" s="694">
        <f t="shared" si="21"/>
        <v>19864.5</v>
      </c>
      <c r="CB20" s="689">
        <f t="shared" si="5"/>
        <v>625</v>
      </c>
      <c r="CC20" s="8"/>
      <c r="CD20" s="8"/>
      <c r="CE20" s="8"/>
      <c r="CF20" s="86"/>
    </row>
    <row r="21" spans="2:84" s="329" customFormat="1" ht="124.8">
      <c r="B21" s="429" t="s">
        <v>764</v>
      </c>
      <c r="C21" s="425" t="s">
        <v>164</v>
      </c>
      <c r="D21" s="357" t="s">
        <v>414</v>
      </c>
      <c r="E21" s="184">
        <v>20</v>
      </c>
      <c r="F21" s="283">
        <v>0</v>
      </c>
      <c r="G21" s="184"/>
      <c r="H21" s="282">
        <f t="shared" si="22"/>
        <v>0</v>
      </c>
      <c r="I21" s="184"/>
      <c r="J21" s="213">
        <v>0</v>
      </c>
      <c r="K21" s="285">
        <v>0</v>
      </c>
      <c r="L21" s="214">
        <v>0</v>
      </c>
      <c r="M21" s="184"/>
      <c r="N21" s="282">
        <f t="shared" si="23"/>
        <v>80</v>
      </c>
      <c r="O21" s="184"/>
      <c r="P21" s="213">
        <v>0</v>
      </c>
      <c r="Q21" s="285">
        <v>0</v>
      </c>
      <c r="R21" s="285">
        <v>0</v>
      </c>
      <c r="S21" s="214">
        <v>80</v>
      </c>
      <c r="T21" s="184"/>
      <c r="U21" s="282">
        <f t="shared" si="24"/>
        <v>0</v>
      </c>
      <c r="V21" s="412"/>
      <c r="W21" s="213">
        <v>0</v>
      </c>
      <c r="X21" s="285">
        <v>0</v>
      </c>
      <c r="Y21" s="285">
        <v>0</v>
      </c>
      <c r="Z21" s="285">
        <v>0</v>
      </c>
      <c r="AA21" s="285">
        <v>0</v>
      </c>
      <c r="AB21" s="214">
        <v>0</v>
      </c>
      <c r="AC21" s="184"/>
      <c r="AD21" s="282">
        <f t="shared" si="26"/>
        <v>240</v>
      </c>
      <c r="AE21" s="184"/>
      <c r="AF21" s="213">
        <v>80</v>
      </c>
      <c r="AG21" s="285">
        <v>160</v>
      </c>
      <c r="AH21" s="285">
        <v>0</v>
      </c>
      <c r="AI21" s="285">
        <v>0</v>
      </c>
      <c r="AJ21" s="285">
        <v>0</v>
      </c>
      <c r="AK21" s="285">
        <v>0</v>
      </c>
      <c r="AL21" s="285">
        <v>0</v>
      </c>
      <c r="AM21" s="285">
        <v>0</v>
      </c>
      <c r="AN21" s="214">
        <v>0</v>
      </c>
      <c r="AO21" s="184"/>
      <c r="AP21" s="282">
        <f t="shared" si="25"/>
        <v>0</v>
      </c>
      <c r="AQ21" s="184"/>
      <c r="AR21" s="213">
        <v>0</v>
      </c>
      <c r="AS21" s="1380">
        <v>0</v>
      </c>
      <c r="AT21" s="285">
        <v>0</v>
      </c>
      <c r="AU21" s="285">
        <v>0</v>
      </c>
      <c r="AV21" s="214">
        <v>0</v>
      </c>
      <c r="AW21" s="184"/>
      <c r="AX21" s="282">
        <v>0</v>
      </c>
      <c r="AY21" s="412"/>
      <c r="AZ21" s="219">
        <v>500</v>
      </c>
      <c r="BA21" s="412" t="s">
        <v>17</v>
      </c>
      <c r="BB21" s="716">
        <v>0.25</v>
      </c>
      <c r="BC21" s="718">
        <v>0.25</v>
      </c>
      <c r="BD21" s="184"/>
      <c r="BE21" s="283" t="s">
        <v>17</v>
      </c>
      <c r="BF21" s="412"/>
      <c r="BG21" s="213" t="s">
        <v>500</v>
      </c>
      <c r="BH21" s="214" t="s">
        <v>506</v>
      </c>
      <c r="BI21" s="184"/>
      <c r="BJ21" s="335">
        <f t="shared" si="6"/>
        <v>0</v>
      </c>
      <c r="BK21" s="336">
        <f t="shared" si="7"/>
        <v>0</v>
      </c>
      <c r="BL21" s="336">
        <f t="shared" si="8"/>
        <v>80</v>
      </c>
      <c r="BM21" s="336">
        <f t="shared" si="9"/>
        <v>0</v>
      </c>
      <c r="BN21" s="336">
        <f t="shared" si="10"/>
        <v>240</v>
      </c>
      <c r="BO21" s="336">
        <f t="shared" si="11"/>
        <v>0</v>
      </c>
      <c r="BP21" s="337">
        <f t="shared" si="12"/>
        <v>0</v>
      </c>
      <c r="BR21" s="687">
        <f t="shared" si="13"/>
        <v>0</v>
      </c>
      <c r="BS21" s="688">
        <f t="shared" si="14"/>
        <v>0</v>
      </c>
      <c r="BT21" s="688">
        <f t="shared" si="15"/>
        <v>8344</v>
      </c>
      <c r="BU21" s="688">
        <f t="shared" si="16"/>
        <v>0</v>
      </c>
      <c r="BV21" s="688">
        <f t="shared" si="17"/>
        <v>19464</v>
      </c>
      <c r="BW21" s="688">
        <f t="shared" si="18"/>
        <v>0</v>
      </c>
      <c r="BX21" s="689">
        <f t="shared" si="19"/>
        <v>0</v>
      </c>
      <c r="BY21" s="18"/>
      <c r="BZ21" s="687">
        <f t="shared" si="20"/>
        <v>27808</v>
      </c>
      <c r="CA21" s="694">
        <f t="shared" si="21"/>
        <v>34760</v>
      </c>
      <c r="CB21" s="689">
        <f t="shared" si="5"/>
        <v>625</v>
      </c>
      <c r="CC21" s="8"/>
      <c r="CD21" s="8"/>
      <c r="CE21" s="8"/>
      <c r="CF21" s="85"/>
    </row>
    <row r="22" spans="2:84" s="329" customFormat="1" ht="218.4">
      <c r="B22" s="429" t="s">
        <v>765</v>
      </c>
      <c r="C22" s="425" t="s">
        <v>165</v>
      </c>
      <c r="D22" s="376" t="s">
        <v>353</v>
      </c>
      <c r="E22" s="184">
        <v>10</v>
      </c>
      <c r="F22" s="283">
        <v>0</v>
      </c>
      <c r="G22" s="184"/>
      <c r="H22" s="282">
        <f t="shared" si="22"/>
        <v>0</v>
      </c>
      <c r="I22" s="184"/>
      <c r="J22" s="213">
        <v>0</v>
      </c>
      <c r="K22" s="285">
        <v>0</v>
      </c>
      <c r="L22" s="214">
        <v>0</v>
      </c>
      <c r="M22" s="184"/>
      <c r="N22" s="282">
        <f t="shared" si="23"/>
        <v>16</v>
      </c>
      <c r="O22" s="184"/>
      <c r="P22" s="213">
        <v>0</v>
      </c>
      <c r="Q22" s="285">
        <v>0</v>
      </c>
      <c r="R22" s="285">
        <v>8</v>
      </c>
      <c r="S22" s="214">
        <v>8</v>
      </c>
      <c r="T22" s="184"/>
      <c r="U22" s="282">
        <f t="shared" si="24"/>
        <v>8</v>
      </c>
      <c r="V22" s="412"/>
      <c r="W22" s="213">
        <v>8</v>
      </c>
      <c r="X22" s="285">
        <v>0</v>
      </c>
      <c r="Y22" s="285">
        <v>0</v>
      </c>
      <c r="Z22" s="285">
        <v>0</v>
      </c>
      <c r="AA22" s="285">
        <v>0</v>
      </c>
      <c r="AB22" s="214">
        <v>0</v>
      </c>
      <c r="AC22" s="184"/>
      <c r="AD22" s="282">
        <f t="shared" si="26"/>
        <v>16</v>
      </c>
      <c r="AE22" s="184"/>
      <c r="AF22" s="213">
        <v>8</v>
      </c>
      <c r="AG22" s="285">
        <v>8</v>
      </c>
      <c r="AH22" s="285">
        <v>0</v>
      </c>
      <c r="AI22" s="285">
        <v>0</v>
      </c>
      <c r="AJ22" s="285">
        <v>0</v>
      </c>
      <c r="AK22" s="285">
        <v>0</v>
      </c>
      <c r="AL22" s="285">
        <v>0</v>
      </c>
      <c r="AM22" s="285">
        <v>0</v>
      </c>
      <c r="AN22" s="214">
        <v>0</v>
      </c>
      <c r="AO22" s="184"/>
      <c r="AP22" s="282">
        <f t="shared" si="25"/>
        <v>0</v>
      </c>
      <c r="AQ22" s="184"/>
      <c r="AR22" s="213">
        <v>0</v>
      </c>
      <c r="AS22" s="285">
        <v>0</v>
      </c>
      <c r="AT22" s="285">
        <v>0</v>
      </c>
      <c r="AU22" s="285">
        <v>0</v>
      </c>
      <c r="AV22" s="214">
        <v>0</v>
      </c>
      <c r="AW22" s="184"/>
      <c r="AX22" s="282">
        <v>0</v>
      </c>
      <c r="AY22" s="412"/>
      <c r="AZ22" s="219">
        <v>0</v>
      </c>
      <c r="BA22" s="412" t="s">
        <v>17</v>
      </c>
      <c r="BB22" s="716">
        <v>0.25</v>
      </c>
      <c r="BC22" s="718">
        <v>0</v>
      </c>
      <c r="BD22" s="184"/>
      <c r="BE22" s="283" t="s">
        <v>17</v>
      </c>
      <c r="BF22" s="412"/>
      <c r="BG22" s="213" t="s">
        <v>500</v>
      </c>
      <c r="BH22" s="214" t="s">
        <v>504</v>
      </c>
      <c r="BI22" s="184"/>
      <c r="BJ22" s="335">
        <f t="shared" si="6"/>
        <v>0</v>
      </c>
      <c r="BK22" s="336">
        <f t="shared" si="7"/>
        <v>0</v>
      </c>
      <c r="BL22" s="336">
        <f t="shared" si="8"/>
        <v>16</v>
      </c>
      <c r="BM22" s="336">
        <f t="shared" si="9"/>
        <v>8</v>
      </c>
      <c r="BN22" s="336">
        <f t="shared" si="10"/>
        <v>16</v>
      </c>
      <c r="BO22" s="336">
        <f t="shared" si="11"/>
        <v>0</v>
      </c>
      <c r="BP22" s="337">
        <f t="shared" si="12"/>
        <v>0</v>
      </c>
      <c r="BR22" s="687">
        <f t="shared" si="13"/>
        <v>0</v>
      </c>
      <c r="BS22" s="688">
        <f t="shared" si="14"/>
        <v>0</v>
      </c>
      <c r="BT22" s="688">
        <f t="shared" si="15"/>
        <v>1668.8</v>
      </c>
      <c r="BU22" s="688">
        <f t="shared" si="16"/>
        <v>648.79999999999995</v>
      </c>
      <c r="BV22" s="688">
        <f t="shared" si="17"/>
        <v>1297.5999999999999</v>
      </c>
      <c r="BW22" s="688">
        <f t="shared" si="18"/>
        <v>0</v>
      </c>
      <c r="BX22" s="689">
        <f t="shared" si="19"/>
        <v>0</v>
      </c>
      <c r="BY22" s="18"/>
      <c r="BZ22" s="687">
        <f t="shared" si="20"/>
        <v>3615.2</v>
      </c>
      <c r="CA22" s="694">
        <f t="shared" si="21"/>
        <v>4519</v>
      </c>
      <c r="CB22" s="689">
        <f t="shared" si="5"/>
        <v>0</v>
      </c>
      <c r="CC22" s="8"/>
      <c r="CD22" s="8"/>
      <c r="CE22" s="8"/>
      <c r="CF22" s="85"/>
    </row>
    <row r="23" spans="2:84" s="170" customFormat="1" ht="109.2">
      <c r="B23" s="429" t="s">
        <v>766</v>
      </c>
      <c r="C23" s="425" t="s">
        <v>166</v>
      </c>
      <c r="D23" s="368" t="s">
        <v>343</v>
      </c>
      <c r="E23" s="184">
        <v>10</v>
      </c>
      <c r="F23" s="283">
        <v>0</v>
      </c>
      <c r="G23" s="184"/>
      <c r="H23" s="282">
        <f t="shared" si="22"/>
        <v>0</v>
      </c>
      <c r="I23" s="184"/>
      <c r="J23" s="213">
        <v>0</v>
      </c>
      <c r="K23" s="285">
        <v>0</v>
      </c>
      <c r="L23" s="214">
        <v>0</v>
      </c>
      <c r="M23" s="184"/>
      <c r="N23" s="282">
        <f t="shared" si="23"/>
        <v>16</v>
      </c>
      <c r="O23" s="184"/>
      <c r="P23" s="213">
        <v>0</v>
      </c>
      <c r="Q23" s="285">
        <v>0</v>
      </c>
      <c r="R23" s="285">
        <v>8</v>
      </c>
      <c r="S23" s="214">
        <v>8</v>
      </c>
      <c r="T23" s="184"/>
      <c r="U23" s="282">
        <f t="shared" si="24"/>
        <v>8</v>
      </c>
      <c r="V23" s="412"/>
      <c r="W23" s="213">
        <v>8</v>
      </c>
      <c r="X23" s="285">
        <v>0</v>
      </c>
      <c r="Y23" s="285">
        <v>0</v>
      </c>
      <c r="Z23" s="285">
        <v>0</v>
      </c>
      <c r="AA23" s="285">
        <v>0</v>
      </c>
      <c r="AB23" s="214">
        <v>0</v>
      </c>
      <c r="AC23" s="184"/>
      <c r="AD23" s="282">
        <f t="shared" si="26"/>
        <v>16</v>
      </c>
      <c r="AE23" s="184"/>
      <c r="AF23" s="213">
        <v>8</v>
      </c>
      <c r="AG23" s="285">
        <v>8</v>
      </c>
      <c r="AH23" s="285">
        <v>0</v>
      </c>
      <c r="AI23" s="285">
        <v>0</v>
      </c>
      <c r="AJ23" s="285">
        <v>0</v>
      </c>
      <c r="AK23" s="285">
        <v>0</v>
      </c>
      <c r="AL23" s="285">
        <v>0</v>
      </c>
      <c r="AM23" s="285">
        <v>0</v>
      </c>
      <c r="AN23" s="214">
        <v>0</v>
      </c>
      <c r="AO23" s="184"/>
      <c r="AP23" s="282">
        <f t="shared" si="25"/>
        <v>0</v>
      </c>
      <c r="AQ23" s="184"/>
      <c r="AR23" s="213">
        <v>0</v>
      </c>
      <c r="AS23" s="285">
        <v>0</v>
      </c>
      <c r="AT23" s="285">
        <v>0</v>
      </c>
      <c r="AU23" s="285">
        <v>0</v>
      </c>
      <c r="AV23" s="214">
        <v>0</v>
      </c>
      <c r="AW23" s="184"/>
      <c r="AX23" s="282">
        <v>0</v>
      </c>
      <c r="AY23" s="412"/>
      <c r="AZ23" s="219">
        <v>0</v>
      </c>
      <c r="BA23" s="412" t="s">
        <v>17</v>
      </c>
      <c r="BB23" s="716">
        <v>0.25</v>
      </c>
      <c r="BC23" s="718">
        <v>0</v>
      </c>
      <c r="BD23" s="184"/>
      <c r="BE23" s="283" t="s">
        <v>17</v>
      </c>
      <c r="BF23" s="412"/>
      <c r="BG23" s="213" t="s">
        <v>500</v>
      </c>
      <c r="BH23" s="214" t="s">
        <v>504</v>
      </c>
      <c r="BI23" s="184"/>
      <c r="BJ23" s="335">
        <f t="shared" si="6"/>
        <v>0</v>
      </c>
      <c r="BK23" s="336">
        <f t="shared" si="7"/>
        <v>0</v>
      </c>
      <c r="BL23" s="336">
        <f t="shared" si="8"/>
        <v>16</v>
      </c>
      <c r="BM23" s="336">
        <f t="shared" si="9"/>
        <v>8</v>
      </c>
      <c r="BN23" s="336">
        <f t="shared" si="10"/>
        <v>16</v>
      </c>
      <c r="BO23" s="336">
        <f t="shared" si="11"/>
        <v>0</v>
      </c>
      <c r="BP23" s="337">
        <f t="shared" si="12"/>
        <v>0</v>
      </c>
      <c r="BR23" s="687">
        <f t="shared" si="13"/>
        <v>0</v>
      </c>
      <c r="BS23" s="688">
        <f t="shared" si="14"/>
        <v>0</v>
      </c>
      <c r="BT23" s="688">
        <f t="shared" si="15"/>
        <v>1668.8</v>
      </c>
      <c r="BU23" s="688">
        <f t="shared" si="16"/>
        <v>648.79999999999995</v>
      </c>
      <c r="BV23" s="688">
        <f t="shared" si="17"/>
        <v>1297.5999999999999</v>
      </c>
      <c r="BW23" s="688">
        <f t="shared" si="18"/>
        <v>0</v>
      </c>
      <c r="BX23" s="689">
        <f t="shared" si="19"/>
        <v>0</v>
      </c>
      <c r="BY23" s="18"/>
      <c r="BZ23" s="687">
        <f t="shared" ref="BZ23:BZ24" si="27">SUM(BR23:BX23)</f>
        <v>3615.2</v>
      </c>
      <c r="CA23" s="694">
        <f t="shared" ref="CA23:CA24" si="28">BZ23*(1+BB23)</f>
        <v>4519</v>
      </c>
      <c r="CB23" s="689">
        <f t="shared" ref="CB23:CB24" si="29">AZ23*(1+BC23)</f>
        <v>0</v>
      </c>
      <c r="CC23" s="8"/>
      <c r="CD23" s="8"/>
      <c r="CE23" s="8"/>
      <c r="CF23" s="85"/>
    </row>
    <row r="24" spans="2:84" s="329" customFormat="1" ht="156.6" thickBot="1">
      <c r="B24" s="1384" t="s">
        <v>767</v>
      </c>
      <c r="C24" s="426" t="s">
        <v>238</v>
      </c>
      <c r="D24" s="572" t="s">
        <v>348</v>
      </c>
      <c r="E24" s="340">
        <v>40</v>
      </c>
      <c r="F24" s="299">
        <v>0</v>
      </c>
      <c r="G24" s="340"/>
      <c r="H24" s="298">
        <f t="shared" si="22"/>
        <v>320</v>
      </c>
      <c r="I24" s="340"/>
      <c r="J24" s="215">
        <v>0</v>
      </c>
      <c r="K24" s="301">
        <v>320</v>
      </c>
      <c r="L24" s="216">
        <v>0</v>
      </c>
      <c r="M24" s="340"/>
      <c r="N24" s="298">
        <f t="shared" si="23"/>
        <v>160</v>
      </c>
      <c r="O24" s="340"/>
      <c r="P24" s="215">
        <v>0</v>
      </c>
      <c r="Q24" s="301">
        <v>0</v>
      </c>
      <c r="R24" s="301">
        <v>0</v>
      </c>
      <c r="S24" s="216">
        <v>160</v>
      </c>
      <c r="T24" s="340"/>
      <c r="U24" s="298">
        <f t="shared" si="24"/>
        <v>0</v>
      </c>
      <c r="V24" s="413"/>
      <c r="W24" s="215">
        <v>0</v>
      </c>
      <c r="X24" s="301">
        <v>0</v>
      </c>
      <c r="Y24" s="301">
        <v>0</v>
      </c>
      <c r="Z24" s="301">
        <v>0</v>
      </c>
      <c r="AA24" s="301">
        <v>0</v>
      </c>
      <c r="AB24" s="216">
        <v>0</v>
      </c>
      <c r="AC24" s="340"/>
      <c r="AD24" s="298">
        <f t="shared" si="26"/>
        <v>192</v>
      </c>
      <c r="AE24" s="340"/>
      <c r="AF24" s="215">
        <v>32</v>
      </c>
      <c r="AG24" s="301">
        <v>160</v>
      </c>
      <c r="AH24" s="301">
        <v>0</v>
      </c>
      <c r="AI24" s="301">
        <v>0</v>
      </c>
      <c r="AJ24" s="301">
        <v>0</v>
      </c>
      <c r="AK24" s="301">
        <v>0</v>
      </c>
      <c r="AL24" s="301">
        <v>0</v>
      </c>
      <c r="AM24" s="301">
        <v>0</v>
      </c>
      <c r="AN24" s="216">
        <v>0</v>
      </c>
      <c r="AO24" s="340"/>
      <c r="AP24" s="298">
        <f t="shared" si="25"/>
        <v>0</v>
      </c>
      <c r="AQ24" s="340"/>
      <c r="AR24" s="215">
        <v>0</v>
      </c>
      <c r="AS24" s="301">
        <v>0</v>
      </c>
      <c r="AT24" s="301">
        <v>0</v>
      </c>
      <c r="AU24" s="301">
        <v>0</v>
      </c>
      <c r="AV24" s="216">
        <v>0</v>
      </c>
      <c r="AW24" s="340"/>
      <c r="AX24" s="298">
        <v>640</v>
      </c>
      <c r="AY24" s="413"/>
      <c r="AZ24" s="220">
        <v>500</v>
      </c>
      <c r="BA24" s="413" t="s">
        <v>17</v>
      </c>
      <c r="BB24" s="717">
        <v>0.25</v>
      </c>
      <c r="BC24" s="719">
        <v>0</v>
      </c>
      <c r="BD24" s="340"/>
      <c r="BE24" s="299" t="s">
        <v>17</v>
      </c>
      <c r="BF24" s="413"/>
      <c r="BG24" s="215" t="s">
        <v>500</v>
      </c>
      <c r="BH24" s="216" t="s">
        <v>507</v>
      </c>
      <c r="BI24" s="340"/>
      <c r="BJ24" s="408">
        <f t="shared" si="6"/>
        <v>0</v>
      </c>
      <c r="BK24" s="378">
        <f t="shared" si="7"/>
        <v>320</v>
      </c>
      <c r="BL24" s="378">
        <f t="shared" si="8"/>
        <v>160</v>
      </c>
      <c r="BM24" s="378">
        <f t="shared" si="9"/>
        <v>0</v>
      </c>
      <c r="BN24" s="378">
        <f t="shared" si="10"/>
        <v>192</v>
      </c>
      <c r="BO24" s="378">
        <f t="shared" si="11"/>
        <v>0</v>
      </c>
      <c r="BP24" s="380">
        <f t="shared" si="12"/>
        <v>640</v>
      </c>
      <c r="BR24" s="690">
        <f t="shared" si="13"/>
        <v>0</v>
      </c>
      <c r="BS24" s="691">
        <f t="shared" si="14"/>
        <v>38880</v>
      </c>
      <c r="BT24" s="691">
        <f t="shared" si="15"/>
        <v>16688</v>
      </c>
      <c r="BU24" s="691">
        <f t="shared" si="16"/>
        <v>0</v>
      </c>
      <c r="BV24" s="691">
        <f t="shared" si="17"/>
        <v>15571.199999999999</v>
      </c>
      <c r="BW24" s="691">
        <f t="shared" si="18"/>
        <v>0</v>
      </c>
      <c r="BX24" s="692">
        <f t="shared" si="19"/>
        <v>0</v>
      </c>
      <c r="BY24" s="18"/>
      <c r="BZ24" s="690">
        <f t="shared" si="27"/>
        <v>71139.199999999997</v>
      </c>
      <c r="CA24" s="695">
        <f t="shared" si="28"/>
        <v>88924</v>
      </c>
      <c r="CB24" s="692">
        <f t="shared" si="29"/>
        <v>500</v>
      </c>
      <c r="CC24" s="8"/>
      <c r="CD24" s="8"/>
      <c r="CE24" s="8"/>
      <c r="CF24" s="85"/>
    </row>
    <row r="25" spans="2:84" ht="31.8" thickBot="1">
      <c r="T25" s="21"/>
      <c r="W25" s="20"/>
      <c r="AX25" s="1371" t="s">
        <v>715</v>
      </c>
      <c r="AY25" s="1381"/>
      <c r="AZ25" s="1382">
        <f>SUM(AZ7:AZ24)</f>
        <v>84500</v>
      </c>
      <c r="BO25" s="1376" t="s">
        <v>702</v>
      </c>
      <c r="BP25" s="1377">
        <f>SUM(BJ7:BP24)</f>
        <v>3550</v>
      </c>
      <c r="BQ25" s="18"/>
      <c r="BX25" s="8" t="e">
        <f t="shared" si="19"/>
        <v>#VALUE!</v>
      </c>
      <c r="CF25" s="85"/>
    </row>
    <row r="26" spans="2:84" ht="16.05" customHeight="1" thickBot="1">
      <c r="T26" s="21"/>
      <c r="W26" s="20"/>
      <c r="BO26" s="18"/>
      <c r="BP26" s="18"/>
      <c r="BQ26" s="18"/>
      <c r="CF26" s="85"/>
    </row>
    <row r="27" spans="2:84" s="8" customFormat="1" ht="54" customHeight="1" thickBot="1">
      <c r="B27" s="345" t="s">
        <v>84</v>
      </c>
      <c r="C27" s="51"/>
      <c r="D27" s="9"/>
      <c r="E27" s="3"/>
      <c r="F27" s="3"/>
      <c r="G27" s="3"/>
      <c r="H27" s="3"/>
      <c r="I27" s="3"/>
      <c r="J27" s="3"/>
      <c r="K27" s="3"/>
      <c r="L27" s="3"/>
      <c r="M27" s="3"/>
      <c r="N27" s="3"/>
      <c r="O27" s="3"/>
      <c r="P27" s="3"/>
      <c r="Q27" s="3"/>
      <c r="R27" s="3"/>
      <c r="S27" s="10"/>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1338" t="s">
        <v>583</v>
      </c>
      <c r="BI27" s="1316"/>
      <c r="BJ27" s="903" t="s">
        <v>92</v>
      </c>
      <c r="BK27" s="903" t="s">
        <v>93</v>
      </c>
      <c r="BL27" s="903" t="s">
        <v>94</v>
      </c>
      <c r="BM27" s="903" t="s">
        <v>95</v>
      </c>
      <c r="BN27" s="903" t="s">
        <v>8</v>
      </c>
      <c r="BO27" s="903" t="s">
        <v>62</v>
      </c>
      <c r="BP27" s="904" t="s">
        <v>96</v>
      </c>
      <c r="BR27" s="50" t="s">
        <v>92</v>
      </c>
      <c r="BS27" s="158" t="s">
        <v>93</v>
      </c>
      <c r="BT27" s="158" t="s">
        <v>94</v>
      </c>
      <c r="BU27" s="158" t="s">
        <v>95</v>
      </c>
      <c r="BV27" s="158" t="s">
        <v>8</v>
      </c>
      <c r="BW27" s="158" t="s">
        <v>62</v>
      </c>
      <c r="BX27" s="159" t="s">
        <v>96</v>
      </c>
      <c r="BY27" s="369"/>
      <c r="BZ27" s="662" t="s">
        <v>528</v>
      </c>
      <c r="CA27" s="663" t="s">
        <v>594</v>
      </c>
      <c r="CB27" s="663" t="s">
        <v>595</v>
      </c>
      <c r="CC27" s="663" t="s">
        <v>529</v>
      </c>
      <c r="CD27" s="663" t="s">
        <v>596</v>
      </c>
      <c r="CE27" s="664" t="s">
        <v>597</v>
      </c>
      <c r="CF27" s="85"/>
    </row>
    <row r="28" spans="2:84" s="8" customFormat="1" ht="30" customHeight="1" thickBot="1">
      <c r="B28" s="51"/>
      <c r="C28" s="51"/>
      <c r="D28" s="9"/>
      <c r="E28" s="3"/>
      <c r="F28" s="3"/>
      <c r="G28" s="3"/>
      <c r="H28" s="3"/>
      <c r="I28" s="3"/>
      <c r="J28" s="3"/>
      <c r="K28" s="3"/>
      <c r="L28" s="3"/>
      <c r="M28" s="3"/>
      <c r="N28" s="3"/>
      <c r="O28" s="3"/>
      <c r="P28" s="3"/>
      <c r="Q28" s="3"/>
      <c r="R28" s="3"/>
      <c r="S28" s="10"/>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1339"/>
      <c r="BI28" s="1317"/>
      <c r="BJ28" s="905" t="s">
        <v>556</v>
      </c>
      <c r="BK28" s="905" t="s">
        <v>556</v>
      </c>
      <c r="BL28" s="905" t="s">
        <v>556</v>
      </c>
      <c r="BM28" s="905" t="s">
        <v>556</v>
      </c>
      <c r="BN28" s="905" t="s">
        <v>556</v>
      </c>
      <c r="BO28" s="905" t="s">
        <v>556</v>
      </c>
      <c r="BP28" s="906" t="s">
        <v>556</v>
      </c>
      <c r="BR28" s="1306" t="s">
        <v>530</v>
      </c>
      <c r="BS28" s="1307"/>
      <c r="BT28" s="1307"/>
      <c r="BU28" s="1307"/>
      <c r="BV28" s="1307"/>
      <c r="BW28" s="1307"/>
      <c r="BX28" s="1308"/>
      <c r="BY28" s="665"/>
      <c r="BZ28" s="699">
        <f>SUM(BZ7:BZ24)</f>
        <v>271921.8</v>
      </c>
      <c r="CA28" s="700">
        <f t="shared" ref="CA28:CB28" si="30">SUM(CA7:CA24)</f>
        <v>339902.25</v>
      </c>
      <c r="CB28" s="700">
        <f t="shared" si="30"/>
        <v>117500</v>
      </c>
      <c r="CC28" s="700">
        <f>SUM(AZ7:AZ24)</f>
        <v>84500</v>
      </c>
      <c r="CD28" s="701">
        <f>(CA28-BZ28)/BZ28</f>
        <v>0.25000000000000006</v>
      </c>
      <c r="CE28" s="702">
        <f>IF(CC28=0,0,(CB28-CC28)/CC28)</f>
        <v>0.39053254437869822</v>
      </c>
      <c r="CF28" s="85"/>
    </row>
    <row r="29" spans="2:84" s="86" customFormat="1" ht="36" customHeight="1" thickBot="1">
      <c r="B29" s="493" t="s">
        <v>74</v>
      </c>
      <c r="C29" s="494" t="s">
        <v>75</v>
      </c>
      <c r="D29" s="494" t="s">
        <v>76</v>
      </c>
      <c r="E29" s="482" t="s">
        <v>77</v>
      </c>
      <c r="F29" s="495"/>
      <c r="G29" s="495"/>
      <c r="H29" s="496" t="s">
        <v>81</v>
      </c>
      <c r="I29" s="482" t="s">
        <v>81</v>
      </c>
      <c r="J29" s="494" t="s">
        <v>82</v>
      </c>
      <c r="K29" s="497" t="s">
        <v>61</v>
      </c>
      <c r="L29" s="1343" t="s">
        <v>78</v>
      </c>
      <c r="M29" s="1344"/>
      <c r="N29" s="498" t="s">
        <v>79</v>
      </c>
      <c r="O29" s="498"/>
      <c r="P29" s="499" t="s">
        <v>588</v>
      </c>
      <c r="Q29" s="498" t="s">
        <v>598</v>
      </c>
      <c r="R29" s="499" t="s">
        <v>599</v>
      </c>
      <c r="S29" s="500" t="s">
        <v>61</v>
      </c>
      <c r="T29" s="500"/>
      <c r="U29" s="500" t="s">
        <v>588</v>
      </c>
      <c r="V29" s="501"/>
      <c r="W29" s="501" t="s">
        <v>600</v>
      </c>
      <c r="X29" s="501" t="s">
        <v>80</v>
      </c>
      <c r="Y29" s="501" t="s">
        <v>601</v>
      </c>
      <c r="Z29" s="502" t="s">
        <v>83</v>
      </c>
      <c r="AA29" s="1333" t="s">
        <v>286</v>
      </c>
      <c r="AB29" s="1333"/>
      <c r="AC29" s="1333"/>
      <c r="AD29" s="1333"/>
      <c r="AE29" s="1333"/>
      <c r="AF29" s="1333"/>
      <c r="AG29" s="1326"/>
      <c r="BH29" s="1340"/>
      <c r="BI29" s="1318"/>
      <c r="BJ29" s="195">
        <f>SUM(BJ7:BJ24)</f>
        <v>0</v>
      </c>
      <c r="BK29" s="196">
        <f t="shared" ref="BK29:BP29" si="31">SUM(BK7:BK24)</f>
        <v>320</v>
      </c>
      <c r="BL29" s="196">
        <f t="shared" si="31"/>
        <v>656</v>
      </c>
      <c r="BM29" s="196">
        <f t="shared" si="31"/>
        <v>326</v>
      </c>
      <c r="BN29" s="196">
        <f t="shared" si="31"/>
        <v>1368</v>
      </c>
      <c r="BO29" s="196">
        <f t="shared" si="31"/>
        <v>240</v>
      </c>
      <c r="BP29" s="197">
        <f t="shared" si="31"/>
        <v>640</v>
      </c>
      <c r="BR29" s="696">
        <f>SUM(BR7:BR24)</f>
        <v>0</v>
      </c>
      <c r="BS29" s="697">
        <f t="shared" ref="BS29:BX29" si="32">SUM(BS7:BS24)</f>
        <v>38880</v>
      </c>
      <c r="BT29" s="697">
        <f t="shared" si="32"/>
        <v>68420.800000000017</v>
      </c>
      <c r="BU29" s="697">
        <f t="shared" si="32"/>
        <v>26438.600000000002</v>
      </c>
      <c r="BV29" s="697">
        <f t="shared" si="32"/>
        <v>110944.8</v>
      </c>
      <c r="BW29" s="697">
        <f t="shared" si="32"/>
        <v>27237.599999999999</v>
      </c>
      <c r="BX29" s="698">
        <f t="shared" si="32"/>
        <v>0</v>
      </c>
      <c r="BY29" s="665"/>
      <c r="BZ29" s="665"/>
      <c r="CA29" s="665"/>
      <c r="CB29" s="665"/>
      <c r="CC29" s="665"/>
      <c r="CD29" s="665"/>
      <c r="CE29" s="665"/>
      <c r="CF29" s="85"/>
    </row>
    <row r="30" spans="2:84" s="85" customFormat="1" ht="15" customHeight="1">
      <c r="B30" s="112"/>
      <c r="C30" s="113"/>
      <c r="D30" s="113"/>
      <c r="E30" s="113"/>
      <c r="F30" s="113"/>
      <c r="G30" s="113"/>
      <c r="H30" s="15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R30" s="665"/>
      <c r="BS30" s="665"/>
      <c r="BT30" s="665"/>
      <c r="BU30" s="665"/>
      <c r="BV30" s="665"/>
      <c r="BW30" s="665"/>
      <c r="BX30" s="665"/>
      <c r="BY30" s="665"/>
      <c r="BZ30" s="665"/>
      <c r="CA30" s="665"/>
      <c r="CB30" s="665"/>
      <c r="CC30" s="665"/>
      <c r="CD30" s="665"/>
      <c r="CE30" s="665"/>
    </row>
    <row r="31" spans="2:84" s="85" customFormat="1" ht="34.950000000000003" customHeight="1">
      <c r="B31" s="116"/>
      <c r="C31" s="114"/>
      <c r="D31" s="113"/>
      <c r="E31" s="113"/>
      <c r="F31" s="113"/>
      <c r="G31" s="113"/>
      <c r="H31" s="15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915"/>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J32" s="152"/>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J33" s="152"/>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J34" s="152"/>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J35" s="152"/>
      <c r="BR35" s="665"/>
      <c r="BS35" s="665"/>
      <c r="BT35" s="665"/>
      <c r="BU35" s="665"/>
      <c r="BV35" s="665"/>
      <c r="BW35" s="665"/>
      <c r="BX35" s="665"/>
      <c r="BY35" s="665"/>
      <c r="BZ35" s="665"/>
      <c r="CA35" s="665"/>
      <c r="CB35" s="665"/>
      <c r="CC35" s="665"/>
      <c r="CD35" s="665"/>
      <c r="CE35" s="665"/>
    </row>
    <row r="36" spans="2:84" s="85" customForma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3"/>
      <c r="E37" s="113"/>
      <c r="F37" s="113"/>
      <c r="G37" s="113"/>
      <c r="H37" s="49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49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49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6"/>
      <c r="C40" s="114"/>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6"/>
      <c r="C41" s="114"/>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c r="CF44" s="8"/>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13"/>
      <c r="D46" s="131"/>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31"/>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665"/>
      <c r="BS47" s="665"/>
      <c r="BT47" s="665"/>
      <c r="BU47" s="665"/>
      <c r="BV47" s="665"/>
      <c r="BW47" s="665"/>
      <c r="BX47" s="665"/>
      <c r="BY47" s="665"/>
      <c r="BZ47" s="665"/>
      <c r="CA47" s="665"/>
      <c r="CB47" s="665"/>
      <c r="CC47" s="665"/>
      <c r="CD47" s="665"/>
      <c r="CE47" s="665"/>
      <c r="CF47" s="86"/>
    </row>
    <row r="48" spans="2:84" s="85" customFormat="1" ht="15" customHeight="1">
      <c r="B48" s="112"/>
      <c r="C48" s="131"/>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47"/>
      <c r="AB48" s="1347"/>
      <c r="AC48" s="1347"/>
      <c r="AD48" s="1347"/>
      <c r="AE48" s="1347"/>
      <c r="AF48" s="1347"/>
      <c r="AG48" s="1348"/>
      <c r="BR48" s="665"/>
      <c r="BS48" s="665"/>
      <c r="BT48" s="665"/>
      <c r="BU48" s="665"/>
      <c r="BV48" s="665"/>
      <c r="BW48" s="665"/>
      <c r="BX48" s="665"/>
      <c r="BY48" s="665"/>
      <c r="BZ48" s="665"/>
      <c r="CA48" s="665"/>
      <c r="CB48" s="665"/>
      <c r="CC48" s="665"/>
      <c r="CD48" s="665"/>
      <c r="CE48" s="665"/>
    </row>
    <row r="49" spans="2:84" s="85" customFormat="1" ht="15" customHeight="1">
      <c r="B49" s="112"/>
      <c r="C49" s="131"/>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347"/>
      <c r="AB49" s="1347"/>
      <c r="AC49" s="1347"/>
      <c r="AD49" s="1347"/>
      <c r="AE49" s="1347"/>
      <c r="AF49" s="1347"/>
      <c r="AG49" s="1348"/>
      <c r="BR49" s="665"/>
      <c r="BS49" s="665"/>
      <c r="BT49" s="665"/>
      <c r="BU49" s="665"/>
      <c r="BV49" s="665"/>
      <c r="BW49" s="665"/>
      <c r="BX49" s="665"/>
      <c r="BY49" s="665"/>
      <c r="BZ49" s="665"/>
      <c r="CA49" s="665"/>
      <c r="CB49" s="665"/>
      <c r="CC49" s="665"/>
      <c r="CD49" s="665"/>
      <c r="CE49" s="665"/>
      <c r="CF49" s="86"/>
    </row>
    <row r="50" spans="2:84" s="85" customFormat="1" ht="15" customHeight="1">
      <c r="B50" s="112"/>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347"/>
      <c r="AB50" s="1347"/>
      <c r="AC50" s="1347"/>
      <c r="AD50" s="1347"/>
      <c r="AE50" s="1347"/>
      <c r="AF50" s="1347"/>
      <c r="AG50" s="1348"/>
      <c r="BR50" s="8"/>
      <c r="BS50" s="8"/>
      <c r="BT50" s="8"/>
      <c r="BU50" s="8"/>
      <c r="BV50" s="8"/>
      <c r="BW50" s="8"/>
      <c r="BX50" s="8"/>
      <c r="BY50" s="8"/>
      <c r="BZ50" s="8"/>
      <c r="CA50" s="8"/>
      <c r="CB50" s="8"/>
      <c r="CC50" s="8"/>
      <c r="CD50" s="8"/>
      <c r="CE50" s="8"/>
      <c r="CF50" s="86"/>
    </row>
    <row r="51" spans="2:84" s="85" customFormat="1" ht="15" customHeight="1" thickBot="1">
      <c r="B51" s="134"/>
      <c r="C51" s="135"/>
      <c r="D51" s="135"/>
      <c r="E51" s="135"/>
      <c r="F51" s="135"/>
      <c r="G51" s="135"/>
      <c r="H51" s="153"/>
      <c r="I51" s="135"/>
      <c r="J51" s="135"/>
      <c r="K51" s="135"/>
      <c r="L51" s="136"/>
      <c r="M51" s="135"/>
      <c r="N51" s="135"/>
      <c r="O51" s="137"/>
      <c r="P51" s="138"/>
      <c r="Q51" s="137"/>
      <c r="R51" s="138"/>
      <c r="S51" s="139"/>
      <c r="T51" s="139"/>
      <c r="U51" s="139"/>
      <c r="V51" s="139"/>
      <c r="W51" s="139"/>
      <c r="X51" s="137"/>
      <c r="Y51" s="137"/>
      <c r="Z51" s="137"/>
      <c r="AA51" s="1336"/>
      <c r="AB51" s="1336"/>
      <c r="AC51" s="1336"/>
      <c r="AD51" s="1336"/>
      <c r="AE51" s="1336"/>
      <c r="AF51" s="1336"/>
      <c r="AG51" s="1337"/>
      <c r="BR51" s="8"/>
      <c r="BS51" s="8"/>
      <c r="BT51" s="8"/>
      <c r="BU51" s="8"/>
      <c r="BV51" s="8"/>
      <c r="BW51" s="8"/>
      <c r="BX51" s="8"/>
      <c r="BY51" s="8"/>
      <c r="BZ51" s="8"/>
      <c r="CA51" s="8"/>
      <c r="CB51" s="8"/>
      <c r="CC51" s="8"/>
      <c r="CD51" s="8"/>
      <c r="CE51" s="8"/>
      <c r="CF51" s="86"/>
    </row>
    <row r="52" spans="2:84" s="85" customFormat="1" ht="15" customHeight="1">
      <c r="B52" s="113"/>
      <c r="C52" s="113"/>
      <c r="D52" s="113"/>
      <c r="E52" s="113"/>
      <c r="F52" s="113"/>
      <c r="G52" s="113"/>
      <c r="H52" s="152"/>
      <c r="I52" s="113"/>
      <c r="J52" s="113"/>
      <c r="K52" s="113"/>
      <c r="L52" s="128"/>
      <c r="M52" s="113"/>
      <c r="N52" s="113"/>
      <c r="O52" s="127"/>
      <c r="P52" s="129"/>
      <c r="Q52" s="127"/>
      <c r="R52" s="129"/>
      <c r="S52" s="130"/>
      <c r="T52" s="130"/>
      <c r="U52" s="130"/>
      <c r="V52" s="130"/>
      <c r="W52" s="130"/>
      <c r="X52" s="127"/>
      <c r="Y52" s="127"/>
      <c r="Z52" s="127"/>
      <c r="AA52" s="127"/>
      <c r="BR52" s="8"/>
      <c r="BS52" s="8"/>
      <c r="BT52" s="8"/>
      <c r="BU52" s="8"/>
      <c r="BV52" s="8"/>
      <c r="BW52" s="8"/>
      <c r="BX52" s="8"/>
      <c r="BY52" s="8"/>
      <c r="BZ52" s="8"/>
      <c r="CA52" s="8"/>
      <c r="CB52" s="8"/>
      <c r="CC52" s="8"/>
      <c r="CD52" s="8"/>
      <c r="CE52" s="8"/>
      <c r="CF52" s="86"/>
    </row>
    <row r="53" spans="2:84" s="8" customFormat="1">
      <c r="B53" s="346"/>
      <c r="C53" s="346"/>
      <c r="D53" s="147"/>
      <c r="E53" s="148"/>
      <c r="F53" s="148"/>
      <c r="G53" s="148"/>
      <c r="H53" s="148"/>
      <c r="I53" s="148"/>
      <c r="J53" s="148"/>
      <c r="K53" s="148"/>
      <c r="L53" s="148"/>
      <c r="M53" s="148"/>
      <c r="N53" s="148"/>
      <c r="O53" s="148"/>
      <c r="P53" s="148"/>
      <c r="Q53" s="148"/>
      <c r="R53" s="148"/>
      <c r="S53" s="149"/>
      <c r="T53" s="148"/>
      <c r="U53" s="148"/>
      <c r="V53" s="148"/>
      <c r="W53" s="148"/>
      <c r="X53" s="148"/>
      <c r="Y53" s="148"/>
      <c r="Z53" s="148"/>
      <c r="AA53" s="148"/>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 customFormat="1" ht="42">
      <c r="B54" s="347" t="s">
        <v>85</v>
      </c>
      <c r="C54" s="346"/>
      <c r="D54" s="147"/>
      <c r="E54" s="148"/>
      <c r="F54" s="148"/>
      <c r="G54" s="148"/>
      <c r="H54" s="148"/>
      <c r="I54" s="148"/>
      <c r="J54" s="148"/>
      <c r="K54" s="148"/>
      <c r="L54" s="148"/>
      <c r="M54" s="148"/>
      <c r="N54" s="148"/>
      <c r="O54" s="148"/>
      <c r="P54" s="148"/>
      <c r="Q54" s="148"/>
      <c r="R54" s="148"/>
      <c r="S54" s="149"/>
      <c r="T54" s="148"/>
      <c r="U54" s="148"/>
      <c r="V54" s="148"/>
      <c r="W54" s="148"/>
      <c r="X54" s="148"/>
      <c r="Y54" s="148"/>
      <c r="Z54" s="148"/>
      <c r="AA54" s="148"/>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R54" s="665"/>
      <c r="BS54" s="665"/>
      <c r="BT54" s="665"/>
      <c r="BU54" s="665"/>
      <c r="BV54" s="665"/>
      <c r="BW54" s="665"/>
      <c r="BX54" s="665"/>
      <c r="BY54" s="665"/>
      <c r="BZ54" s="665"/>
      <c r="CA54" s="665"/>
      <c r="CB54" s="665"/>
      <c r="CC54" s="665"/>
      <c r="CD54" s="665"/>
      <c r="CE54" s="665"/>
      <c r="CF54" s="86"/>
    </row>
    <row r="55" spans="2:84" s="8" customFormat="1" ht="16.2" thickBot="1">
      <c r="B55" s="51"/>
      <c r="C55" s="51"/>
      <c r="D55" s="9"/>
      <c r="E55" s="3"/>
      <c r="F55" s="3"/>
      <c r="G55" s="3"/>
      <c r="H55" s="3"/>
      <c r="I55" s="3"/>
      <c r="J55" s="3"/>
      <c r="K55" s="3"/>
      <c r="L55" s="3"/>
      <c r="M55" s="3"/>
      <c r="N55" s="3"/>
      <c r="O55" s="3"/>
      <c r="P55" s="3"/>
      <c r="Q55" s="3"/>
      <c r="R55" s="3"/>
      <c r="S55" s="10"/>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R55" s="369"/>
      <c r="BS55" s="369"/>
      <c r="BT55" s="369"/>
      <c r="BU55" s="369"/>
      <c r="BV55" s="369"/>
      <c r="BW55" s="369"/>
      <c r="BX55" s="369"/>
      <c r="BY55" s="369"/>
      <c r="BZ55" s="369"/>
      <c r="CA55" s="369"/>
      <c r="CB55" s="369"/>
      <c r="CC55" s="369"/>
      <c r="CD55" s="369"/>
      <c r="CE55" s="369"/>
      <c r="CF55" s="86"/>
    </row>
    <row r="56" spans="2:84" s="86" customFormat="1" ht="36" customHeight="1" thickBot="1">
      <c r="B56" s="91" t="s">
        <v>74</v>
      </c>
      <c r="C56" s="92" t="s">
        <v>75</v>
      </c>
      <c r="D56" s="92" t="s">
        <v>86</v>
      </c>
      <c r="E56" s="481" t="s">
        <v>88</v>
      </c>
      <c r="F56" s="93" t="s">
        <v>87</v>
      </c>
      <c r="G56" s="93"/>
      <c r="H56" s="150"/>
      <c r="I56" s="481" t="s">
        <v>81</v>
      </c>
      <c r="J56" s="95" t="s">
        <v>89</v>
      </c>
      <c r="K56" s="94" t="s">
        <v>61</v>
      </c>
      <c r="L56" s="1334" t="s">
        <v>78</v>
      </c>
      <c r="M56" s="1335"/>
      <c r="N56" s="95" t="s">
        <v>79</v>
      </c>
      <c r="O56" s="95"/>
      <c r="P56" s="96" t="s">
        <v>588</v>
      </c>
      <c r="Q56" s="95" t="s">
        <v>598</v>
      </c>
      <c r="R56" s="96" t="s">
        <v>599</v>
      </c>
      <c r="S56" s="97" t="s">
        <v>61</v>
      </c>
      <c r="T56" s="97"/>
      <c r="U56" s="97" t="s">
        <v>588</v>
      </c>
      <c r="V56" s="98"/>
      <c r="W56" s="98" t="s">
        <v>600</v>
      </c>
      <c r="X56" s="98" t="s">
        <v>80</v>
      </c>
      <c r="Y56" s="98" t="s">
        <v>601</v>
      </c>
      <c r="Z56" s="503" t="s">
        <v>83</v>
      </c>
      <c r="AA56" s="1328" t="s">
        <v>286</v>
      </c>
      <c r="AB56" s="1327"/>
      <c r="AC56" s="1327"/>
      <c r="AD56" s="1327"/>
      <c r="AE56" s="1327"/>
      <c r="AF56" s="1327"/>
      <c r="AG56" s="1328"/>
      <c r="BR56" s="369"/>
      <c r="BS56" s="369"/>
      <c r="BT56" s="369"/>
      <c r="BU56" s="369"/>
      <c r="BV56" s="369"/>
      <c r="BW56" s="369"/>
      <c r="BX56" s="369"/>
      <c r="BY56" s="369"/>
      <c r="BZ56" s="369"/>
      <c r="CA56" s="369"/>
      <c r="CB56" s="369"/>
      <c r="CC56" s="369"/>
      <c r="CD56" s="369"/>
      <c r="CE56" s="369"/>
    </row>
    <row r="57" spans="2:84" s="85" customFormat="1" ht="15" customHeight="1">
      <c r="B57" s="99"/>
      <c r="C57" s="100"/>
      <c r="D57" s="100"/>
      <c r="E57" s="100"/>
      <c r="F57" s="100"/>
      <c r="G57" s="100"/>
      <c r="H57" s="154"/>
      <c r="I57" s="100"/>
      <c r="J57" s="100"/>
      <c r="K57" s="100"/>
      <c r="L57" s="101"/>
      <c r="M57" s="100"/>
      <c r="N57" s="100"/>
      <c r="O57" s="102"/>
      <c r="P57" s="103"/>
      <c r="Q57" s="102"/>
      <c r="R57" s="103"/>
      <c r="S57" s="104"/>
      <c r="T57" s="104"/>
      <c r="U57" s="104"/>
      <c r="V57" s="104"/>
      <c r="W57" s="104"/>
      <c r="X57" s="102"/>
      <c r="Y57" s="102"/>
      <c r="Z57" s="102"/>
      <c r="AA57" s="1352"/>
      <c r="AB57" s="1350"/>
      <c r="AC57" s="1350"/>
      <c r="AD57" s="1350"/>
      <c r="AE57" s="1350"/>
      <c r="AF57" s="1350"/>
      <c r="AG57" s="1350"/>
      <c r="BR57" s="369"/>
      <c r="BS57" s="369"/>
      <c r="BT57" s="369"/>
      <c r="BU57" s="369"/>
      <c r="BV57" s="369"/>
      <c r="BW57" s="369"/>
      <c r="BX57" s="369"/>
      <c r="BY57" s="369"/>
      <c r="BZ57" s="369"/>
      <c r="CA57" s="369"/>
      <c r="CB57" s="369"/>
      <c r="CC57" s="369"/>
      <c r="CD57" s="369"/>
      <c r="CE57" s="369"/>
      <c r="CF57" s="86"/>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4.4">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4.4">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369"/>
      <c r="BS66" s="369"/>
      <c r="BT66" s="369"/>
      <c r="BU66" s="369"/>
      <c r="BV66" s="369"/>
      <c r="BW66" s="369"/>
      <c r="BX66" s="369"/>
      <c r="BY66" s="369"/>
      <c r="BZ66" s="369"/>
      <c r="CA66" s="369"/>
      <c r="CB66" s="369"/>
      <c r="CC66" s="369"/>
      <c r="CD66" s="369"/>
      <c r="CE66" s="369"/>
      <c r="CF66" s="85"/>
    </row>
    <row r="67" spans="2:84" s="86" customFormat="1" ht="15" customHeight="1">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369"/>
      <c r="BS67" s="369"/>
      <c r="BT67" s="369"/>
      <c r="BU67" s="369"/>
      <c r="BV67" s="369"/>
      <c r="BW67" s="369"/>
      <c r="BX67" s="369"/>
      <c r="BY67" s="369"/>
      <c r="BZ67" s="369"/>
      <c r="CA67" s="369"/>
      <c r="CB67" s="369"/>
      <c r="CC67" s="369"/>
      <c r="CD67" s="369"/>
      <c r="CE67" s="369"/>
      <c r="CF67" s="8"/>
    </row>
    <row r="68" spans="2:84" s="86" customFormat="1" ht="15" customHeigh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369"/>
      <c r="BS68" s="369"/>
      <c r="BT68" s="369"/>
      <c r="BU68" s="369"/>
      <c r="BV68" s="369"/>
      <c r="BW68" s="369"/>
      <c r="BX68" s="369"/>
      <c r="BY68" s="369"/>
      <c r="BZ68" s="369"/>
      <c r="CA68" s="369"/>
      <c r="CB68" s="369"/>
      <c r="CC68" s="369"/>
      <c r="CD68" s="369"/>
      <c r="CE68" s="369"/>
      <c r="CF68" s="1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49"/>
      <c r="AB69" s="1350"/>
      <c r="AC69" s="1350"/>
      <c r="AD69" s="1350"/>
      <c r="AE69" s="1350"/>
      <c r="AF69" s="1350"/>
      <c r="AG69" s="1350"/>
      <c r="BR69" s="665"/>
      <c r="BS69" s="665"/>
      <c r="BT69" s="665"/>
      <c r="BU69" s="665"/>
      <c r="BV69" s="665"/>
      <c r="BW69" s="665"/>
      <c r="BX69" s="665"/>
      <c r="BY69" s="665"/>
      <c r="BZ69" s="665"/>
      <c r="CA69" s="665"/>
      <c r="CB69" s="665"/>
      <c r="CC69" s="665"/>
      <c r="CD69" s="665"/>
      <c r="CE69" s="665"/>
      <c r="CF69" s="18"/>
    </row>
    <row r="70" spans="2:84" s="86" customFormat="1">
      <c r="B70" s="116"/>
      <c r="C70" s="114"/>
      <c r="D70" s="117"/>
      <c r="E70" s="117"/>
      <c r="F70" s="117"/>
      <c r="G70" s="117"/>
      <c r="H70" s="155"/>
      <c r="I70" s="117"/>
      <c r="J70" s="117"/>
      <c r="K70" s="117"/>
      <c r="L70" s="118"/>
      <c r="M70" s="117"/>
      <c r="N70" s="117"/>
      <c r="P70" s="119"/>
      <c r="R70" s="119"/>
      <c r="S70" s="120"/>
      <c r="T70" s="120"/>
      <c r="U70" s="120"/>
      <c r="V70" s="120"/>
      <c r="W70" s="120"/>
      <c r="AA70" s="1349"/>
      <c r="AB70" s="1350"/>
      <c r="AC70" s="1350"/>
      <c r="AD70" s="1350"/>
      <c r="AE70" s="1350"/>
      <c r="AF70" s="1350"/>
      <c r="AG70" s="1350"/>
      <c r="BR70" s="665"/>
      <c r="BS70" s="665"/>
      <c r="BT70" s="665"/>
      <c r="BU70" s="665"/>
      <c r="BV70" s="665"/>
      <c r="BW70" s="665"/>
      <c r="BX70" s="665"/>
      <c r="BY70" s="665"/>
      <c r="BZ70" s="665"/>
      <c r="CA70" s="665"/>
      <c r="CB70" s="665"/>
      <c r="CC70" s="665"/>
      <c r="CD70" s="665"/>
      <c r="CE70" s="665"/>
      <c r="CF70" s="18"/>
    </row>
    <row r="71" spans="2:84" s="86" customFormat="1">
      <c r="B71" s="116"/>
      <c r="C71" s="114"/>
      <c r="D71" s="117"/>
      <c r="E71" s="117"/>
      <c r="F71" s="117"/>
      <c r="G71" s="117"/>
      <c r="H71" s="155"/>
      <c r="I71" s="117"/>
      <c r="J71" s="117"/>
      <c r="K71" s="117"/>
      <c r="L71" s="118"/>
      <c r="M71" s="117"/>
      <c r="N71" s="117"/>
      <c r="P71" s="119"/>
      <c r="R71" s="119"/>
      <c r="S71" s="120"/>
      <c r="T71" s="120"/>
      <c r="U71" s="120"/>
      <c r="V71" s="120"/>
      <c r="W71" s="120"/>
      <c r="AA71" s="1349"/>
      <c r="AB71" s="1350"/>
      <c r="AC71" s="1350"/>
      <c r="AD71" s="1350"/>
      <c r="AE71" s="1350"/>
      <c r="AF71" s="1350"/>
      <c r="AG71" s="1350"/>
      <c r="BR71" s="665"/>
      <c r="BS71" s="665"/>
      <c r="BT71" s="665"/>
      <c r="BU71" s="665"/>
      <c r="BV71" s="665"/>
      <c r="BW71" s="665"/>
      <c r="BX71" s="665"/>
      <c r="BY71" s="665"/>
      <c r="BZ71" s="665"/>
      <c r="CA71" s="665"/>
      <c r="CB71" s="665"/>
      <c r="CC71" s="665"/>
      <c r="CD71" s="665"/>
      <c r="CE71" s="665"/>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49"/>
      <c r="AB72" s="1350"/>
      <c r="AC72" s="1350"/>
      <c r="AD72" s="1350"/>
      <c r="AE72" s="1350"/>
      <c r="AF72" s="1350"/>
      <c r="AG72" s="1350"/>
      <c r="BR72" s="665"/>
      <c r="BS72" s="665"/>
      <c r="BT72" s="665"/>
      <c r="BU72" s="665"/>
      <c r="BV72" s="665"/>
      <c r="BW72" s="665"/>
      <c r="BX72" s="665"/>
      <c r="BY72" s="665"/>
      <c r="BZ72" s="665"/>
      <c r="CA72" s="665"/>
      <c r="CB72" s="665"/>
      <c r="CC72" s="665"/>
      <c r="CD72" s="665"/>
      <c r="CE72" s="665"/>
      <c r="CF72" s="18"/>
    </row>
    <row r="73" spans="2:84" s="85" customFormat="1" ht="15" customHeight="1">
      <c r="B73" s="105"/>
      <c r="C73" s="87"/>
      <c r="D73" s="87"/>
      <c r="E73" s="87"/>
      <c r="F73" s="87"/>
      <c r="G73" s="87"/>
      <c r="H73" s="156"/>
      <c r="I73" s="87"/>
      <c r="J73" s="87"/>
      <c r="K73" s="87"/>
      <c r="L73" s="88"/>
      <c r="M73" s="87"/>
      <c r="N73" s="87"/>
      <c r="P73" s="89"/>
      <c r="R73" s="89"/>
      <c r="S73" s="90"/>
      <c r="T73" s="90"/>
      <c r="U73" s="90"/>
      <c r="V73" s="90"/>
      <c r="W73" s="90"/>
      <c r="AA73" s="1349"/>
      <c r="AB73" s="1350"/>
      <c r="AC73" s="1350"/>
      <c r="AD73" s="1350"/>
      <c r="AE73" s="1350"/>
      <c r="AF73" s="1350"/>
      <c r="AG73" s="1350"/>
      <c r="BR73" s="8"/>
      <c r="BS73" s="8"/>
      <c r="BT73" s="8"/>
      <c r="BU73" s="8"/>
      <c r="BV73" s="8"/>
      <c r="BW73" s="8"/>
      <c r="BX73" s="8"/>
      <c r="BY73" s="8"/>
      <c r="BZ73" s="8"/>
      <c r="CA73" s="8"/>
      <c r="CB73" s="8"/>
      <c r="CC73" s="8"/>
      <c r="CD73" s="8"/>
      <c r="CE73" s="8"/>
      <c r="CF73" s="18"/>
    </row>
    <row r="74" spans="2:84" s="85" customFormat="1" ht="15" customHeight="1">
      <c r="B74" s="105"/>
      <c r="C74" s="87"/>
      <c r="D74" s="87"/>
      <c r="E74" s="87"/>
      <c r="F74" s="87"/>
      <c r="G74" s="87"/>
      <c r="H74" s="156"/>
      <c r="I74" s="87"/>
      <c r="J74" s="87"/>
      <c r="K74" s="87"/>
      <c r="L74" s="88"/>
      <c r="M74" s="87"/>
      <c r="N74" s="87"/>
      <c r="P74" s="89"/>
      <c r="R74" s="89"/>
      <c r="S74" s="90"/>
      <c r="T74" s="90"/>
      <c r="U74" s="90"/>
      <c r="V74" s="90"/>
      <c r="W74" s="90"/>
      <c r="AA74" s="1349"/>
      <c r="AB74" s="1350"/>
      <c r="AC74" s="1350"/>
      <c r="AD74" s="1350"/>
      <c r="AE74" s="1350"/>
      <c r="AF74" s="1350"/>
      <c r="AG74" s="1350"/>
      <c r="BR74" s="20"/>
      <c r="BS74" s="18"/>
      <c r="BT74" s="18"/>
      <c r="BU74" s="18"/>
      <c r="BV74" s="18"/>
      <c r="BW74" s="18"/>
      <c r="BX74" s="18"/>
      <c r="BY74" s="18"/>
      <c r="BZ74" s="18"/>
      <c r="CA74" s="18"/>
      <c r="CB74" s="18"/>
      <c r="CC74" s="18"/>
      <c r="CD74" s="18"/>
      <c r="CE74" s="18"/>
      <c r="CF74" s="18"/>
    </row>
    <row r="75" spans="2:84" s="85" customFormat="1" ht="15" customHeight="1" thickBot="1">
      <c r="B75" s="106"/>
      <c r="C75" s="107"/>
      <c r="D75" s="107"/>
      <c r="E75" s="107"/>
      <c r="F75" s="107"/>
      <c r="G75" s="107"/>
      <c r="H75" s="157"/>
      <c r="I75" s="107"/>
      <c r="J75" s="107"/>
      <c r="K75" s="107"/>
      <c r="L75" s="108"/>
      <c r="M75" s="107"/>
      <c r="N75" s="107"/>
      <c r="O75" s="109"/>
      <c r="P75" s="110"/>
      <c r="Q75" s="109"/>
      <c r="R75" s="110"/>
      <c r="S75" s="111"/>
      <c r="T75" s="111"/>
      <c r="U75" s="111"/>
      <c r="V75" s="111"/>
      <c r="W75" s="111"/>
      <c r="X75" s="109"/>
      <c r="Y75" s="109"/>
      <c r="Z75" s="109"/>
      <c r="AA75" s="1351"/>
      <c r="AB75" s="1350"/>
      <c r="AC75" s="1350"/>
      <c r="AD75" s="1350"/>
      <c r="AE75" s="1350"/>
      <c r="AF75" s="1350"/>
      <c r="AG75" s="1350"/>
      <c r="BR75" s="20"/>
      <c r="BS75" s="18"/>
      <c r="BT75" s="18"/>
      <c r="BU75" s="18"/>
      <c r="BV75" s="18"/>
      <c r="BW75" s="18"/>
      <c r="BX75" s="18"/>
      <c r="BY75" s="18"/>
      <c r="BZ75" s="18"/>
      <c r="CA75" s="18"/>
      <c r="CB75" s="18"/>
      <c r="CC75" s="18"/>
      <c r="CD75" s="18"/>
      <c r="CE75" s="18"/>
      <c r="CF75" s="18"/>
    </row>
    <row r="76" spans="2:84" s="8" customFormat="1">
      <c r="B76" s="51"/>
      <c r="C76" s="364"/>
      <c r="D76" s="168"/>
      <c r="E76" s="3"/>
      <c r="F76" s="3"/>
      <c r="G76" s="3"/>
      <c r="H76" s="3"/>
      <c r="I76" s="3"/>
      <c r="J76" s="3"/>
      <c r="K76" s="3"/>
      <c r="L76" s="3"/>
      <c r="M76" s="3"/>
      <c r="N76" s="3"/>
      <c r="O76" s="3"/>
      <c r="P76" s="3"/>
      <c r="Q76" s="3"/>
      <c r="R76" s="3"/>
      <c r="S76" s="10"/>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R76" s="20"/>
      <c r="BS76" s="18"/>
      <c r="BT76" s="18"/>
      <c r="BU76" s="18"/>
      <c r="BV76" s="18"/>
      <c r="BW76" s="18"/>
      <c r="BX76" s="18"/>
      <c r="BY76" s="18"/>
      <c r="BZ76" s="18"/>
      <c r="CA76" s="18"/>
      <c r="CB76" s="18"/>
      <c r="CC76" s="18"/>
      <c r="CD76" s="18"/>
      <c r="CE76" s="18"/>
      <c r="CF76" s="18"/>
    </row>
    <row r="77" spans="2:84" ht="21">
      <c r="B77" s="921" t="s">
        <v>602</v>
      </c>
      <c r="C77" s="359"/>
      <c r="BR77" s="20"/>
      <c r="BS77" s="18"/>
      <c r="BT77" s="18"/>
      <c r="BU77" s="18"/>
      <c r="BV77" s="18"/>
      <c r="BW77" s="18"/>
      <c r="BX77" s="18"/>
      <c r="BY77" s="18"/>
      <c r="BZ77" s="18"/>
      <c r="CA77" s="18"/>
      <c r="CB77" s="18"/>
      <c r="CC77" s="18"/>
      <c r="CD77" s="18"/>
      <c r="CE77" s="18"/>
    </row>
    <row r="78" spans="2:84">
      <c r="T78" s="21"/>
      <c r="W78" s="20"/>
      <c r="BJ78" s="3"/>
      <c r="BK78" s="3"/>
      <c r="BL78" s="3"/>
      <c r="BM78" s="3"/>
      <c r="BN78" s="3"/>
      <c r="BO78" s="3"/>
      <c r="BP78" s="3"/>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49"/>
      <c r="C81" s="349"/>
      <c r="D81" s="356"/>
      <c r="E81" s="20"/>
      <c r="F81" s="20"/>
      <c r="G81" s="20"/>
      <c r="H81" s="20"/>
      <c r="I81" s="20"/>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49"/>
      <c r="C82" s="349"/>
      <c r="D82" s="356"/>
      <c r="E82" s="20"/>
      <c r="F82" s="20"/>
      <c r="G82" s="20"/>
      <c r="H82" s="20"/>
      <c r="I82" s="20"/>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35"/>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54"/>
      <c r="C85" s="354"/>
      <c r="D85" s="354"/>
      <c r="E85" s="34"/>
      <c r="F85" s="34"/>
      <c r="G85" s="20"/>
      <c r="H85" s="20"/>
      <c r="I85" s="35"/>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54"/>
      <c r="C86" s="354"/>
      <c r="D86" s="354"/>
      <c r="E86" s="34"/>
      <c r="F86" s="34"/>
      <c r="G86" s="20"/>
      <c r="H86" s="20"/>
      <c r="I86" s="35"/>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54"/>
      <c r="C87" s="354"/>
      <c r="D87" s="354"/>
      <c r="E87" s="34"/>
      <c r="F87" s="34"/>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20"/>
      <c r="BS127" s="18"/>
      <c r="BT127" s="18"/>
      <c r="BU127" s="18"/>
      <c r="BV127" s="18"/>
      <c r="BW127" s="18"/>
      <c r="BX127" s="18"/>
      <c r="BY127" s="18"/>
      <c r="BZ127" s="18"/>
      <c r="CA127" s="18"/>
      <c r="CB127" s="18"/>
      <c r="CC127" s="18"/>
      <c r="CD127" s="18"/>
      <c r="CE127" s="18"/>
    </row>
    <row r="128" spans="20:83">
      <c r="T128" s="21"/>
      <c r="W128" s="20"/>
      <c r="BO128" s="18"/>
      <c r="BP128" s="18"/>
      <c r="BQ128" s="18"/>
      <c r="BR128" s="20"/>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T142" s="21"/>
      <c r="W142" s="20"/>
      <c r="BO142" s="18"/>
      <c r="BP142" s="18"/>
      <c r="BQ142" s="18"/>
      <c r="BR142" s="18"/>
      <c r="BS142" s="18"/>
      <c r="BT142" s="18"/>
      <c r="BU142" s="18"/>
      <c r="BV142" s="18"/>
      <c r="BW142" s="18"/>
      <c r="BX142" s="18"/>
      <c r="BY142" s="18"/>
      <c r="BZ142" s="18"/>
      <c r="CA142" s="18"/>
      <c r="CB142" s="18"/>
      <c r="CC142" s="18"/>
      <c r="CD142" s="18"/>
      <c r="CE142" s="18"/>
    </row>
    <row r="143" spans="20:83">
      <c r="T143" s="21"/>
      <c r="W143" s="20"/>
      <c r="BO143" s="18"/>
      <c r="BP143" s="18"/>
      <c r="BQ143" s="18"/>
      <c r="BR143" s="18"/>
      <c r="BS143" s="18"/>
      <c r="BT143" s="18"/>
      <c r="BU143" s="18"/>
      <c r="BV143" s="18"/>
      <c r="BW143" s="18"/>
      <c r="BX143" s="18"/>
      <c r="BY143" s="18"/>
      <c r="BZ143" s="18"/>
      <c r="CA143" s="18"/>
      <c r="CB143" s="18"/>
      <c r="CC143" s="18"/>
      <c r="CD143" s="18"/>
      <c r="CE143" s="18"/>
    </row>
    <row r="144" spans="20:83">
      <c r="BO144" s="18"/>
      <c r="BP144" s="18"/>
      <c r="BR144" s="18"/>
      <c r="BS144" s="18"/>
      <c r="BT144" s="18"/>
      <c r="BU144" s="18"/>
      <c r="BV144" s="18"/>
      <c r="BW144" s="18"/>
      <c r="BX144" s="18"/>
      <c r="BY144" s="18"/>
      <c r="BZ144" s="18"/>
      <c r="CA144" s="18"/>
      <c r="CB144" s="18"/>
      <c r="CC144" s="18"/>
      <c r="CD144" s="18"/>
      <c r="CE144" s="18"/>
    </row>
    <row r="145" spans="67:83">
      <c r="BO145" s="18"/>
      <c r="BP145" s="18"/>
      <c r="BR145" s="18"/>
      <c r="BS145" s="18"/>
      <c r="BT145" s="18"/>
      <c r="BU145" s="18"/>
      <c r="BV145" s="18"/>
      <c r="BW145" s="18"/>
      <c r="BX145" s="18"/>
      <c r="BY145" s="18"/>
      <c r="BZ145" s="18"/>
      <c r="CA145" s="18"/>
      <c r="CB145" s="18"/>
      <c r="CC145" s="18"/>
      <c r="CD145" s="18"/>
      <c r="CE145" s="18"/>
    </row>
    <row r="146" spans="67:83">
      <c r="BR146" s="18"/>
      <c r="BS146" s="18"/>
      <c r="BT146" s="18"/>
      <c r="BU146" s="18"/>
      <c r="BV146" s="18"/>
      <c r="BW146" s="18"/>
      <c r="BX146" s="18"/>
      <c r="BY146" s="18"/>
      <c r="BZ146" s="18"/>
      <c r="CA146" s="18"/>
      <c r="CB146" s="18"/>
      <c r="CC146" s="18"/>
      <c r="CD146" s="18"/>
      <c r="CE146" s="18"/>
    </row>
    <row r="147" spans="67:83">
      <c r="BR147" s="18"/>
      <c r="BS147" s="18"/>
      <c r="BT147" s="18"/>
      <c r="BU147" s="18"/>
      <c r="BV147" s="18"/>
      <c r="BW147" s="18"/>
      <c r="BX147" s="18"/>
      <c r="BY147" s="18"/>
      <c r="BZ147" s="18"/>
      <c r="CA147" s="18"/>
      <c r="CB147" s="18"/>
      <c r="CC147" s="18"/>
      <c r="CD147" s="18"/>
      <c r="CE147" s="18"/>
    </row>
    <row r="148" spans="67:83">
      <c r="BR148" s="18"/>
      <c r="BS148" s="18"/>
      <c r="BT148" s="18"/>
      <c r="BU148" s="18"/>
      <c r="BV148" s="18"/>
      <c r="BW148" s="18"/>
      <c r="BX148" s="18"/>
      <c r="BY148" s="18"/>
      <c r="BZ148" s="18"/>
      <c r="CA148" s="18"/>
      <c r="CB148" s="18"/>
      <c r="CC148" s="18"/>
      <c r="CD148" s="18"/>
      <c r="CE148" s="18"/>
    </row>
    <row r="149" spans="67:83">
      <c r="BR149" s="18"/>
      <c r="BS149" s="18"/>
      <c r="BT149" s="18"/>
      <c r="BU149" s="18"/>
      <c r="BV149" s="18"/>
      <c r="BW149" s="18"/>
      <c r="BX149" s="18"/>
      <c r="BY149" s="18"/>
      <c r="BZ149" s="18"/>
      <c r="CA149" s="18"/>
      <c r="CB149" s="18"/>
      <c r="CC149" s="18"/>
      <c r="CD149" s="18"/>
      <c r="CE149" s="18"/>
    </row>
    <row r="150" spans="67:83">
      <c r="BR150" s="18"/>
      <c r="BS150" s="18"/>
      <c r="BT150" s="18"/>
      <c r="BU150" s="18"/>
      <c r="BV150" s="18"/>
      <c r="BW150" s="18"/>
      <c r="BX150" s="18"/>
      <c r="BY150" s="18"/>
      <c r="BZ150" s="18"/>
      <c r="CA150" s="18"/>
      <c r="CB150" s="18"/>
      <c r="CC150" s="18"/>
      <c r="CD150" s="18"/>
      <c r="CE150" s="18"/>
    </row>
    <row r="151" spans="67:83">
      <c r="BR151" s="18"/>
      <c r="BS151" s="18"/>
      <c r="BT151" s="18"/>
      <c r="BU151" s="18"/>
      <c r="BV151" s="18"/>
      <c r="BW151" s="18"/>
      <c r="BX151" s="18"/>
      <c r="BY151" s="18"/>
      <c r="BZ151" s="18"/>
      <c r="CA151" s="18"/>
      <c r="CB151" s="18"/>
      <c r="CC151" s="18"/>
      <c r="CD151" s="18"/>
      <c r="CE151" s="18"/>
    </row>
    <row r="152" spans="67:83">
      <c r="BR152" s="18"/>
      <c r="BS152" s="18"/>
      <c r="BT152" s="18"/>
      <c r="BU152" s="18"/>
      <c r="BV152" s="18"/>
      <c r="BW152" s="18"/>
      <c r="BX152" s="18"/>
      <c r="BY152" s="18"/>
      <c r="BZ152" s="18"/>
      <c r="CA152" s="18"/>
      <c r="CB152" s="18"/>
      <c r="CC152" s="18"/>
      <c r="CD152" s="18"/>
      <c r="CE152" s="18"/>
    </row>
    <row r="153" spans="67:83">
      <c r="BR153" s="18"/>
      <c r="BS153" s="18"/>
      <c r="BT153" s="18"/>
      <c r="BU153" s="18"/>
      <c r="BV153" s="18"/>
      <c r="BW153" s="18"/>
      <c r="BX153" s="18"/>
      <c r="BY153" s="18"/>
      <c r="BZ153" s="18"/>
      <c r="CA153" s="18"/>
      <c r="CB153" s="18"/>
      <c r="CC153" s="18"/>
      <c r="CD153" s="18"/>
      <c r="CE153" s="18"/>
    </row>
    <row r="154" spans="67:83">
      <c r="BR154" s="18"/>
      <c r="BS154" s="18"/>
      <c r="BT154" s="18"/>
      <c r="BU154" s="18"/>
      <c r="BV154" s="18"/>
      <c r="BW154" s="18"/>
      <c r="BX154" s="18"/>
      <c r="BY154" s="18"/>
      <c r="BZ154" s="18"/>
      <c r="CA154" s="18"/>
      <c r="CB154" s="18"/>
      <c r="CC154" s="18"/>
      <c r="CD154" s="18"/>
      <c r="CE154" s="18"/>
    </row>
    <row r="155" spans="67:83">
      <c r="BR155" s="18"/>
      <c r="BS155" s="18"/>
      <c r="BT155" s="18"/>
      <c r="BU155" s="18"/>
      <c r="BV155" s="18"/>
      <c r="BW155" s="18"/>
      <c r="BX155" s="18"/>
      <c r="BY155" s="18"/>
      <c r="BZ155" s="18"/>
      <c r="CA155" s="18"/>
      <c r="CB155" s="18"/>
      <c r="CC155" s="18"/>
      <c r="CD155" s="18"/>
      <c r="CE155" s="18"/>
    </row>
    <row r="156" spans="67:83">
      <c r="BR156" s="18"/>
      <c r="BS156" s="18"/>
      <c r="BT156" s="18"/>
      <c r="BU156" s="18"/>
      <c r="BV156" s="18"/>
      <c r="BW156" s="18"/>
      <c r="BX156" s="18"/>
      <c r="BY156" s="18"/>
      <c r="BZ156" s="18"/>
      <c r="CA156" s="18"/>
      <c r="CB156" s="18"/>
      <c r="CC156" s="18"/>
      <c r="CD156" s="18"/>
      <c r="CE156" s="18"/>
    </row>
    <row r="157" spans="67:83">
      <c r="BR157" s="18"/>
      <c r="BS157" s="18"/>
      <c r="BT157" s="18"/>
      <c r="BU157" s="18"/>
      <c r="BV157" s="18"/>
      <c r="BW157" s="18"/>
      <c r="BX157" s="18"/>
      <c r="BY157" s="18"/>
      <c r="BZ157" s="18"/>
      <c r="CA157" s="18"/>
      <c r="CB157" s="18"/>
      <c r="CC157" s="18"/>
      <c r="CD157" s="18"/>
      <c r="CE157" s="18"/>
    </row>
    <row r="158" spans="67:83">
      <c r="BR158" s="18"/>
      <c r="BS158" s="18"/>
      <c r="BT158" s="18"/>
      <c r="BU158" s="18"/>
      <c r="BV158" s="18"/>
      <c r="BW158" s="18"/>
      <c r="BX158" s="18"/>
      <c r="BY158" s="18"/>
      <c r="BZ158" s="18"/>
      <c r="CA158" s="18"/>
      <c r="CB158" s="18"/>
      <c r="CC158" s="18"/>
      <c r="CD158" s="18"/>
      <c r="CE158" s="18"/>
    </row>
    <row r="159" spans="67:83">
      <c r="BR159" s="18"/>
      <c r="BS159" s="18"/>
      <c r="BT159" s="18"/>
      <c r="BU159" s="18"/>
      <c r="BV159" s="18"/>
      <c r="BW159" s="18"/>
      <c r="BX159" s="18"/>
      <c r="BY159" s="18"/>
      <c r="BZ159" s="18"/>
      <c r="CA159" s="18"/>
      <c r="CB159" s="18"/>
      <c r="CC159" s="18"/>
      <c r="CD159" s="18"/>
      <c r="CE159" s="18"/>
    </row>
    <row r="160" spans="67: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row r="232" spans="70:83">
      <c r="BR232" s="18"/>
      <c r="BS232" s="18"/>
      <c r="BT232" s="18"/>
      <c r="BU232" s="18"/>
      <c r="BV232" s="18"/>
      <c r="BW232" s="18"/>
      <c r="BX232" s="18"/>
      <c r="BY232" s="18"/>
      <c r="BZ232" s="18"/>
      <c r="CA232" s="18"/>
      <c r="CB232" s="18"/>
      <c r="CC232" s="18"/>
      <c r="CD232" s="18"/>
      <c r="CE232" s="18"/>
    </row>
    <row r="233" spans="70:83">
      <c r="BR233" s="18"/>
      <c r="BS233" s="18"/>
      <c r="BT233" s="18"/>
      <c r="BU233" s="18"/>
      <c r="BV233" s="18"/>
      <c r="BW233" s="18"/>
      <c r="BX233" s="18"/>
      <c r="BY233" s="18"/>
      <c r="BZ233" s="18"/>
      <c r="CA233" s="18"/>
      <c r="CB233" s="18"/>
      <c r="CC233" s="18"/>
      <c r="CD233" s="18"/>
      <c r="CE233" s="18"/>
    </row>
  </sheetData>
  <mergeCells count="112">
    <mergeCell ref="BR4:BX4"/>
    <mergeCell ref="BZ5:BZ6"/>
    <mergeCell ref="CA5:CA6"/>
    <mergeCell ref="CB5:CB6"/>
    <mergeCell ref="BR28:BX28"/>
    <mergeCell ref="B2:C2"/>
    <mergeCell ref="AA72:AG72"/>
    <mergeCell ref="AA73:AG73"/>
    <mergeCell ref="AA74:AG74"/>
    <mergeCell ref="AA57:AG57"/>
    <mergeCell ref="AA58:AG58"/>
    <mergeCell ref="AA59:AG59"/>
    <mergeCell ref="AA60:AG60"/>
    <mergeCell ref="AA61:AG61"/>
    <mergeCell ref="AA50:AG50"/>
    <mergeCell ref="AA51:AG51"/>
    <mergeCell ref="AA56:AG56"/>
    <mergeCell ref="AA43:AG43"/>
    <mergeCell ref="AA44:AG44"/>
    <mergeCell ref="AA45:AG45"/>
    <mergeCell ref="AA46:AG46"/>
    <mergeCell ref="AA47:AG47"/>
    <mergeCell ref="AA62:AG62"/>
    <mergeCell ref="AA41:AG41"/>
    <mergeCell ref="AA35:AG35"/>
    <mergeCell ref="AA36:AG36"/>
    <mergeCell ref="AA37:AG37"/>
    <mergeCell ref="AA48:AG48"/>
    <mergeCell ref="AA49:AG49"/>
    <mergeCell ref="H4:H5"/>
    <mergeCell ref="AA75:AG75"/>
    <mergeCell ref="AA67:AG67"/>
    <mergeCell ref="AA68:AG68"/>
    <mergeCell ref="AA69:AG69"/>
    <mergeCell ref="AA70:AG70"/>
    <mergeCell ref="AA71:AG71"/>
    <mergeCell ref="AA63:AG63"/>
    <mergeCell ref="AA64:AG64"/>
    <mergeCell ref="AA65:AG65"/>
    <mergeCell ref="AA66:AG66"/>
    <mergeCell ref="BI27:BI29"/>
    <mergeCell ref="B4:B6"/>
    <mergeCell ref="D4:D6"/>
    <mergeCell ref="E4:E6"/>
    <mergeCell ref="F4:F5"/>
    <mergeCell ref="G4:G6"/>
    <mergeCell ref="W4:AB4"/>
    <mergeCell ref="AC4:AC6"/>
    <mergeCell ref="AD4:AD5"/>
    <mergeCell ref="AB5:AB6"/>
    <mergeCell ref="I4:I6"/>
    <mergeCell ref="J4:L4"/>
    <mergeCell ref="M4:M6"/>
    <mergeCell ref="N4:N5"/>
    <mergeCell ref="O4:O6"/>
    <mergeCell ref="BH27:BH29"/>
    <mergeCell ref="L29:M29"/>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56:M56"/>
    <mergeCell ref="AS5:AS6"/>
    <mergeCell ref="AT5:AT6"/>
    <mergeCell ref="AU5:AU6"/>
    <mergeCell ref="AF5:AF6"/>
    <mergeCell ref="AG5:AG6"/>
    <mergeCell ref="AH5:AH6"/>
    <mergeCell ref="AI5:AI6"/>
    <mergeCell ref="T4:T6"/>
    <mergeCell ref="U4:U5"/>
    <mergeCell ref="V4:V6"/>
    <mergeCell ref="P4:S4"/>
    <mergeCell ref="AA29:AG29"/>
    <mergeCell ref="AA30:AG30"/>
    <mergeCell ref="AA31:AG31"/>
    <mergeCell ref="AA32:AG32"/>
    <mergeCell ref="AA38:AG38"/>
    <mergeCell ref="AA39:AG39"/>
    <mergeCell ref="AA40:AG40"/>
    <mergeCell ref="AA42:AG42"/>
    <mergeCell ref="AA33:AG33"/>
    <mergeCell ref="AA34:AG34"/>
  </mergeCells>
  <hyperlinks>
    <hyperlink ref="B2" location="Navigation!A1" display="Return to Navigation Page" xr:uid="{00000000-0004-0000-1B00-000000000000}"/>
    <hyperlink ref="C2" location="Navigation!A1" display="Navigation!A1" xr:uid="{00000000-0004-0000-1B00-000001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B1:CF229"/>
  <sheetViews>
    <sheetView zoomScale="60" zoomScaleNormal="60" workbookViewId="0">
      <pane xSplit="3" ySplit="6" topLeftCell="AO20" activePane="bottomRight" state="frozenSplit"/>
      <selection pane="topRight" activeCell="D1" sqref="D1"/>
      <selection pane="bottomLeft" activeCell="A7" sqref="A7"/>
      <selection pane="bottomRight" activeCell="BM32" sqref="BM32"/>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8.6992187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768</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239</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280.8">
      <c r="B7" s="341" t="s">
        <v>769</v>
      </c>
      <c r="C7" s="269" t="s">
        <v>240</v>
      </c>
      <c r="D7" s="571" t="s">
        <v>653</v>
      </c>
      <c r="E7" s="270">
        <v>60</v>
      </c>
      <c r="F7" s="271">
        <v>0</v>
      </c>
      <c r="G7" s="274"/>
      <c r="H7" s="270">
        <f t="shared" ref="H7:H20" si="0">SUM(I7:M7)</f>
        <v>0</v>
      </c>
      <c r="I7" s="274"/>
      <c r="J7" s="211">
        <v>0</v>
      </c>
      <c r="K7" s="273">
        <v>0</v>
      </c>
      <c r="L7" s="212">
        <v>0</v>
      </c>
      <c r="M7" s="274"/>
      <c r="N7" s="270">
        <f t="shared" ref="N7:N13" si="1">SUM(O7:T7)</f>
        <v>26</v>
      </c>
      <c r="O7" s="274"/>
      <c r="P7" s="211">
        <v>0</v>
      </c>
      <c r="Q7" s="273">
        <v>0</v>
      </c>
      <c r="R7" s="273">
        <v>26</v>
      </c>
      <c r="S7" s="212">
        <v>0</v>
      </c>
      <c r="T7" s="274"/>
      <c r="U7" s="270">
        <f t="shared" ref="U7:U13" si="2">SUM(V7:AC7)</f>
        <v>53</v>
      </c>
      <c r="V7" s="411"/>
      <c r="W7" s="211">
        <v>53</v>
      </c>
      <c r="X7" s="273">
        <v>0</v>
      </c>
      <c r="Y7" s="273">
        <v>0</v>
      </c>
      <c r="Z7" s="273">
        <v>0</v>
      </c>
      <c r="AA7" s="273">
        <v>0</v>
      </c>
      <c r="AB7" s="212">
        <v>0</v>
      </c>
      <c r="AC7" s="274"/>
      <c r="AD7" s="270">
        <f t="shared" ref="AD7:AD12" si="3">SUM(AE7:AO7)</f>
        <v>21</v>
      </c>
      <c r="AE7" s="274"/>
      <c r="AF7" s="211">
        <v>21</v>
      </c>
      <c r="AG7" s="273">
        <v>0</v>
      </c>
      <c r="AH7" s="273">
        <v>0</v>
      </c>
      <c r="AI7" s="273">
        <v>0</v>
      </c>
      <c r="AJ7" s="273">
        <v>0</v>
      </c>
      <c r="AK7" s="273">
        <v>0</v>
      </c>
      <c r="AL7" s="273">
        <v>0</v>
      </c>
      <c r="AM7" s="273">
        <v>0</v>
      </c>
      <c r="AN7" s="212">
        <v>0</v>
      </c>
      <c r="AO7" s="274"/>
      <c r="AP7" s="279">
        <f t="shared" ref="AP7:AP13" si="4">SUM(AQ7:AW7)</f>
        <v>0</v>
      </c>
      <c r="AQ7" s="281"/>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26</v>
      </c>
      <c r="BM7" s="327">
        <f>U7</f>
        <v>53</v>
      </c>
      <c r="BN7" s="327">
        <f>AD7</f>
        <v>21</v>
      </c>
      <c r="BO7" s="327">
        <f>AP7</f>
        <v>0</v>
      </c>
      <c r="BP7" s="328">
        <f>AX7</f>
        <v>0</v>
      </c>
      <c r="BR7" s="684">
        <f>EF7*BR$6</f>
        <v>0</v>
      </c>
      <c r="BS7" s="685">
        <f>H7*BS$6</f>
        <v>0</v>
      </c>
      <c r="BT7" s="685">
        <f>N7*BT$6</f>
        <v>2711.7999999999997</v>
      </c>
      <c r="BU7" s="685">
        <f>U7*BU$6</f>
        <v>4298.2999999999993</v>
      </c>
      <c r="BV7" s="685">
        <f>AD7*BV$6</f>
        <v>1703.1</v>
      </c>
      <c r="BW7" s="685">
        <f>AP7*BW$6</f>
        <v>0</v>
      </c>
      <c r="BX7" s="686">
        <f>AX7*BX$6</f>
        <v>0</v>
      </c>
      <c r="BY7" s="8"/>
      <c r="BZ7" s="684">
        <f>SUM(BR7:BX7)</f>
        <v>8713.1999999999989</v>
      </c>
      <c r="CA7" s="693">
        <f>BZ7*(1+BB7)</f>
        <v>10891.499999999998</v>
      </c>
      <c r="CB7" s="686">
        <f t="shared" ref="CB7:CB20" si="5">AZ7*(1+BC7)</f>
        <v>0</v>
      </c>
      <c r="CC7" s="8"/>
      <c r="CD7" s="8"/>
      <c r="CE7" s="8"/>
      <c r="CF7" s="329"/>
    </row>
    <row r="8" spans="2:84" s="2" customFormat="1" ht="171.6">
      <c r="B8" s="342" t="s">
        <v>770</v>
      </c>
      <c r="C8" s="171" t="s">
        <v>241</v>
      </c>
      <c r="D8" s="376" t="s">
        <v>383</v>
      </c>
      <c r="E8" s="282">
        <v>60</v>
      </c>
      <c r="F8" s="283">
        <v>0</v>
      </c>
      <c r="G8" s="184"/>
      <c r="H8" s="282">
        <f t="shared" si="0"/>
        <v>0</v>
      </c>
      <c r="I8" s="184"/>
      <c r="J8" s="213">
        <v>0</v>
      </c>
      <c r="K8" s="285">
        <v>0</v>
      </c>
      <c r="L8" s="214">
        <v>0</v>
      </c>
      <c r="M8" s="184"/>
      <c r="N8" s="282">
        <f t="shared" si="1"/>
        <v>120</v>
      </c>
      <c r="O8" s="184"/>
      <c r="P8" s="213">
        <v>0</v>
      </c>
      <c r="Q8" s="285">
        <v>0</v>
      </c>
      <c r="R8" s="285">
        <v>120</v>
      </c>
      <c r="S8" s="214">
        <v>0</v>
      </c>
      <c r="T8" s="184"/>
      <c r="U8" s="282">
        <f t="shared" si="2"/>
        <v>40</v>
      </c>
      <c r="V8" s="412"/>
      <c r="W8" s="213">
        <v>40</v>
      </c>
      <c r="X8" s="285">
        <v>0</v>
      </c>
      <c r="Y8" s="285">
        <v>0</v>
      </c>
      <c r="Z8" s="285">
        <v>0</v>
      </c>
      <c r="AA8" s="285">
        <v>0</v>
      </c>
      <c r="AB8" s="214">
        <v>0</v>
      </c>
      <c r="AC8" s="184"/>
      <c r="AD8" s="282">
        <f t="shared" si="3"/>
        <v>48</v>
      </c>
      <c r="AE8" s="184"/>
      <c r="AF8" s="213">
        <v>48</v>
      </c>
      <c r="AG8" s="285">
        <v>0</v>
      </c>
      <c r="AH8" s="285">
        <v>0</v>
      </c>
      <c r="AI8" s="285">
        <v>0</v>
      </c>
      <c r="AJ8" s="285">
        <v>0</v>
      </c>
      <c r="AK8" s="285">
        <v>0</v>
      </c>
      <c r="AL8" s="285">
        <v>0</v>
      </c>
      <c r="AM8" s="285">
        <v>0</v>
      </c>
      <c r="AN8" s="214">
        <v>0</v>
      </c>
      <c r="AO8" s="184"/>
      <c r="AP8" s="289">
        <f t="shared" si="4"/>
        <v>0</v>
      </c>
      <c r="AQ8" s="291"/>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511</v>
      </c>
      <c r="BI8" s="184"/>
      <c r="BJ8" s="335">
        <f t="shared" ref="BJ8:BJ20" si="6">F8</f>
        <v>0</v>
      </c>
      <c r="BK8" s="336">
        <f t="shared" ref="BK8:BK20" si="7">H8</f>
        <v>0</v>
      </c>
      <c r="BL8" s="336">
        <f t="shared" ref="BL8:BL20" si="8">N8</f>
        <v>120</v>
      </c>
      <c r="BM8" s="336">
        <f t="shared" ref="BM8:BM20" si="9">U8</f>
        <v>40</v>
      </c>
      <c r="BN8" s="336">
        <f t="shared" ref="BN8:BN20" si="10">AD8</f>
        <v>48</v>
      </c>
      <c r="BO8" s="336">
        <f t="shared" ref="BO8:BO20" si="11">AP8</f>
        <v>0</v>
      </c>
      <c r="BP8" s="337">
        <f t="shared" ref="BP8:BP20" si="12">AX8</f>
        <v>0</v>
      </c>
      <c r="BR8" s="687">
        <f t="shared" ref="BR8:BR20" si="13">EF8*BR$6</f>
        <v>0</v>
      </c>
      <c r="BS8" s="688">
        <f t="shared" ref="BS8:BS20" si="14">H8*BS$6</f>
        <v>0</v>
      </c>
      <c r="BT8" s="688">
        <f t="shared" ref="BT8:BT20" si="15">N8*BT$6</f>
        <v>12516</v>
      </c>
      <c r="BU8" s="688">
        <f t="shared" ref="BU8:BU20" si="16">U8*BU$6</f>
        <v>3244</v>
      </c>
      <c r="BV8" s="688">
        <f t="shared" ref="BV8:BV20" si="17">AD8*BV$6</f>
        <v>3892.7999999999997</v>
      </c>
      <c r="BW8" s="688">
        <f t="shared" ref="BW8:BW20" si="18">AP8*BW$6</f>
        <v>0</v>
      </c>
      <c r="BX8" s="689">
        <f t="shared" ref="BX8:BX20" si="19">AX8*BX$6</f>
        <v>0</v>
      </c>
      <c r="BY8" s="8"/>
      <c r="BZ8" s="687">
        <f t="shared" ref="BZ8:BZ20" si="20">SUM(BR8:BX8)</f>
        <v>19652.8</v>
      </c>
      <c r="CA8" s="694">
        <f t="shared" ref="CA8:CA20" si="21">BZ8*(1+BB8)</f>
        <v>24566</v>
      </c>
      <c r="CB8" s="689">
        <f t="shared" si="5"/>
        <v>42000</v>
      </c>
      <c r="CC8" s="8"/>
      <c r="CD8" s="8"/>
      <c r="CE8" s="8"/>
      <c r="CF8" s="329"/>
    </row>
    <row r="9" spans="2:84" s="2" customFormat="1" ht="156">
      <c r="B9" s="342" t="s">
        <v>771</v>
      </c>
      <c r="C9" s="171" t="s">
        <v>242</v>
      </c>
      <c r="D9" s="376" t="s">
        <v>362</v>
      </c>
      <c r="E9" s="282">
        <v>10</v>
      </c>
      <c r="F9" s="283">
        <v>0</v>
      </c>
      <c r="G9" s="184"/>
      <c r="H9" s="282">
        <f t="shared" si="0"/>
        <v>0</v>
      </c>
      <c r="I9" s="184"/>
      <c r="J9" s="213">
        <v>0</v>
      </c>
      <c r="K9" s="285">
        <v>0</v>
      </c>
      <c r="L9" s="214">
        <v>0</v>
      </c>
      <c r="M9" s="184"/>
      <c r="N9" s="282">
        <f t="shared" si="1"/>
        <v>80</v>
      </c>
      <c r="O9" s="184"/>
      <c r="P9" s="213">
        <v>0</v>
      </c>
      <c r="Q9" s="285">
        <v>0</v>
      </c>
      <c r="R9" s="909">
        <v>80</v>
      </c>
      <c r="S9" s="214">
        <v>0</v>
      </c>
      <c r="T9" s="184"/>
      <c r="U9" s="282">
        <f t="shared" si="2"/>
        <v>40</v>
      </c>
      <c r="V9" s="412"/>
      <c r="W9" s="213">
        <v>40</v>
      </c>
      <c r="X9" s="285">
        <v>0</v>
      </c>
      <c r="Y9" s="285">
        <v>0</v>
      </c>
      <c r="Z9" s="285">
        <v>0</v>
      </c>
      <c r="AA9" s="285">
        <v>0</v>
      </c>
      <c r="AB9" s="214">
        <v>0</v>
      </c>
      <c r="AC9" s="184"/>
      <c r="AD9" s="282">
        <f t="shared" si="3"/>
        <v>8</v>
      </c>
      <c r="AE9" s="184"/>
      <c r="AF9" s="213">
        <v>8</v>
      </c>
      <c r="AG9" s="285">
        <v>0</v>
      </c>
      <c r="AH9" s="285">
        <v>0</v>
      </c>
      <c r="AI9" s="285">
        <v>0</v>
      </c>
      <c r="AJ9" s="285">
        <v>0</v>
      </c>
      <c r="AK9" s="285">
        <v>0</v>
      </c>
      <c r="AL9" s="285">
        <v>0</v>
      </c>
      <c r="AM9" s="285">
        <v>0</v>
      </c>
      <c r="AN9" s="214">
        <v>0</v>
      </c>
      <c r="AO9" s="184"/>
      <c r="AP9" s="289">
        <f t="shared" si="4"/>
        <v>0</v>
      </c>
      <c r="AQ9" s="291"/>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80</v>
      </c>
      <c r="BM9" s="336">
        <f t="shared" si="9"/>
        <v>40</v>
      </c>
      <c r="BN9" s="336">
        <f t="shared" si="10"/>
        <v>8</v>
      </c>
      <c r="BO9" s="336">
        <f t="shared" si="11"/>
        <v>0</v>
      </c>
      <c r="BP9" s="337">
        <f t="shared" si="12"/>
        <v>0</v>
      </c>
      <c r="BR9" s="687">
        <f t="shared" si="13"/>
        <v>0</v>
      </c>
      <c r="BS9" s="688">
        <f t="shared" si="14"/>
        <v>0</v>
      </c>
      <c r="BT9" s="688">
        <f t="shared" si="15"/>
        <v>8344</v>
      </c>
      <c r="BU9" s="688">
        <f t="shared" si="16"/>
        <v>3244</v>
      </c>
      <c r="BV9" s="688">
        <f t="shared" si="17"/>
        <v>648.79999999999995</v>
      </c>
      <c r="BW9" s="688">
        <f t="shared" si="18"/>
        <v>0</v>
      </c>
      <c r="BX9" s="689">
        <f t="shared" si="19"/>
        <v>0</v>
      </c>
      <c r="BY9" s="8"/>
      <c r="BZ9" s="687">
        <f t="shared" si="20"/>
        <v>12236.8</v>
      </c>
      <c r="CA9" s="694">
        <f t="shared" si="21"/>
        <v>15296</v>
      </c>
      <c r="CB9" s="689">
        <f t="shared" si="5"/>
        <v>0</v>
      </c>
      <c r="CC9" s="8"/>
      <c r="CD9" s="8"/>
      <c r="CE9" s="8"/>
      <c r="CF9" s="329"/>
    </row>
    <row r="10" spans="2:84" s="2" customFormat="1" ht="218.4">
      <c r="B10" s="342" t="s">
        <v>772</v>
      </c>
      <c r="C10" s="171" t="s">
        <v>243</v>
      </c>
      <c r="D10" s="376" t="s">
        <v>355</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9">
        <f t="shared" si="4"/>
        <v>0</v>
      </c>
      <c r="AQ10" s="291"/>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0.4">
      <c r="B11" s="342" t="s">
        <v>773</v>
      </c>
      <c r="C11" s="383" t="s">
        <v>167</v>
      </c>
      <c r="D11" s="357" t="s">
        <v>351</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9">
        <f t="shared" si="4"/>
        <v>0</v>
      </c>
      <c r="AQ11" s="291"/>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342" t="s">
        <v>774</v>
      </c>
      <c r="C12" s="171" t="s">
        <v>244</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9">
        <f t="shared" si="4"/>
        <v>0</v>
      </c>
      <c r="AQ12" s="291"/>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775</v>
      </c>
      <c r="C13" s="171" t="s">
        <v>168</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9">
        <f t="shared" si="4"/>
        <v>0</v>
      </c>
      <c r="AQ13" s="291"/>
      <c r="AR13" s="213">
        <v>0</v>
      </c>
      <c r="AS13" s="285">
        <v>0</v>
      </c>
      <c r="AT13" s="285">
        <v>0</v>
      </c>
      <c r="AU13" s="285">
        <v>0</v>
      </c>
      <c r="AV13" s="214">
        <v>0</v>
      </c>
      <c r="AW13" s="184"/>
      <c r="AX13" s="282">
        <v>0</v>
      </c>
      <c r="AY13" s="412"/>
      <c r="AZ13" s="219">
        <v>0</v>
      </c>
      <c r="BA13" s="412"/>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71.6">
      <c r="B14" s="342" t="s">
        <v>776</v>
      </c>
      <c r="C14" s="171" t="s">
        <v>169</v>
      </c>
      <c r="D14" s="357" t="s">
        <v>393</v>
      </c>
      <c r="E14" s="282">
        <v>10</v>
      </c>
      <c r="F14" s="283">
        <v>0</v>
      </c>
      <c r="G14" s="184"/>
      <c r="H14" s="282">
        <f t="shared" si="0"/>
        <v>0</v>
      </c>
      <c r="I14" s="184"/>
      <c r="J14" s="213">
        <v>0</v>
      </c>
      <c r="K14" s="285">
        <v>0</v>
      </c>
      <c r="L14" s="214">
        <v>0</v>
      </c>
      <c r="M14" s="184"/>
      <c r="N14" s="282">
        <f t="shared" ref="N14:N20" si="22">SUM(O14:T14)</f>
        <v>0</v>
      </c>
      <c r="O14" s="184"/>
      <c r="P14" s="213">
        <v>0</v>
      </c>
      <c r="Q14" s="285">
        <v>0</v>
      </c>
      <c r="R14" s="285">
        <v>0</v>
      </c>
      <c r="S14" s="214">
        <v>0</v>
      </c>
      <c r="T14" s="184"/>
      <c r="U14" s="282">
        <f t="shared" ref="U14:U20" si="23">SUM(V14:AC14)</f>
        <v>0</v>
      </c>
      <c r="V14" s="412"/>
      <c r="W14" s="213">
        <v>0</v>
      </c>
      <c r="X14" s="285">
        <v>0</v>
      </c>
      <c r="Y14" s="285">
        <v>0</v>
      </c>
      <c r="Z14" s="285">
        <v>0</v>
      </c>
      <c r="AA14" s="285">
        <v>0</v>
      </c>
      <c r="AB14" s="214">
        <v>0</v>
      </c>
      <c r="AC14" s="184"/>
      <c r="AD14" s="282">
        <f t="shared" ref="AD14:AD20" si="24">SUM(AE14:AO14)</f>
        <v>64</v>
      </c>
      <c r="AE14" s="184"/>
      <c r="AF14" s="910">
        <v>64</v>
      </c>
      <c r="AG14" s="285">
        <v>0</v>
      </c>
      <c r="AH14" s="285">
        <v>0</v>
      </c>
      <c r="AI14" s="285">
        <v>0</v>
      </c>
      <c r="AJ14" s="285">
        <v>0</v>
      </c>
      <c r="AK14" s="285">
        <v>0</v>
      </c>
      <c r="AL14" s="285">
        <v>0</v>
      </c>
      <c r="AM14" s="285">
        <v>0</v>
      </c>
      <c r="AN14" s="214">
        <v>0</v>
      </c>
      <c r="AO14" s="184"/>
      <c r="AP14" s="289">
        <f t="shared" ref="AP14:AP20" si="25">SUM(AQ14:AW14)</f>
        <v>120</v>
      </c>
      <c r="AQ14" s="291"/>
      <c r="AR14" s="213">
        <v>0</v>
      </c>
      <c r="AS14" s="285">
        <v>0</v>
      </c>
      <c r="AT14" s="909">
        <v>120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0</v>
      </c>
      <c r="BM14" s="336">
        <f t="shared" si="9"/>
        <v>0</v>
      </c>
      <c r="BN14" s="336">
        <f t="shared" si="10"/>
        <v>64</v>
      </c>
      <c r="BO14" s="336">
        <f t="shared" si="11"/>
        <v>120</v>
      </c>
      <c r="BP14" s="337">
        <f t="shared" si="12"/>
        <v>0</v>
      </c>
      <c r="BR14" s="687">
        <f t="shared" si="13"/>
        <v>0</v>
      </c>
      <c r="BS14" s="688">
        <f t="shared" si="14"/>
        <v>0</v>
      </c>
      <c r="BT14" s="688">
        <f t="shared" si="15"/>
        <v>0</v>
      </c>
      <c r="BU14" s="688">
        <f t="shared" si="16"/>
        <v>0</v>
      </c>
      <c r="BV14" s="688">
        <f t="shared" si="17"/>
        <v>5190.3999999999996</v>
      </c>
      <c r="BW14" s="688">
        <f t="shared" si="18"/>
        <v>13618.8</v>
      </c>
      <c r="BX14" s="689">
        <f t="shared" si="19"/>
        <v>0</v>
      </c>
      <c r="BY14" s="8"/>
      <c r="BZ14" s="687">
        <f t="shared" si="20"/>
        <v>18809.199999999997</v>
      </c>
      <c r="CA14" s="694">
        <f t="shared" si="21"/>
        <v>23511.499999999996</v>
      </c>
      <c r="CB14" s="689">
        <f t="shared" si="5"/>
        <v>625</v>
      </c>
      <c r="CC14" s="8"/>
      <c r="CD14" s="8"/>
      <c r="CE14" s="8"/>
      <c r="CF14" s="170"/>
    </row>
    <row r="15" spans="2:84" s="329" customFormat="1" ht="187.2">
      <c r="B15" s="342" t="s">
        <v>777</v>
      </c>
      <c r="C15" s="171" t="s">
        <v>170</v>
      </c>
      <c r="D15" s="357" t="s">
        <v>516</v>
      </c>
      <c r="E15" s="282">
        <v>16</v>
      </c>
      <c r="F15" s="283">
        <v>0</v>
      </c>
      <c r="G15" s="184"/>
      <c r="H15" s="282">
        <f t="shared" si="0"/>
        <v>0</v>
      </c>
      <c r="I15" s="184"/>
      <c r="J15" s="213">
        <v>0</v>
      </c>
      <c r="K15" s="285">
        <v>0</v>
      </c>
      <c r="L15" s="214">
        <v>0</v>
      </c>
      <c r="M15" s="184"/>
      <c r="N15" s="282">
        <f t="shared" si="22"/>
        <v>64</v>
      </c>
      <c r="O15" s="184"/>
      <c r="P15" s="213">
        <v>0</v>
      </c>
      <c r="Q15" s="285">
        <v>0</v>
      </c>
      <c r="R15" s="909">
        <v>64</v>
      </c>
      <c r="S15" s="214">
        <v>0</v>
      </c>
      <c r="T15" s="184"/>
      <c r="U15" s="282">
        <f t="shared" si="23"/>
        <v>64</v>
      </c>
      <c r="V15" s="412"/>
      <c r="W15" s="910">
        <v>64</v>
      </c>
      <c r="X15" s="285">
        <v>0</v>
      </c>
      <c r="Y15" s="285">
        <v>0</v>
      </c>
      <c r="Z15" s="285">
        <v>0</v>
      </c>
      <c r="AA15" s="285">
        <v>0</v>
      </c>
      <c r="AB15" s="214">
        <v>0</v>
      </c>
      <c r="AC15" s="184"/>
      <c r="AD15" s="282">
        <f t="shared" si="24"/>
        <v>512</v>
      </c>
      <c r="AE15" s="184"/>
      <c r="AF15" s="910">
        <v>512</v>
      </c>
      <c r="AG15" s="285">
        <v>0</v>
      </c>
      <c r="AH15" s="285">
        <v>0</v>
      </c>
      <c r="AI15" s="285">
        <v>0</v>
      </c>
      <c r="AJ15" s="285">
        <v>0</v>
      </c>
      <c r="AK15" s="285">
        <v>0</v>
      </c>
      <c r="AL15" s="285">
        <v>0</v>
      </c>
      <c r="AM15" s="285">
        <v>0</v>
      </c>
      <c r="AN15" s="214">
        <v>0</v>
      </c>
      <c r="AO15" s="184"/>
      <c r="AP15" s="289">
        <f t="shared" si="25"/>
        <v>0</v>
      </c>
      <c r="AQ15" s="291"/>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64</v>
      </c>
      <c r="BM15" s="336">
        <f t="shared" si="9"/>
        <v>64</v>
      </c>
      <c r="BN15" s="336">
        <f t="shared" si="10"/>
        <v>512</v>
      </c>
      <c r="BO15" s="336">
        <f t="shared" si="11"/>
        <v>0</v>
      </c>
      <c r="BP15" s="337">
        <f t="shared" si="12"/>
        <v>0</v>
      </c>
      <c r="BR15" s="687">
        <f t="shared" si="13"/>
        <v>0</v>
      </c>
      <c r="BS15" s="688">
        <f t="shared" si="14"/>
        <v>0</v>
      </c>
      <c r="BT15" s="688">
        <f t="shared" si="15"/>
        <v>6675.2</v>
      </c>
      <c r="BU15" s="688">
        <f t="shared" si="16"/>
        <v>5190.3999999999996</v>
      </c>
      <c r="BV15" s="688">
        <f t="shared" si="17"/>
        <v>41523.199999999997</v>
      </c>
      <c r="BW15" s="688">
        <f t="shared" si="18"/>
        <v>0</v>
      </c>
      <c r="BX15" s="689">
        <f t="shared" si="19"/>
        <v>0</v>
      </c>
      <c r="BY15" s="18"/>
      <c r="BZ15" s="687">
        <f t="shared" si="20"/>
        <v>53388.799999999996</v>
      </c>
      <c r="CA15" s="694">
        <f t="shared" si="21"/>
        <v>66736</v>
      </c>
      <c r="CB15" s="689">
        <f t="shared" si="5"/>
        <v>625</v>
      </c>
      <c r="CC15" s="18"/>
      <c r="CD15" s="18"/>
      <c r="CE15" s="18"/>
      <c r="CF15" s="170"/>
    </row>
    <row r="16" spans="2:84" s="329" customFormat="1" ht="140.4">
      <c r="B16" s="1378" t="s">
        <v>778</v>
      </c>
      <c r="C16" s="171" t="s">
        <v>171</v>
      </c>
      <c r="D16" s="357" t="s">
        <v>421</v>
      </c>
      <c r="E16" s="282">
        <v>7</v>
      </c>
      <c r="F16" s="283">
        <v>0</v>
      </c>
      <c r="G16" s="184"/>
      <c r="H16" s="282">
        <f t="shared" si="0"/>
        <v>6</v>
      </c>
      <c r="I16" s="184"/>
      <c r="J16" s="213">
        <v>6</v>
      </c>
      <c r="K16" s="285">
        <v>0</v>
      </c>
      <c r="L16" s="214">
        <v>0</v>
      </c>
      <c r="M16" s="184"/>
      <c r="N16" s="282">
        <f t="shared" si="22"/>
        <v>0</v>
      </c>
      <c r="O16" s="184"/>
      <c r="P16" s="213">
        <v>0</v>
      </c>
      <c r="Q16" s="285">
        <v>0</v>
      </c>
      <c r="R16" s="285">
        <v>0</v>
      </c>
      <c r="S16" s="214">
        <v>0</v>
      </c>
      <c r="T16" s="184"/>
      <c r="U16" s="282">
        <f t="shared" si="23"/>
        <v>0</v>
      </c>
      <c r="V16" s="412"/>
      <c r="W16" s="213">
        <v>0</v>
      </c>
      <c r="X16" s="285">
        <v>0</v>
      </c>
      <c r="Y16" s="285">
        <v>0</v>
      </c>
      <c r="Z16" s="285">
        <v>0</v>
      </c>
      <c r="AA16" s="285">
        <v>0</v>
      </c>
      <c r="AB16" s="214">
        <v>0</v>
      </c>
      <c r="AC16" s="184"/>
      <c r="AD16" s="282">
        <f t="shared" si="24"/>
        <v>74</v>
      </c>
      <c r="AE16" s="184"/>
      <c r="AF16" s="1385">
        <v>20</v>
      </c>
      <c r="AG16" s="285">
        <v>0</v>
      </c>
      <c r="AH16" s="285">
        <v>0</v>
      </c>
      <c r="AI16" s="1380">
        <v>54</v>
      </c>
      <c r="AJ16" s="285">
        <v>0</v>
      </c>
      <c r="AK16" s="285">
        <v>0</v>
      </c>
      <c r="AL16" s="285">
        <v>0</v>
      </c>
      <c r="AM16" s="285">
        <v>0</v>
      </c>
      <c r="AN16" s="214">
        <v>0</v>
      </c>
      <c r="AO16" s="184"/>
      <c r="AP16" s="289">
        <f t="shared" si="25"/>
        <v>80</v>
      </c>
      <c r="AQ16" s="291"/>
      <c r="AR16" s="213">
        <v>0</v>
      </c>
      <c r="AS16" s="285">
        <v>0</v>
      </c>
      <c r="AT16" s="285">
        <v>80</v>
      </c>
      <c r="AU16" s="285">
        <v>0</v>
      </c>
      <c r="AV16" s="214">
        <v>0</v>
      </c>
      <c r="AW16" s="184"/>
      <c r="AX16" s="282">
        <v>0</v>
      </c>
      <c r="AY16" s="412"/>
      <c r="AZ16" s="219">
        <v>500</v>
      </c>
      <c r="BA16" s="412" t="s">
        <v>17</v>
      </c>
      <c r="BB16" s="716">
        <v>0.25</v>
      </c>
      <c r="BC16" s="718">
        <v>0.25</v>
      </c>
      <c r="BD16" s="184"/>
      <c r="BE16" s="283" t="s">
        <v>658</v>
      </c>
      <c r="BF16" s="412"/>
      <c r="BG16" s="213" t="s">
        <v>500</v>
      </c>
      <c r="BH16" s="214" t="s">
        <v>501</v>
      </c>
      <c r="BI16" s="184"/>
      <c r="BJ16" s="335">
        <f t="shared" si="6"/>
        <v>0</v>
      </c>
      <c r="BK16" s="336">
        <f t="shared" si="7"/>
        <v>6</v>
      </c>
      <c r="BL16" s="336">
        <f t="shared" si="8"/>
        <v>0</v>
      </c>
      <c r="BM16" s="336">
        <f t="shared" si="9"/>
        <v>0</v>
      </c>
      <c r="BN16" s="336">
        <f t="shared" si="10"/>
        <v>74</v>
      </c>
      <c r="BO16" s="336">
        <f t="shared" si="11"/>
        <v>80</v>
      </c>
      <c r="BP16" s="337">
        <f t="shared" si="12"/>
        <v>0</v>
      </c>
      <c r="BR16" s="687">
        <f t="shared" si="13"/>
        <v>0</v>
      </c>
      <c r="BS16" s="688">
        <f t="shared" si="14"/>
        <v>729</v>
      </c>
      <c r="BT16" s="688">
        <f t="shared" si="15"/>
        <v>0</v>
      </c>
      <c r="BU16" s="688">
        <f t="shared" si="16"/>
        <v>0</v>
      </c>
      <c r="BV16" s="688">
        <f t="shared" si="17"/>
        <v>6001.4</v>
      </c>
      <c r="BW16" s="688">
        <f t="shared" si="18"/>
        <v>9079.1999999999989</v>
      </c>
      <c r="BX16" s="689">
        <f t="shared" si="19"/>
        <v>0</v>
      </c>
      <c r="BY16" s="18"/>
      <c r="BZ16" s="687">
        <f t="shared" si="20"/>
        <v>15809.599999999999</v>
      </c>
      <c r="CA16" s="694">
        <f t="shared" si="21"/>
        <v>19762</v>
      </c>
      <c r="CB16" s="689">
        <f t="shared" si="5"/>
        <v>625</v>
      </c>
      <c r="CC16" s="18"/>
      <c r="CD16" s="18"/>
      <c r="CE16" s="18"/>
    </row>
    <row r="17" spans="2:84" s="329" customFormat="1" ht="109.2">
      <c r="B17" s="342" t="s">
        <v>779</v>
      </c>
      <c r="C17" s="171" t="s">
        <v>172</v>
      </c>
      <c r="D17" s="357" t="s">
        <v>413</v>
      </c>
      <c r="E17" s="282">
        <v>40</v>
      </c>
      <c r="F17" s="283">
        <v>0</v>
      </c>
      <c r="G17" s="184"/>
      <c r="H17" s="282">
        <f t="shared" si="0"/>
        <v>0</v>
      </c>
      <c r="I17" s="184"/>
      <c r="J17" s="213">
        <v>0</v>
      </c>
      <c r="K17" s="285">
        <v>0</v>
      </c>
      <c r="L17" s="214">
        <v>0</v>
      </c>
      <c r="M17" s="184"/>
      <c r="N17" s="282">
        <f t="shared" si="22"/>
        <v>32</v>
      </c>
      <c r="O17" s="184"/>
      <c r="P17" s="213">
        <v>0</v>
      </c>
      <c r="Q17" s="285">
        <v>0</v>
      </c>
      <c r="R17" s="285">
        <v>32</v>
      </c>
      <c r="S17" s="214">
        <v>0</v>
      </c>
      <c r="T17" s="184"/>
      <c r="U17" s="282">
        <f t="shared" si="23"/>
        <v>32</v>
      </c>
      <c r="V17" s="412"/>
      <c r="W17" s="213">
        <v>32</v>
      </c>
      <c r="X17" s="285">
        <v>0</v>
      </c>
      <c r="Y17" s="285">
        <v>0</v>
      </c>
      <c r="Z17" s="285">
        <v>0</v>
      </c>
      <c r="AA17" s="285">
        <v>0</v>
      </c>
      <c r="AB17" s="214">
        <v>0</v>
      </c>
      <c r="AC17" s="184"/>
      <c r="AD17" s="282">
        <f t="shared" si="24"/>
        <v>224</v>
      </c>
      <c r="AE17" s="184"/>
      <c r="AF17" s="213">
        <v>64</v>
      </c>
      <c r="AG17" s="285">
        <v>160</v>
      </c>
      <c r="AH17" s="285">
        <v>0</v>
      </c>
      <c r="AI17" s="285">
        <v>0</v>
      </c>
      <c r="AJ17" s="285">
        <v>0</v>
      </c>
      <c r="AK17" s="285">
        <v>0</v>
      </c>
      <c r="AL17" s="285">
        <v>0</v>
      </c>
      <c r="AM17" s="285">
        <v>0</v>
      </c>
      <c r="AN17" s="214">
        <v>0</v>
      </c>
      <c r="AO17" s="184"/>
      <c r="AP17" s="289">
        <f t="shared" si="25"/>
        <v>320</v>
      </c>
      <c r="AQ17" s="291"/>
      <c r="AR17" s="213">
        <v>0</v>
      </c>
      <c r="AS17" s="285">
        <v>320</v>
      </c>
      <c r="AT17" s="285">
        <v>0</v>
      </c>
      <c r="AU17" s="285">
        <v>0</v>
      </c>
      <c r="AV17" s="214">
        <v>0</v>
      </c>
      <c r="AW17" s="184"/>
      <c r="AX17" s="282">
        <v>0</v>
      </c>
      <c r="AY17" s="412"/>
      <c r="AZ17" s="219">
        <v>500</v>
      </c>
      <c r="BA17" s="412" t="s">
        <v>17</v>
      </c>
      <c r="BB17" s="716">
        <v>0.25</v>
      </c>
      <c r="BC17" s="718">
        <v>0.25</v>
      </c>
      <c r="BD17" s="184"/>
      <c r="BE17" s="283"/>
      <c r="BF17" s="412"/>
      <c r="BG17" s="213" t="s">
        <v>500</v>
      </c>
      <c r="BH17" s="214" t="s">
        <v>506</v>
      </c>
      <c r="BI17" s="184"/>
      <c r="BJ17" s="335">
        <f t="shared" si="6"/>
        <v>0</v>
      </c>
      <c r="BK17" s="336">
        <f t="shared" si="7"/>
        <v>0</v>
      </c>
      <c r="BL17" s="336">
        <f t="shared" si="8"/>
        <v>32</v>
      </c>
      <c r="BM17" s="336">
        <f t="shared" si="9"/>
        <v>32</v>
      </c>
      <c r="BN17" s="336">
        <f t="shared" si="10"/>
        <v>224</v>
      </c>
      <c r="BO17" s="336">
        <f t="shared" si="11"/>
        <v>320</v>
      </c>
      <c r="BP17" s="337">
        <f t="shared" si="12"/>
        <v>0</v>
      </c>
      <c r="BR17" s="687">
        <f t="shared" si="13"/>
        <v>0</v>
      </c>
      <c r="BS17" s="688">
        <f t="shared" si="14"/>
        <v>0</v>
      </c>
      <c r="BT17" s="688">
        <f t="shared" si="15"/>
        <v>3337.6</v>
      </c>
      <c r="BU17" s="688">
        <f t="shared" si="16"/>
        <v>2595.1999999999998</v>
      </c>
      <c r="BV17" s="688">
        <f t="shared" si="17"/>
        <v>18166.399999999998</v>
      </c>
      <c r="BW17" s="688">
        <f t="shared" si="18"/>
        <v>36316.799999999996</v>
      </c>
      <c r="BX17" s="689">
        <f t="shared" si="19"/>
        <v>0</v>
      </c>
      <c r="BY17" s="18"/>
      <c r="BZ17" s="687">
        <f t="shared" si="20"/>
        <v>60415.999999999993</v>
      </c>
      <c r="CA17" s="694">
        <f t="shared" si="21"/>
        <v>75519.999999999985</v>
      </c>
      <c r="CB17" s="689">
        <f t="shared" si="5"/>
        <v>625</v>
      </c>
      <c r="CC17" s="8"/>
      <c r="CD17" s="8"/>
      <c r="CE17" s="8"/>
      <c r="CF17" s="18"/>
    </row>
    <row r="18" spans="2:84" s="329" customFormat="1" ht="218.4">
      <c r="B18" s="342" t="s">
        <v>780</v>
      </c>
      <c r="C18" s="171" t="s">
        <v>173</v>
      </c>
      <c r="D18" s="376" t="s">
        <v>356</v>
      </c>
      <c r="E18" s="282">
        <v>5</v>
      </c>
      <c r="F18" s="283">
        <v>0</v>
      </c>
      <c r="G18" s="184"/>
      <c r="H18" s="282">
        <f t="shared" si="0"/>
        <v>0</v>
      </c>
      <c r="I18" s="184"/>
      <c r="J18" s="213">
        <v>0</v>
      </c>
      <c r="K18" s="285">
        <v>0</v>
      </c>
      <c r="L18" s="214">
        <v>0</v>
      </c>
      <c r="M18" s="184"/>
      <c r="N18" s="282">
        <f t="shared" si="22"/>
        <v>8</v>
      </c>
      <c r="O18" s="184"/>
      <c r="P18" s="213">
        <v>0</v>
      </c>
      <c r="Q18" s="285">
        <v>0</v>
      </c>
      <c r="R18" s="285">
        <v>8</v>
      </c>
      <c r="S18" s="214">
        <v>0</v>
      </c>
      <c r="T18" s="184"/>
      <c r="U18" s="282">
        <f t="shared" si="23"/>
        <v>8</v>
      </c>
      <c r="V18" s="412"/>
      <c r="W18" s="213">
        <v>8</v>
      </c>
      <c r="X18" s="285">
        <v>0</v>
      </c>
      <c r="Y18" s="285">
        <v>0</v>
      </c>
      <c r="Z18" s="285">
        <v>0</v>
      </c>
      <c r="AA18" s="285">
        <v>0</v>
      </c>
      <c r="AB18" s="214">
        <v>0</v>
      </c>
      <c r="AC18" s="184"/>
      <c r="AD18" s="282">
        <f t="shared" si="24"/>
        <v>16</v>
      </c>
      <c r="AE18" s="184"/>
      <c r="AF18" s="213">
        <v>8</v>
      </c>
      <c r="AG18" s="285">
        <v>8</v>
      </c>
      <c r="AH18" s="285">
        <v>0</v>
      </c>
      <c r="AI18" s="285">
        <v>0</v>
      </c>
      <c r="AJ18" s="285">
        <v>0</v>
      </c>
      <c r="AK18" s="285">
        <v>0</v>
      </c>
      <c r="AL18" s="285">
        <v>0</v>
      </c>
      <c r="AM18" s="285">
        <v>0</v>
      </c>
      <c r="AN18" s="214">
        <v>0</v>
      </c>
      <c r="AO18" s="184"/>
      <c r="AP18" s="289">
        <f t="shared" si="25"/>
        <v>0</v>
      </c>
      <c r="AQ18" s="291"/>
      <c r="AR18" s="213">
        <v>0</v>
      </c>
      <c r="AS18" s="285">
        <v>0</v>
      </c>
      <c r="AT18" s="285">
        <v>0</v>
      </c>
      <c r="AU18" s="285">
        <v>0</v>
      </c>
      <c r="AV18" s="214">
        <v>0</v>
      </c>
      <c r="AW18" s="184"/>
      <c r="AX18" s="282">
        <v>0</v>
      </c>
      <c r="AY18" s="412"/>
      <c r="AZ18" s="219">
        <v>0</v>
      </c>
      <c r="BA18" s="417" t="s">
        <v>17</v>
      </c>
      <c r="BB18" s="716">
        <v>0.25</v>
      </c>
      <c r="BC18" s="718">
        <v>0</v>
      </c>
      <c r="BD18" s="184"/>
      <c r="BE18" s="283"/>
      <c r="BF18" s="412"/>
      <c r="BG18" s="213" t="s">
        <v>500</v>
      </c>
      <c r="BH18" s="214" t="s">
        <v>494</v>
      </c>
      <c r="BI18" s="184"/>
      <c r="BJ18" s="335">
        <f t="shared" si="6"/>
        <v>0</v>
      </c>
      <c r="BK18" s="336">
        <f t="shared" si="7"/>
        <v>0</v>
      </c>
      <c r="BL18" s="336">
        <f t="shared" si="8"/>
        <v>8</v>
      </c>
      <c r="BM18" s="336">
        <f t="shared" si="9"/>
        <v>8</v>
      </c>
      <c r="BN18" s="336">
        <f t="shared" si="10"/>
        <v>16</v>
      </c>
      <c r="BO18" s="336">
        <f t="shared" si="11"/>
        <v>0</v>
      </c>
      <c r="BP18" s="337">
        <f t="shared" si="12"/>
        <v>0</v>
      </c>
      <c r="BR18" s="687">
        <f t="shared" si="13"/>
        <v>0</v>
      </c>
      <c r="BS18" s="688">
        <f t="shared" si="14"/>
        <v>0</v>
      </c>
      <c r="BT18" s="688">
        <f t="shared" si="15"/>
        <v>834.4</v>
      </c>
      <c r="BU18" s="688">
        <f t="shared" si="16"/>
        <v>648.79999999999995</v>
      </c>
      <c r="BV18" s="688">
        <f t="shared" si="17"/>
        <v>1297.5999999999999</v>
      </c>
      <c r="BW18" s="688">
        <f t="shared" si="18"/>
        <v>0</v>
      </c>
      <c r="BX18" s="689">
        <f t="shared" si="19"/>
        <v>0</v>
      </c>
      <c r="BY18" s="18"/>
      <c r="BZ18" s="687">
        <f t="shared" si="20"/>
        <v>2780.7999999999997</v>
      </c>
      <c r="CA18" s="694">
        <f t="shared" si="21"/>
        <v>3475.9999999999995</v>
      </c>
      <c r="CB18" s="689">
        <f t="shared" si="5"/>
        <v>0</v>
      </c>
      <c r="CC18" s="8"/>
      <c r="CD18" s="8"/>
      <c r="CE18" s="8"/>
      <c r="CF18" s="8"/>
    </row>
    <row r="19" spans="2:84" s="172" customFormat="1" ht="109.2">
      <c r="B19" s="342" t="s">
        <v>781</v>
      </c>
      <c r="C19" s="171" t="s">
        <v>174</v>
      </c>
      <c r="D19" s="368" t="s">
        <v>357</v>
      </c>
      <c r="E19" s="282">
        <v>10</v>
      </c>
      <c r="F19" s="283">
        <v>0</v>
      </c>
      <c r="G19" s="184"/>
      <c r="H19" s="282">
        <f t="shared" si="0"/>
        <v>0</v>
      </c>
      <c r="I19" s="184"/>
      <c r="J19" s="213">
        <v>0</v>
      </c>
      <c r="K19" s="285">
        <v>0</v>
      </c>
      <c r="L19" s="214">
        <v>0</v>
      </c>
      <c r="M19" s="184"/>
      <c r="N19" s="282">
        <f t="shared" si="22"/>
        <v>8</v>
      </c>
      <c r="O19" s="184"/>
      <c r="P19" s="213">
        <v>0</v>
      </c>
      <c r="Q19" s="285">
        <v>0</v>
      </c>
      <c r="R19" s="285">
        <v>8</v>
      </c>
      <c r="S19" s="214">
        <v>0</v>
      </c>
      <c r="T19" s="184"/>
      <c r="U19" s="282">
        <f t="shared" si="23"/>
        <v>8</v>
      </c>
      <c r="V19" s="412"/>
      <c r="W19" s="213">
        <v>8</v>
      </c>
      <c r="X19" s="285">
        <v>0</v>
      </c>
      <c r="Y19" s="285">
        <v>0</v>
      </c>
      <c r="Z19" s="285">
        <v>0</v>
      </c>
      <c r="AA19" s="285">
        <v>0</v>
      </c>
      <c r="AB19" s="214">
        <v>0</v>
      </c>
      <c r="AC19" s="184"/>
      <c r="AD19" s="282">
        <f t="shared" si="24"/>
        <v>16</v>
      </c>
      <c r="AE19" s="184"/>
      <c r="AF19" s="213">
        <v>8</v>
      </c>
      <c r="AG19" s="285">
        <v>8</v>
      </c>
      <c r="AH19" s="285">
        <v>0</v>
      </c>
      <c r="AI19" s="285">
        <v>0</v>
      </c>
      <c r="AJ19" s="285">
        <v>0</v>
      </c>
      <c r="AK19" s="285">
        <v>0</v>
      </c>
      <c r="AL19" s="285">
        <v>0</v>
      </c>
      <c r="AM19" s="285">
        <v>0</v>
      </c>
      <c r="AN19" s="214">
        <v>0</v>
      </c>
      <c r="AO19" s="184"/>
      <c r="AP19" s="289">
        <f t="shared" si="25"/>
        <v>0</v>
      </c>
      <c r="AQ19" s="291"/>
      <c r="AR19" s="213">
        <v>0</v>
      </c>
      <c r="AS19" s="285">
        <v>0</v>
      </c>
      <c r="AT19" s="285">
        <v>0</v>
      </c>
      <c r="AU19" s="285">
        <v>0</v>
      </c>
      <c r="AV19" s="214">
        <v>0</v>
      </c>
      <c r="AW19" s="184"/>
      <c r="AX19" s="282">
        <v>0</v>
      </c>
      <c r="AY19" s="412"/>
      <c r="AZ19" s="219">
        <v>0</v>
      </c>
      <c r="BA19" s="417" t="s">
        <v>17</v>
      </c>
      <c r="BB19" s="716">
        <v>0.25</v>
      </c>
      <c r="BC19" s="718">
        <v>0</v>
      </c>
      <c r="BD19" s="184"/>
      <c r="BE19" s="283"/>
      <c r="BF19" s="412"/>
      <c r="BG19" s="213" t="s">
        <v>500</v>
      </c>
      <c r="BH19" s="214"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329" customFormat="1" ht="156.6" thickBot="1">
      <c r="B20" s="1379" t="s">
        <v>782</v>
      </c>
      <c r="C20" s="297" t="s">
        <v>175</v>
      </c>
      <c r="D20" s="572" t="s">
        <v>358</v>
      </c>
      <c r="E20" s="298">
        <v>50</v>
      </c>
      <c r="F20" s="299">
        <v>0</v>
      </c>
      <c r="G20" s="340"/>
      <c r="H20" s="298">
        <f t="shared" si="0"/>
        <v>400</v>
      </c>
      <c r="I20" s="340"/>
      <c r="J20" s="215">
        <v>0</v>
      </c>
      <c r="K20" s="301">
        <v>400</v>
      </c>
      <c r="L20" s="216">
        <v>0</v>
      </c>
      <c r="M20" s="340"/>
      <c r="N20" s="298">
        <f t="shared" si="22"/>
        <v>80</v>
      </c>
      <c r="O20" s="340"/>
      <c r="P20" s="215">
        <v>0</v>
      </c>
      <c r="Q20" s="301">
        <v>0</v>
      </c>
      <c r="R20" s="301">
        <v>40</v>
      </c>
      <c r="S20" s="216">
        <v>40</v>
      </c>
      <c r="T20" s="340"/>
      <c r="U20" s="298">
        <f t="shared" si="23"/>
        <v>40</v>
      </c>
      <c r="V20" s="413"/>
      <c r="W20" s="215">
        <v>40</v>
      </c>
      <c r="X20" s="301">
        <v>0</v>
      </c>
      <c r="Y20" s="301">
        <v>0</v>
      </c>
      <c r="Z20" s="301">
        <v>0</v>
      </c>
      <c r="AA20" s="301">
        <v>0</v>
      </c>
      <c r="AB20" s="216">
        <v>0</v>
      </c>
      <c r="AC20" s="340"/>
      <c r="AD20" s="298">
        <f t="shared" si="24"/>
        <v>80</v>
      </c>
      <c r="AE20" s="340"/>
      <c r="AF20" s="215">
        <v>40</v>
      </c>
      <c r="AG20" s="301">
        <v>40</v>
      </c>
      <c r="AH20" s="301">
        <v>0</v>
      </c>
      <c r="AI20" s="301">
        <v>0</v>
      </c>
      <c r="AJ20" s="301">
        <v>0</v>
      </c>
      <c r="AK20" s="301">
        <v>0</v>
      </c>
      <c r="AL20" s="301">
        <v>0</v>
      </c>
      <c r="AM20" s="301">
        <v>0</v>
      </c>
      <c r="AN20" s="216">
        <v>0</v>
      </c>
      <c r="AO20" s="340"/>
      <c r="AP20" s="308">
        <f t="shared" si="25"/>
        <v>0</v>
      </c>
      <c r="AQ20" s="310"/>
      <c r="AR20" s="215">
        <v>0</v>
      </c>
      <c r="AS20" s="301">
        <v>0</v>
      </c>
      <c r="AT20" s="301">
        <v>0</v>
      </c>
      <c r="AU20" s="301">
        <v>0</v>
      </c>
      <c r="AV20" s="216">
        <v>0</v>
      </c>
      <c r="AW20" s="340"/>
      <c r="AX20" s="298">
        <v>1600</v>
      </c>
      <c r="AY20" s="413"/>
      <c r="AZ20" s="220">
        <v>500</v>
      </c>
      <c r="BA20" s="418" t="s">
        <v>17</v>
      </c>
      <c r="BB20" s="716">
        <v>0.25</v>
      </c>
      <c r="BC20" s="718">
        <v>0.25</v>
      </c>
      <c r="BD20" s="184"/>
      <c r="BE20" s="283"/>
      <c r="BF20" s="412"/>
      <c r="BG20" s="213" t="s">
        <v>500</v>
      </c>
      <c r="BH20" s="214" t="s">
        <v>501</v>
      </c>
      <c r="BI20" s="340"/>
      <c r="BJ20" s="408">
        <f t="shared" si="6"/>
        <v>0</v>
      </c>
      <c r="BK20" s="378">
        <f t="shared" si="7"/>
        <v>400</v>
      </c>
      <c r="BL20" s="378">
        <f t="shared" si="8"/>
        <v>80</v>
      </c>
      <c r="BM20" s="378">
        <f t="shared" si="9"/>
        <v>40</v>
      </c>
      <c r="BN20" s="378">
        <f t="shared" si="10"/>
        <v>80</v>
      </c>
      <c r="BO20" s="378">
        <f t="shared" si="11"/>
        <v>0</v>
      </c>
      <c r="BP20" s="380">
        <f t="shared" si="12"/>
        <v>1600</v>
      </c>
      <c r="BR20" s="690">
        <f t="shared" si="13"/>
        <v>0</v>
      </c>
      <c r="BS20" s="691">
        <f t="shared" si="14"/>
        <v>48600</v>
      </c>
      <c r="BT20" s="691">
        <f t="shared" si="15"/>
        <v>8344</v>
      </c>
      <c r="BU20" s="691">
        <f t="shared" si="16"/>
        <v>3244</v>
      </c>
      <c r="BV20" s="691">
        <f t="shared" si="17"/>
        <v>6488</v>
      </c>
      <c r="BW20" s="691">
        <f t="shared" si="18"/>
        <v>0</v>
      </c>
      <c r="BX20" s="692">
        <f t="shared" si="19"/>
        <v>0</v>
      </c>
      <c r="BY20" s="18"/>
      <c r="BZ20" s="690">
        <f t="shared" si="20"/>
        <v>66676</v>
      </c>
      <c r="CA20" s="695">
        <f t="shared" si="21"/>
        <v>83345</v>
      </c>
      <c r="CB20" s="692">
        <f t="shared" si="5"/>
        <v>625</v>
      </c>
      <c r="CC20" s="8"/>
      <c r="CD20" s="8"/>
      <c r="CE20" s="8"/>
      <c r="CF20" s="86"/>
    </row>
    <row r="21" spans="2:84" ht="31.8" thickBot="1">
      <c r="T21" s="21"/>
      <c r="W21" s="20"/>
      <c r="AU21" s="20" t="s">
        <v>549</v>
      </c>
      <c r="AX21" s="1369" t="s">
        <v>715</v>
      </c>
      <c r="AY21" s="1374"/>
      <c r="AZ21" s="1375">
        <f>SUM(AZ7:AZ20)</f>
        <v>32500</v>
      </c>
      <c r="BO21" s="1376" t="s">
        <v>702</v>
      </c>
      <c r="BP21" s="1370">
        <f>SUM(BJ7:BP20)</f>
        <v>4340</v>
      </c>
      <c r="BQ21" s="18"/>
      <c r="CF21" s="85"/>
    </row>
    <row r="22" spans="2:84" ht="16.05" customHeight="1" thickBot="1">
      <c r="T22" s="21"/>
      <c r="W22" s="20"/>
      <c r="BO22" s="18"/>
      <c r="BP22" s="18"/>
      <c r="BQ22" s="18"/>
      <c r="CF22" s="85"/>
    </row>
    <row r="23" spans="2:84" s="8" customFormat="1" ht="45" customHeight="1" thickBot="1">
      <c r="B23" s="345" t="s">
        <v>84</v>
      </c>
      <c r="C23" s="51"/>
      <c r="D23" s="9"/>
      <c r="E23" s="3"/>
      <c r="F23" s="3"/>
      <c r="G23" s="3"/>
      <c r="H23" s="3"/>
      <c r="I23" s="3"/>
      <c r="J23" s="3"/>
      <c r="K23" s="3"/>
      <c r="L23" s="3"/>
      <c r="M23" s="3"/>
      <c r="N23" s="3"/>
      <c r="O23" s="3"/>
      <c r="P23" s="3"/>
      <c r="Q23" s="3"/>
      <c r="R23" s="3"/>
      <c r="S23" s="10"/>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1338" t="s">
        <v>583</v>
      </c>
      <c r="BI23" s="1316"/>
      <c r="BJ23" s="903" t="s">
        <v>92</v>
      </c>
      <c r="BK23" s="903" t="s">
        <v>93</v>
      </c>
      <c r="BL23" s="903" t="s">
        <v>94</v>
      </c>
      <c r="BM23" s="903" t="s">
        <v>95</v>
      </c>
      <c r="BN23" s="903" t="s">
        <v>8</v>
      </c>
      <c r="BO23" s="903" t="s">
        <v>62</v>
      </c>
      <c r="BP23" s="904" t="s">
        <v>96</v>
      </c>
      <c r="BR23" s="50" t="s">
        <v>92</v>
      </c>
      <c r="BS23" s="158" t="s">
        <v>93</v>
      </c>
      <c r="BT23" s="158" t="s">
        <v>94</v>
      </c>
      <c r="BU23" s="158" t="s">
        <v>95</v>
      </c>
      <c r="BV23" s="158" t="s">
        <v>8</v>
      </c>
      <c r="BW23" s="158" t="s">
        <v>62</v>
      </c>
      <c r="BX23" s="159" t="s">
        <v>96</v>
      </c>
      <c r="BY23" s="369"/>
      <c r="BZ23" s="662" t="s">
        <v>528</v>
      </c>
      <c r="CA23" s="663" t="s">
        <v>594</v>
      </c>
      <c r="CB23" s="663" t="s">
        <v>595</v>
      </c>
      <c r="CC23" s="663" t="s">
        <v>529</v>
      </c>
      <c r="CD23" s="663" t="s">
        <v>596</v>
      </c>
      <c r="CE23" s="664" t="s">
        <v>597</v>
      </c>
      <c r="CF23" s="85"/>
    </row>
    <row r="24" spans="2:84" s="8" customFormat="1" ht="22.95" customHeight="1" thickBot="1">
      <c r="B24" s="51"/>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39"/>
      <c r="BI24" s="1317"/>
      <c r="BJ24" s="905" t="s">
        <v>556</v>
      </c>
      <c r="BK24" s="905" t="s">
        <v>556</v>
      </c>
      <c r="BL24" s="905" t="s">
        <v>556</v>
      </c>
      <c r="BM24" s="905" t="s">
        <v>556</v>
      </c>
      <c r="BN24" s="905" t="s">
        <v>556</v>
      </c>
      <c r="BO24" s="905" t="s">
        <v>556</v>
      </c>
      <c r="BP24" s="906" t="s">
        <v>556</v>
      </c>
      <c r="BR24" s="1306" t="s">
        <v>530</v>
      </c>
      <c r="BS24" s="1307"/>
      <c r="BT24" s="1307"/>
      <c r="BU24" s="1307"/>
      <c r="BV24" s="1307"/>
      <c r="BW24" s="1307"/>
      <c r="BX24" s="1308"/>
      <c r="BY24" s="665"/>
      <c r="BZ24" s="699">
        <f>SUM(BZ7:BZ20)</f>
        <v>265528</v>
      </c>
      <c r="CA24" s="700">
        <f>SUM(CA7:CA20)</f>
        <v>331910</v>
      </c>
      <c r="CB24" s="700">
        <f>SUM(CB7:CB20)</f>
        <v>45125</v>
      </c>
      <c r="CC24" s="700">
        <f>SUM(AZ7:AZ20)</f>
        <v>32500</v>
      </c>
      <c r="CD24" s="701">
        <f>(CA24-BZ24)/BZ24</f>
        <v>0.25</v>
      </c>
      <c r="CE24" s="702">
        <f>IF(CC24=0,0,(CB24-CC24)/CC24)</f>
        <v>0.38846153846153847</v>
      </c>
      <c r="CF24" s="85"/>
    </row>
    <row r="25" spans="2:84" s="86" customFormat="1" ht="36" customHeight="1" thickBot="1">
      <c r="B25" s="493" t="s">
        <v>74</v>
      </c>
      <c r="C25" s="494" t="s">
        <v>75</v>
      </c>
      <c r="D25" s="494" t="s">
        <v>76</v>
      </c>
      <c r="E25" s="482" t="s">
        <v>77</v>
      </c>
      <c r="F25" s="495"/>
      <c r="G25" s="495"/>
      <c r="H25" s="496" t="s">
        <v>81</v>
      </c>
      <c r="I25" s="482" t="s">
        <v>81</v>
      </c>
      <c r="J25" s="494" t="s">
        <v>82</v>
      </c>
      <c r="K25" s="497" t="s">
        <v>61</v>
      </c>
      <c r="L25" s="1343" t="s">
        <v>78</v>
      </c>
      <c r="M25" s="1344"/>
      <c r="N25" s="498" t="s">
        <v>79</v>
      </c>
      <c r="O25" s="498"/>
      <c r="P25" s="499" t="s">
        <v>588</v>
      </c>
      <c r="Q25" s="498" t="s">
        <v>598</v>
      </c>
      <c r="R25" s="499" t="s">
        <v>599</v>
      </c>
      <c r="S25" s="500" t="s">
        <v>61</v>
      </c>
      <c r="T25" s="500"/>
      <c r="U25" s="500" t="s">
        <v>588</v>
      </c>
      <c r="V25" s="501"/>
      <c r="W25" s="501" t="s">
        <v>600</v>
      </c>
      <c r="X25" s="501" t="s">
        <v>80</v>
      </c>
      <c r="Y25" s="501" t="s">
        <v>601</v>
      </c>
      <c r="Z25" s="502" t="s">
        <v>83</v>
      </c>
      <c r="AA25" s="1333" t="s">
        <v>286</v>
      </c>
      <c r="AB25" s="1333"/>
      <c r="AC25" s="1333"/>
      <c r="AD25" s="1333"/>
      <c r="AE25" s="1333"/>
      <c r="AF25" s="1333"/>
      <c r="AG25" s="1326"/>
      <c r="BH25" s="1340"/>
      <c r="BI25" s="1318"/>
      <c r="BJ25" s="195">
        <f>SUM(BJ7:BJ20)</f>
        <v>0</v>
      </c>
      <c r="BK25" s="196">
        <f t="shared" ref="BK25:BP25" si="26">SUM(BK7:BK20)</f>
        <v>406</v>
      </c>
      <c r="BL25" s="196">
        <f t="shared" si="26"/>
        <v>434</v>
      </c>
      <c r="BM25" s="196">
        <f t="shared" si="26"/>
        <v>301</v>
      </c>
      <c r="BN25" s="196">
        <f t="shared" si="26"/>
        <v>1079</v>
      </c>
      <c r="BO25" s="196">
        <f t="shared" si="26"/>
        <v>520</v>
      </c>
      <c r="BP25" s="197">
        <f t="shared" si="26"/>
        <v>1600</v>
      </c>
      <c r="BR25" s="696">
        <f t="shared" ref="BR25:BX25" si="27">SUM(BR7:BR20)</f>
        <v>0</v>
      </c>
      <c r="BS25" s="697">
        <f t="shared" si="27"/>
        <v>49329</v>
      </c>
      <c r="BT25" s="697">
        <f t="shared" si="27"/>
        <v>45266.200000000004</v>
      </c>
      <c r="BU25" s="697">
        <f t="shared" si="27"/>
        <v>24411.099999999995</v>
      </c>
      <c r="BV25" s="697">
        <f t="shared" si="27"/>
        <v>87506.900000000009</v>
      </c>
      <c r="BW25" s="697">
        <f t="shared" si="27"/>
        <v>59014.799999999996</v>
      </c>
      <c r="BX25" s="698">
        <f t="shared" si="27"/>
        <v>0</v>
      </c>
      <c r="BY25" s="665"/>
      <c r="BZ25" s="665"/>
      <c r="CA25" s="665"/>
      <c r="CB25" s="665"/>
      <c r="CC25" s="665"/>
      <c r="CD25" s="665"/>
      <c r="CE25" s="665"/>
      <c r="CF25" s="85"/>
    </row>
    <row r="26" spans="2:84" s="85" customFormat="1" ht="15" customHeight="1">
      <c r="B26" s="112"/>
      <c r="C26" s="113"/>
      <c r="D26" s="113"/>
      <c r="E26" s="113"/>
      <c r="F26" s="113"/>
      <c r="G26" s="113"/>
      <c r="H26" s="152"/>
      <c r="I26" s="113"/>
      <c r="J26" s="113"/>
      <c r="K26" s="113"/>
      <c r="L26" s="128"/>
      <c r="M26" s="113"/>
      <c r="N26" s="113"/>
      <c r="O26" s="127"/>
      <c r="P26" s="129"/>
      <c r="Q26" s="127"/>
      <c r="R26" s="129"/>
      <c r="S26" s="130"/>
      <c r="T26" s="130"/>
      <c r="U26" s="130"/>
      <c r="V26" s="130"/>
      <c r="W26" s="130"/>
      <c r="X26" s="127"/>
      <c r="Y26" s="127"/>
      <c r="Z26" s="127"/>
      <c r="AA26" s="1347"/>
      <c r="AB26" s="1347"/>
      <c r="AC26" s="1347"/>
      <c r="AD26" s="1347"/>
      <c r="AE26" s="1347"/>
      <c r="AF26" s="1347"/>
      <c r="AG26" s="1348"/>
      <c r="BR26" s="665"/>
      <c r="BS26" s="665"/>
      <c r="BT26" s="665"/>
      <c r="BU26" s="665"/>
      <c r="BV26" s="665"/>
      <c r="BW26" s="665"/>
      <c r="BX26" s="665"/>
      <c r="BY26" s="665"/>
      <c r="BZ26" s="665"/>
      <c r="CA26" s="665"/>
      <c r="CB26" s="665"/>
      <c r="CC26" s="665"/>
      <c r="CD26" s="665"/>
      <c r="CE26" s="665"/>
    </row>
    <row r="27" spans="2:84" s="85" customFormat="1" ht="34.950000000000003" customHeight="1">
      <c r="B27" s="116"/>
      <c r="C27" s="114"/>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J27" s="915"/>
      <c r="BR27" s="665"/>
      <c r="BS27" s="665"/>
      <c r="BT27" s="665"/>
      <c r="BU27" s="665"/>
      <c r="BV27" s="665"/>
      <c r="BW27" s="665"/>
      <c r="BX27" s="665"/>
      <c r="BY27" s="665"/>
      <c r="BZ27" s="665"/>
      <c r="CA27" s="665"/>
      <c r="CB27" s="665"/>
      <c r="CC27" s="665"/>
      <c r="CD27" s="665"/>
      <c r="CE27" s="665"/>
    </row>
    <row r="28" spans="2:84" s="85" customFormat="1" ht="15" customHeight="1">
      <c r="B28" s="116"/>
      <c r="C28" s="114"/>
      <c r="D28" s="131"/>
      <c r="E28" s="113"/>
      <c r="F28" s="113"/>
      <c r="G28" s="113"/>
      <c r="H28" s="49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J28" s="152"/>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c r="BR31" s="665"/>
      <c r="BS31" s="665"/>
      <c r="BT31" s="665"/>
      <c r="BU31" s="665"/>
      <c r="BV31" s="665"/>
      <c r="BW31" s="665"/>
      <c r="BX31" s="665"/>
      <c r="BY31" s="665"/>
      <c r="BZ31" s="665"/>
      <c r="CA31" s="665"/>
      <c r="CB31" s="665"/>
      <c r="CC31" s="665"/>
      <c r="CD31" s="665"/>
      <c r="CE31" s="665"/>
    </row>
    <row r="32" spans="2:84" s="85" customForma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6"/>
      <c r="C33" s="114"/>
      <c r="D33" s="133"/>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31"/>
      <c r="D44" s="113"/>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c r="CF44" s="8"/>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13"/>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8"/>
      <c r="BS46" s="8"/>
      <c r="BT46" s="8"/>
      <c r="BU46" s="8"/>
      <c r="BV46" s="8"/>
      <c r="BW46" s="8"/>
      <c r="BX46" s="8"/>
      <c r="BY46" s="8"/>
      <c r="BZ46" s="8"/>
      <c r="CA46" s="8"/>
      <c r="CB46" s="8"/>
      <c r="CC46" s="8"/>
      <c r="CD46" s="8"/>
      <c r="CE46" s="8"/>
      <c r="CF46" s="8"/>
    </row>
    <row r="47" spans="2:84" s="85" customFormat="1" ht="15" customHeight="1" thickBot="1">
      <c r="B47" s="134"/>
      <c r="C47" s="135"/>
      <c r="D47" s="135"/>
      <c r="E47" s="135"/>
      <c r="F47" s="135"/>
      <c r="G47" s="135"/>
      <c r="H47" s="153"/>
      <c r="I47" s="135"/>
      <c r="J47" s="135"/>
      <c r="K47" s="135"/>
      <c r="L47" s="136"/>
      <c r="M47" s="135"/>
      <c r="N47" s="135"/>
      <c r="O47" s="137"/>
      <c r="P47" s="138"/>
      <c r="Q47" s="137"/>
      <c r="R47" s="138"/>
      <c r="S47" s="139"/>
      <c r="T47" s="139"/>
      <c r="U47" s="139"/>
      <c r="V47" s="139"/>
      <c r="W47" s="139"/>
      <c r="X47" s="137"/>
      <c r="Y47" s="137"/>
      <c r="Z47" s="137"/>
      <c r="AA47" s="1336"/>
      <c r="AB47" s="1336"/>
      <c r="AC47" s="1336"/>
      <c r="AD47" s="1336"/>
      <c r="AE47" s="1336"/>
      <c r="AF47" s="1336"/>
      <c r="AG47" s="1337"/>
      <c r="BR47" s="8"/>
      <c r="BS47" s="8"/>
      <c r="BT47" s="8"/>
      <c r="BU47" s="8"/>
      <c r="BV47" s="8"/>
      <c r="BW47" s="8"/>
      <c r="BX47" s="8"/>
      <c r="BY47" s="8"/>
      <c r="BZ47" s="8"/>
      <c r="CA47" s="8"/>
      <c r="CB47" s="8"/>
      <c r="CC47" s="8"/>
      <c r="CD47" s="8"/>
      <c r="CE47" s="8"/>
      <c r="CF47" s="86"/>
    </row>
    <row r="48" spans="2:84" s="85" customFormat="1" ht="15" customHeight="1">
      <c r="B48" s="113"/>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27"/>
      <c r="BR48" s="8"/>
      <c r="BS48" s="8"/>
      <c r="BT48" s="8"/>
      <c r="BU48" s="8"/>
      <c r="BV48" s="8"/>
      <c r="BW48" s="8"/>
      <c r="BX48" s="8"/>
      <c r="BY48" s="8"/>
      <c r="BZ48" s="8"/>
      <c r="CA48" s="8"/>
      <c r="CB48" s="8"/>
      <c r="CC48" s="8"/>
      <c r="CD48" s="8"/>
      <c r="CE48" s="8"/>
    </row>
    <row r="49" spans="2:84" s="8" customFormat="1">
      <c r="B49" s="346"/>
      <c r="C49" s="346"/>
      <c r="D49" s="147"/>
      <c r="E49" s="148"/>
      <c r="F49" s="148"/>
      <c r="G49" s="148"/>
      <c r="H49" s="148"/>
      <c r="I49" s="148"/>
      <c r="J49" s="148"/>
      <c r="K49" s="148"/>
      <c r="L49" s="148"/>
      <c r="M49" s="148"/>
      <c r="N49" s="148"/>
      <c r="O49" s="148"/>
      <c r="P49" s="148"/>
      <c r="Q49" s="148"/>
      <c r="R49" s="148"/>
      <c r="S49" s="149"/>
      <c r="T49" s="148"/>
      <c r="U49" s="148"/>
      <c r="V49" s="148"/>
      <c r="W49" s="148"/>
      <c r="X49" s="148"/>
      <c r="Y49" s="148"/>
      <c r="Z49" s="148"/>
      <c r="AA49" s="148"/>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R49" s="369"/>
      <c r="BS49" s="369"/>
      <c r="BT49" s="369"/>
      <c r="BU49" s="369"/>
      <c r="BV49" s="369"/>
      <c r="BW49" s="369"/>
      <c r="BX49" s="369"/>
      <c r="BY49" s="369"/>
      <c r="BZ49" s="369"/>
      <c r="CA49" s="369"/>
      <c r="CB49" s="369"/>
      <c r="CC49" s="369"/>
      <c r="CD49" s="369"/>
      <c r="CE49" s="369"/>
      <c r="CF49" s="86"/>
    </row>
    <row r="50" spans="2:84" s="8" customFormat="1" ht="42">
      <c r="B50" s="347" t="s">
        <v>85</v>
      </c>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665"/>
      <c r="BS50" s="665"/>
      <c r="BT50" s="665"/>
      <c r="BU50" s="665"/>
      <c r="BV50" s="665"/>
      <c r="BW50" s="665"/>
      <c r="BX50" s="665"/>
      <c r="BY50" s="665"/>
      <c r="BZ50" s="665"/>
      <c r="CA50" s="665"/>
      <c r="CB50" s="665"/>
      <c r="CC50" s="665"/>
      <c r="CD50" s="665"/>
      <c r="CE50" s="665"/>
      <c r="CF50" s="86"/>
    </row>
    <row r="51" spans="2:84" s="8" customFormat="1" ht="16.2" thickBot="1">
      <c r="B51" s="51"/>
      <c r="C51" s="51"/>
      <c r="D51" s="9"/>
      <c r="E51" s="3"/>
      <c r="F51" s="3"/>
      <c r="G51" s="3"/>
      <c r="H51" s="3"/>
      <c r="I51" s="3"/>
      <c r="J51" s="3"/>
      <c r="K51" s="3"/>
      <c r="L51" s="3"/>
      <c r="M51" s="3"/>
      <c r="N51" s="3"/>
      <c r="O51" s="3"/>
      <c r="P51" s="3"/>
      <c r="Q51" s="3"/>
      <c r="R51" s="3"/>
      <c r="S51" s="10"/>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6" customFormat="1" ht="36" customHeight="1" thickBot="1">
      <c r="B52" s="91" t="s">
        <v>74</v>
      </c>
      <c r="C52" s="92" t="s">
        <v>75</v>
      </c>
      <c r="D52" s="92" t="s">
        <v>86</v>
      </c>
      <c r="E52" s="481" t="s">
        <v>88</v>
      </c>
      <c r="F52" s="93" t="s">
        <v>87</v>
      </c>
      <c r="G52" s="93"/>
      <c r="H52" s="150"/>
      <c r="I52" s="481" t="s">
        <v>81</v>
      </c>
      <c r="J52" s="95" t="s">
        <v>89</v>
      </c>
      <c r="K52" s="94" t="s">
        <v>61</v>
      </c>
      <c r="L52" s="1334" t="s">
        <v>78</v>
      </c>
      <c r="M52" s="1335"/>
      <c r="N52" s="95" t="s">
        <v>79</v>
      </c>
      <c r="O52" s="95"/>
      <c r="P52" s="96" t="s">
        <v>588</v>
      </c>
      <c r="Q52" s="95" t="s">
        <v>598</v>
      </c>
      <c r="R52" s="96" t="s">
        <v>599</v>
      </c>
      <c r="S52" s="97" t="s">
        <v>61</v>
      </c>
      <c r="T52" s="97"/>
      <c r="U52" s="97" t="s">
        <v>588</v>
      </c>
      <c r="V52" s="98"/>
      <c r="W52" s="98" t="s">
        <v>600</v>
      </c>
      <c r="X52" s="98" t="s">
        <v>80</v>
      </c>
      <c r="Y52" s="98" t="s">
        <v>601</v>
      </c>
      <c r="Z52" s="503" t="s">
        <v>83</v>
      </c>
      <c r="AA52" s="1328" t="s">
        <v>286</v>
      </c>
      <c r="AB52" s="1327"/>
      <c r="AC52" s="1327"/>
      <c r="AD52" s="1327"/>
      <c r="AE52" s="1327"/>
      <c r="AF52" s="1327"/>
      <c r="AG52" s="1328"/>
      <c r="BR52" s="369"/>
      <c r="BS52" s="369"/>
      <c r="BT52" s="369"/>
      <c r="BU52" s="369"/>
      <c r="BV52" s="369"/>
      <c r="BW52" s="369"/>
      <c r="BX52" s="369"/>
      <c r="BY52" s="369"/>
      <c r="BZ52" s="369"/>
      <c r="CA52" s="369"/>
      <c r="CB52" s="369"/>
      <c r="CC52" s="369"/>
      <c r="CD52" s="369"/>
      <c r="CE52" s="369"/>
    </row>
    <row r="53" spans="2:84" s="85" customFormat="1" ht="15" customHeight="1">
      <c r="B53" s="99"/>
      <c r="C53" s="100"/>
      <c r="D53" s="100"/>
      <c r="E53" s="100"/>
      <c r="F53" s="100"/>
      <c r="G53" s="100"/>
      <c r="H53" s="154"/>
      <c r="I53" s="100"/>
      <c r="J53" s="100"/>
      <c r="K53" s="100"/>
      <c r="L53" s="101"/>
      <c r="M53" s="100"/>
      <c r="N53" s="100"/>
      <c r="O53" s="102"/>
      <c r="P53" s="103"/>
      <c r="Q53" s="102"/>
      <c r="R53" s="103"/>
      <c r="S53" s="104"/>
      <c r="T53" s="104"/>
      <c r="U53" s="104"/>
      <c r="V53" s="104"/>
      <c r="W53" s="104"/>
      <c r="X53" s="102"/>
      <c r="Y53" s="102"/>
      <c r="Z53" s="102"/>
      <c r="AA53" s="1352"/>
      <c r="AB53" s="1350"/>
      <c r="AC53" s="1350"/>
      <c r="AD53" s="1350"/>
      <c r="AE53" s="1350"/>
      <c r="AF53" s="1350"/>
      <c r="AG53" s="1350"/>
      <c r="BR53" s="369"/>
      <c r="BS53" s="369"/>
      <c r="BT53" s="369"/>
      <c r="BU53" s="369"/>
      <c r="BV53" s="369"/>
      <c r="BW53" s="369"/>
      <c r="BX53" s="369"/>
      <c r="BY53" s="369"/>
      <c r="BZ53" s="369"/>
      <c r="CA53" s="369"/>
      <c r="CB53" s="369"/>
      <c r="CC53" s="369"/>
      <c r="CD53" s="369"/>
      <c r="CE53" s="369"/>
      <c r="CF53" s="86"/>
    </row>
    <row r="54" spans="2:84" s="86" customFormat="1" ht="15" customHeight="1">
      <c r="B54" s="116"/>
      <c r="C54" s="114"/>
      <c r="D54" s="117"/>
      <c r="E54" s="117"/>
      <c r="F54" s="117"/>
      <c r="G54" s="117"/>
      <c r="H54" s="155"/>
      <c r="I54" s="117"/>
      <c r="J54" s="117"/>
      <c r="K54" s="117"/>
      <c r="L54" s="118"/>
      <c r="M54" s="117"/>
      <c r="N54" s="117"/>
      <c r="P54" s="119"/>
      <c r="R54" s="119"/>
      <c r="S54" s="120"/>
      <c r="T54" s="120"/>
      <c r="U54" s="120"/>
      <c r="V54" s="120"/>
      <c r="W54" s="120"/>
      <c r="AA54" s="1349"/>
      <c r="AB54" s="1350"/>
      <c r="AC54" s="1350"/>
      <c r="AD54" s="1350"/>
      <c r="AE54" s="1350"/>
      <c r="AF54" s="1350"/>
      <c r="AG54" s="1350"/>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4.4">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4.4">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4.4">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665"/>
      <c r="BS65" s="665"/>
      <c r="BT65" s="665"/>
      <c r="BU65" s="665"/>
      <c r="BV65" s="665"/>
      <c r="BW65" s="665"/>
      <c r="BX65" s="665"/>
      <c r="BY65" s="665"/>
      <c r="BZ65" s="665"/>
      <c r="CA65" s="665"/>
      <c r="CB65" s="665"/>
      <c r="CC65" s="665"/>
      <c r="CD65" s="665"/>
      <c r="CE65" s="665"/>
      <c r="CF65" s="85"/>
    </row>
    <row r="66" spans="2:84" s="86" customFormat="1" ht="14.4">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
    </row>
    <row r="68" spans="2:84" s="85" customFormat="1" ht="15" customHeight="1">
      <c r="B68" s="105"/>
      <c r="C68" s="87"/>
      <c r="D68" s="87"/>
      <c r="E68" s="87"/>
      <c r="F68" s="87"/>
      <c r="G68" s="87"/>
      <c r="H68" s="156"/>
      <c r="I68" s="87"/>
      <c r="J68" s="87"/>
      <c r="K68" s="87"/>
      <c r="L68" s="88"/>
      <c r="M68" s="87"/>
      <c r="N68" s="87"/>
      <c r="P68" s="89"/>
      <c r="R68" s="89"/>
      <c r="S68" s="90"/>
      <c r="T68" s="90"/>
      <c r="U68" s="90"/>
      <c r="V68" s="90"/>
      <c r="W68" s="9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1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49"/>
      <c r="AB69" s="1350"/>
      <c r="AC69" s="1350"/>
      <c r="AD69" s="1350"/>
      <c r="AE69" s="1350"/>
      <c r="AF69" s="1350"/>
      <c r="AG69" s="1350"/>
      <c r="BR69" s="8"/>
      <c r="BS69" s="8"/>
      <c r="BT69" s="8"/>
      <c r="BU69" s="8"/>
      <c r="BV69" s="8"/>
      <c r="BW69" s="8"/>
      <c r="BX69" s="8"/>
      <c r="BY69" s="8"/>
      <c r="BZ69" s="8"/>
      <c r="CA69" s="8"/>
      <c r="CB69" s="8"/>
      <c r="CC69" s="8"/>
      <c r="CD69" s="8"/>
      <c r="CE69" s="8"/>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20"/>
      <c r="BS70" s="18"/>
      <c r="BT70" s="18"/>
      <c r="BU70" s="18"/>
      <c r="BV70" s="18"/>
      <c r="BW70" s="18"/>
      <c r="BX70" s="18"/>
      <c r="BY70" s="18"/>
      <c r="BZ70" s="18"/>
      <c r="CA70" s="18"/>
      <c r="CB70" s="18"/>
      <c r="CC70" s="18"/>
      <c r="CD70" s="18"/>
      <c r="CE70" s="18"/>
      <c r="CF70" s="18"/>
    </row>
    <row r="71" spans="2:84" s="85" customFormat="1" ht="15" customHeight="1" thickBot="1">
      <c r="B71" s="106"/>
      <c r="C71" s="107"/>
      <c r="D71" s="107"/>
      <c r="E71" s="107"/>
      <c r="F71" s="107"/>
      <c r="G71" s="107"/>
      <c r="H71" s="157"/>
      <c r="I71" s="107"/>
      <c r="J71" s="107"/>
      <c r="K71" s="107"/>
      <c r="L71" s="108"/>
      <c r="M71" s="107"/>
      <c r="N71" s="107"/>
      <c r="O71" s="109"/>
      <c r="P71" s="110"/>
      <c r="Q71" s="109"/>
      <c r="R71" s="110"/>
      <c r="S71" s="111"/>
      <c r="T71" s="111"/>
      <c r="U71" s="111"/>
      <c r="V71" s="111"/>
      <c r="W71" s="111"/>
      <c r="X71" s="109"/>
      <c r="Y71" s="109"/>
      <c r="Z71" s="109"/>
      <c r="AA71" s="1351"/>
      <c r="AB71" s="1350"/>
      <c r="AC71" s="1350"/>
      <c r="AD71" s="1350"/>
      <c r="AE71" s="1350"/>
      <c r="AF71" s="1350"/>
      <c r="AG71" s="1350"/>
      <c r="BR71" s="20"/>
      <c r="BS71" s="18"/>
      <c r="BT71" s="18"/>
      <c r="BU71" s="18"/>
      <c r="BV71" s="18"/>
      <c r="BW71" s="18"/>
      <c r="BX71" s="18"/>
      <c r="BY71" s="18"/>
      <c r="BZ71" s="18"/>
      <c r="CA71" s="18"/>
      <c r="CB71" s="18"/>
      <c r="CC71" s="18"/>
      <c r="CD71" s="18"/>
      <c r="CE71" s="18"/>
      <c r="CF71" s="18"/>
    </row>
    <row r="72" spans="2:84" s="8" customFormat="1">
      <c r="B72" s="51"/>
      <c r="C72" s="364"/>
      <c r="D72" s="168"/>
      <c r="E72" s="3"/>
      <c r="F72" s="3"/>
      <c r="G72" s="3"/>
      <c r="H72" s="3"/>
      <c r="I72" s="3"/>
      <c r="J72" s="3"/>
      <c r="K72" s="3"/>
      <c r="L72" s="3"/>
      <c r="M72" s="3"/>
      <c r="N72" s="3"/>
      <c r="O72" s="3"/>
      <c r="P72" s="3"/>
      <c r="Q72" s="3"/>
      <c r="R72" s="3"/>
      <c r="S72" s="10"/>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R72" s="20"/>
      <c r="BS72" s="18"/>
      <c r="BT72" s="18"/>
      <c r="BU72" s="18"/>
      <c r="BV72" s="18"/>
      <c r="BW72" s="18"/>
      <c r="BX72" s="18"/>
      <c r="BY72" s="18"/>
      <c r="BZ72" s="18"/>
      <c r="CA72" s="18"/>
      <c r="CB72" s="18"/>
      <c r="CC72" s="18"/>
      <c r="CD72" s="18"/>
      <c r="CE72" s="18"/>
      <c r="CF72" s="18"/>
    </row>
    <row r="73" spans="2:84" ht="21">
      <c r="B73" s="921" t="s">
        <v>602</v>
      </c>
      <c r="C73" s="359"/>
      <c r="BR73" s="20"/>
      <c r="BS73" s="18"/>
      <c r="BT73" s="18"/>
      <c r="BU73" s="18"/>
      <c r="BV73" s="18"/>
      <c r="BW73" s="18"/>
      <c r="BX73" s="18"/>
      <c r="BY73" s="18"/>
      <c r="BZ73" s="18"/>
      <c r="CA73" s="18"/>
      <c r="CB73" s="18"/>
      <c r="CC73" s="18"/>
      <c r="CD73" s="18"/>
      <c r="CE73" s="18"/>
    </row>
    <row r="74" spans="2:84">
      <c r="T74" s="21"/>
      <c r="W74" s="20"/>
      <c r="BJ74" s="3"/>
      <c r="BK74" s="3"/>
      <c r="BL74" s="3"/>
      <c r="BM74" s="3"/>
      <c r="BN74" s="3"/>
      <c r="BO74" s="3"/>
      <c r="BP74" s="3"/>
      <c r="BQ74" s="18"/>
      <c r="BR74" s="20"/>
      <c r="BS74" s="18"/>
      <c r="BT74" s="18"/>
      <c r="BU74" s="18"/>
      <c r="BV74" s="18"/>
      <c r="BW74" s="18"/>
      <c r="BX74" s="18"/>
      <c r="BY74" s="18"/>
      <c r="BZ74" s="18"/>
      <c r="CA74" s="18"/>
      <c r="CB74" s="18"/>
      <c r="CC74" s="18"/>
      <c r="CD74" s="18"/>
      <c r="CE74" s="18"/>
    </row>
    <row r="75" spans="2:84">
      <c r="T75" s="21"/>
      <c r="W75" s="20"/>
      <c r="BO75" s="18"/>
      <c r="BP75" s="18"/>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B79" s="354"/>
      <c r="C79" s="354"/>
      <c r="D79" s="354"/>
      <c r="E79" s="34"/>
      <c r="F79" s="34"/>
      <c r="I79"/>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s="35"/>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BO140" s="18"/>
      <c r="BP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sheetData>
  <mergeCells count="112">
    <mergeCell ref="BR4:BX4"/>
    <mergeCell ref="BZ5:BZ6"/>
    <mergeCell ref="CA5:CA6"/>
    <mergeCell ref="CB5:CB6"/>
    <mergeCell ref="BR24:BX24"/>
    <mergeCell ref="B2:C2"/>
    <mergeCell ref="AA68:AG68"/>
    <mergeCell ref="AA69:AG69"/>
    <mergeCell ref="AA70:AG70"/>
    <mergeCell ref="AA53:AG53"/>
    <mergeCell ref="AA54:AG54"/>
    <mergeCell ref="AA55:AG55"/>
    <mergeCell ref="AA56:AG56"/>
    <mergeCell ref="AA57:AG57"/>
    <mergeCell ref="AA46:AG46"/>
    <mergeCell ref="AA47:AG47"/>
    <mergeCell ref="AA52:AG52"/>
    <mergeCell ref="AA39:AG39"/>
    <mergeCell ref="AA40:AG40"/>
    <mergeCell ref="AA41:AG41"/>
    <mergeCell ref="AA42:AG42"/>
    <mergeCell ref="AA43:AG43"/>
    <mergeCell ref="AA58:AG58"/>
    <mergeCell ref="AA37:AG37"/>
    <mergeCell ref="AA31:AG31"/>
    <mergeCell ref="AA32:AG32"/>
    <mergeCell ref="AA33:AG33"/>
    <mergeCell ref="AA44:AG44"/>
    <mergeCell ref="AA45:AG45"/>
    <mergeCell ref="H4:H5"/>
    <mergeCell ref="AA71:AG71"/>
    <mergeCell ref="AA63:AG63"/>
    <mergeCell ref="AA64:AG64"/>
    <mergeCell ref="AA65:AG65"/>
    <mergeCell ref="AA66:AG66"/>
    <mergeCell ref="AA67:AG67"/>
    <mergeCell ref="AA59:AG59"/>
    <mergeCell ref="AA60:AG60"/>
    <mergeCell ref="AA61:AG61"/>
    <mergeCell ref="AA62:AG62"/>
    <mergeCell ref="BI23:BI25"/>
    <mergeCell ref="B4:B6"/>
    <mergeCell ref="D4:D6"/>
    <mergeCell ref="E4:E6"/>
    <mergeCell ref="F4:F5"/>
    <mergeCell ref="G4:G6"/>
    <mergeCell ref="W4:AB4"/>
    <mergeCell ref="AC4:AC6"/>
    <mergeCell ref="AD4:AD5"/>
    <mergeCell ref="AB5:AB6"/>
    <mergeCell ref="I4:I6"/>
    <mergeCell ref="J4:L4"/>
    <mergeCell ref="M4:M6"/>
    <mergeCell ref="N4:N5"/>
    <mergeCell ref="O4:O6"/>
    <mergeCell ref="BH23:BH25"/>
    <mergeCell ref="L25:M25"/>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52:M52"/>
    <mergeCell ref="AS5:AS6"/>
    <mergeCell ref="AT5:AT6"/>
    <mergeCell ref="AU5:AU6"/>
    <mergeCell ref="AF5:AF6"/>
    <mergeCell ref="AG5:AG6"/>
    <mergeCell ref="AH5:AH6"/>
    <mergeCell ref="AI5:AI6"/>
    <mergeCell ref="T4:T6"/>
    <mergeCell ref="U4:U5"/>
    <mergeCell ref="V4:V6"/>
    <mergeCell ref="P4:S4"/>
    <mergeCell ref="AA25:AG25"/>
    <mergeCell ref="AA26:AG26"/>
    <mergeCell ref="AA27:AG27"/>
    <mergeCell ref="AA28:AG28"/>
    <mergeCell ref="AA34:AG34"/>
    <mergeCell ref="AA35:AG35"/>
    <mergeCell ref="AA36:AG36"/>
    <mergeCell ref="AA38:AG38"/>
    <mergeCell ref="AA29:AG29"/>
    <mergeCell ref="AA30:AG30"/>
  </mergeCells>
  <hyperlinks>
    <hyperlink ref="B2" location="Navigation!A1" display="Return to Navigation Page" xr:uid="{00000000-0004-0000-1C00-000000000000}"/>
    <hyperlink ref="C2" location="Navigation!A1" display="Navigation!A1" xr:uid="{00000000-0004-0000-1C00-000001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B1:CF231"/>
  <sheetViews>
    <sheetView zoomScale="60" zoomScaleNormal="60" workbookViewId="0">
      <pane xSplit="3" ySplit="6" topLeftCell="BG21" activePane="bottomRight" state="frozenSplit"/>
      <selection pane="topRight" activeCell="D1" sqref="D1"/>
      <selection pane="bottomLeft" activeCell="A7" sqref="A7"/>
      <selection pane="bottomRight" activeCell="BM23" sqref="BM23"/>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7"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783</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245</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234">
      <c r="B7" s="341" t="s">
        <v>784</v>
      </c>
      <c r="C7" s="269" t="s">
        <v>246</v>
      </c>
      <c r="D7" s="571" t="s">
        <v>654</v>
      </c>
      <c r="E7" s="270">
        <v>60</v>
      </c>
      <c r="F7" s="271">
        <v>0</v>
      </c>
      <c r="G7" s="274"/>
      <c r="H7" s="270">
        <f t="shared" ref="H7:H15" si="0">SUM(I7:M7)</f>
        <v>0</v>
      </c>
      <c r="I7" s="274"/>
      <c r="J7" s="211">
        <v>0</v>
      </c>
      <c r="K7" s="273">
        <v>0</v>
      </c>
      <c r="L7" s="212">
        <v>0</v>
      </c>
      <c r="M7" s="274"/>
      <c r="N7" s="270">
        <f t="shared" ref="N7:N15" si="1">SUM(O7:T7)</f>
        <v>100</v>
      </c>
      <c r="O7" s="274"/>
      <c r="P7" s="211">
        <v>0</v>
      </c>
      <c r="Q7" s="273">
        <v>0</v>
      </c>
      <c r="R7" s="911">
        <v>100</v>
      </c>
      <c r="S7" s="212">
        <v>0</v>
      </c>
      <c r="T7" s="274"/>
      <c r="U7" s="270">
        <f t="shared" ref="U7:U15" si="2">SUM(V7:AC7)</f>
        <v>100</v>
      </c>
      <c r="V7" s="411"/>
      <c r="W7" s="211">
        <v>100</v>
      </c>
      <c r="X7" s="273">
        <v>0</v>
      </c>
      <c r="Y7" s="273">
        <v>0</v>
      </c>
      <c r="Z7" s="273">
        <v>0</v>
      </c>
      <c r="AA7" s="273">
        <v>0</v>
      </c>
      <c r="AB7" s="212">
        <v>0</v>
      </c>
      <c r="AC7" s="274"/>
      <c r="AD7" s="270">
        <f t="shared" ref="AD7:AD12" si="3">SUM(AE7:AO7)</f>
        <v>72</v>
      </c>
      <c r="AE7" s="274"/>
      <c r="AF7" s="211">
        <v>72</v>
      </c>
      <c r="AG7" s="273">
        <v>0</v>
      </c>
      <c r="AH7" s="273">
        <v>0</v>
      </c>
      <c r="AI7" s="273">
        <v>0</v>
      </c>
      <c r="AJ7" s="273">
        <v>0</v>
      </c>
      <c r="AK7" s="273">
        <v>0</v>
      </c>
      <c r="AL7" s="273">
        <v>0</v>
      </c>
      <c r="AM7" s="273">
        <v>0</v>
      </c>
      <c r="AN7" s="212">
        <v>0</v>
      </c>
      <c r="AO7" s="274"/>
      <c r="AP7" s="270">
        <f t="shared" ref="AP7:AP15"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100</v>
      </c>
      <c r="BM7" s="327">
        <f>U7</f>
        <v>100</v>
      </c>
      <c r="BN7" s="327">
        <f>AD7</f>
        <v>72</v>
      </c>
      <c r="BO7" s="327">
        <f>AP7</f>
        <v>0</v>
      </c>
      <c r="BP7" s="328">
        <f>AX7</f>
        <v>0</v>
      </c>
      <c r="BR7" s="684">
        <f>EF7*BR$6</f>
        <v>0</v>
      </c>
      <c r="BS7" s="685">
        <f>H7*BS$6</f>
        <v>0</v>
      </c>
      <c r="BT7" s="685">
        <f>N7*BT$6</f>
        <v>10430</v>
      </c>
      <c r="BU7" s="685">
        <f>U7*BU$6</f>
        <v>8109.9999999999991</v>
      </c>
      <c r="BV7" s="685">
        <f>AD7*BV$6</f>
        <v>5839.2</v>
      </c>
      <c r="BW7" s="685">
        <f>AP7*BW$6</f>
        <v>0</v>
      </c>
      <c r="BX7" s="686">
        <f>AX7*BX$6</f>
        <v>0</v>
      </c>
      <c r="BY7" s="8"/>
      <c r="BZ7" s="684">
        <f>SUM(BR7:BX7)</f>
        <v>24379.200000000001</v>
      </c>
      <c r="CA7" s="693">
        <f>BZ7*(1+BB7)</f>
        <v>30474</v>
      </c>
      <c r="CB7" s="686">
        <f t="shared" ref="CB7:CB21" si="5">AZ7*(1+BC7)</f>
        <v>0</v>
      </c>
      <c r="CC7" s="8"/>
      <c r="CD7" s="8"/>
      <c r="CE7" s="8"/>
      <c r="CF7" s="329"/>
    </row>
    <row r="8" spans="2:84" s="2" customFormat="1" ht="187.2">
      <c r="B8" s="342" t="s">
        <v>785</v>
      </c>
      <c r="C8" s="171" t="s">
        <v>247</v>
      </c>
      <c r="D8" s="376" t="s">
        <v>382</v>
      </c>
      <c r="E8" s="282">
        <v>90</v>
      </c>
      <c r="F8" s="283">
        <v>0</v>
      </c>
      <c r="G8" s="184"/>
      <c r="H8" s="282">
        <f t="shared" si="0"/>
        <v>0</v>
      </c>
      <c r="I8" s="184"/>
      <c r="J8" s="213">
        <v>0</v>
      </c>
      <c r="K8" s="285">
        <v>0</v>
      </c>
      <c r="L8" s="214">
        <v>0</v>
      </c>
      <c r="M8" s="184"/>
      <c r="N8" s="282">
        <f t="shared" si="1"/>
        <v>60</v>
      </c>
      <c r="O8" s="184"/>
      <c r="P8" s="213">
        <v>0</v>
      </c>
      <c r="Q8" s="285">
        <v>0</v>
      </c>
      <c r="R8" s="909">
        <v>60</v>
      </c>
      <c r="S8" s="214">
        <v>0</v>
      </c>
      <c r="T8" s="184"/>
      <c r="U8" s="282">
        <f t="shared" si="2"/>
        <v>20</v>
      </c>
      <c r="V8" s="412"/>
      <c r="W8" s="213">
        <v>20</v>
      </c>
      <c r="X8" s="285">
        <v>0</v>
      </c>
      <c r="Y8" s="285">
        <v>0</v>
      </c>
      <c r="Z8" s="285">
        <v>0</v>
      </c>
      <c r="AA8" s="285">
        <v>0</v>
      </c>
      <c r="AB8" s="214">
        <v>0</v>
      </c>
      <c r="AC8" s="184"/>
      <c r="AD8" s="282">
        <f t="shared" si="3"/>
        <v>0</v>
      </c>
      <c r="AE8" s="184"/>
      <c r="AF8" s="910">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515</v>
      </c>
      <c r="BI8" s="184"/>
      <c r="BJ8" s="335">
        <f t="shared" ref="BJ8:BJ22" si="6">F8</f>
        <v>0</v>
      </c>
      <c r="BK8" s="336">
        <f t="shared" ref="BK8:BK22" si="7">H8</f>
        <v>0</v>
      </c>
      <c r="BL8" s="336">
        <f t="shared" ref="BL8:BL22" si="8">N8</f>
        <v>60</v>
      </c>
      <c r="BM8" s="336">
        <f t="shared" ref="BM8:BM22" si="9">U8</f>
        <v>20</v>
      </c>
      <c r="BN8" s="336">
        <f t="shared" ref="BN8:BN22" si="10">AD8</f>
        <v>0</v>
      </c>
      <c r="BO8" s="336">
        <f t="shared" ref="BO8:BO22" si="11">AP8</f>
        <v>0</v>
      </c>
      <c r="BP8" s="337">
        <f t="shared" ref="BP8:BP22" si="12">AX8</f>
        <v>0</v>
      </c>
      <c r="BR8" s="687">
        <f t="shared" ref="BR8:BR22" si="13">EF8*BR$6</f>
        <v>0</v>
      </c>
      <c r="BS8" s="688">
        <f t="shared" ref="BS8:BS22" si="14">H8*BS$6</f>
        <v>0</v>
      </c>
      <c r="BT8" s="688">
        <f t="shared" ref="BT8:BT22" si="15">N8*BT$6</f>
        <v>6258</v>
      </c>
      <c r="BU8" s="688">
        <f t="shared" ref="BU8:BU22" si="16">U8*BU$6</f>
        <v>1622</v>
      </c>
      <c r="BV8" s="688">
        <f t="shared" ref="BV8:BV22" si="17">AD8*BV$6</f>
        <v>0</v>
      </c>
      <c r="BW8" s="688">
        <f t="shared" ref="BW8:BW22" si="18">AP8*BW$6</f>
        <v>0</v>
      </c>
      <c r="BX8" s="689">
        <f t="shared" ref="BX8:BX22" si="19">AX8*BX$6</f>
        <v>0</v>
      </c>
      <c r="BY8" s="8"/>
      <c r="BZ8" s="687">
        <f t="shared" ref="BZ8:BZ21" si="20">SUM(BR8:BX8)</f>
        <v>7880</v>
      </c>
      <c r="CA8" s="694">
        <f t="shared" ref="CA8:CA21" si="21">BZ8*(1+BB8)</f>
        <v>9850</v>
      </c>
      <c r="CB8" s="689">
        <f t="shared" si="5"/>
        <v>42000</v>
      </c>
      <c r="CC8" s="8"/>
      <c r="CD8" s="8"/>
      <c r="CE8" s="8"/>
      <c r="CF8" s="329"/>
    </row>
    <row r="9" spans="2:84" s="2" customFormat="1" ht="156">
      <c r="B9" s="342" t="s">
        <v>786</v>
      </c>
      <c r="C9" s="171" t="s">
        <v>248</v>
      </c>
      <c r="D9" s="376" t="s">
        <v>364</v>
      </c>
      <c r="E9" s="282">
        <v>10</v>
      </c>
      <c r="F9" s="283">
        <v>0</v>
      </c>
      <c r="G9" s="184"/>
      <c r="H9" s="282">
        <f t="shared" si="0"/>
        <v>0</v>
      </c>
      <c r="I9" s="184"/>
      <c r="J9" s="213">
        <v>0</v>
      </c>
      <c r="K9" s="285">
        <v>0</v>
      </c>
      <c r="L9" s="214">
        <v>0</v>
      </c>
      <c r="M9" s="184"/>
      <c r="N9" s="282">
        <f t="shared" si="1"/>
        <v>40</v>
      </c>
      <c r="O9" s="184"/>
      <c r="P9" s="213">
        <v>0</v>
      </c>
      <c r="Q9" s="285">
        <v>0</v>
      </c>
      <c r="R9" s="909">
        <v>40</v>
      </c>
      <c r="S9" s="214">
        <v>0</v>
      </c>
      <c r="T9" s="184"/>
      <c r="U9" s="282">
        <f t="shared" si="2"/>
        <v>20</v>
      </c>
      <c r="V9" s="412"/>
      <c r="W9" s="910">
        <v>20</v>
      </c>
      <c r="X9" s="285">
        <v>0</v>
      </c>
      <c r="Y9" s="285">
        <v>0</v>
      </c>
      <c r="Z9" s="285">
        <v>0</v>
      </c>
      <c r="AA9" s="285">
        <v>0</v>
      </c>
      <c r="AB9" s="214">
        <v>0</v>
      </c>
      <c r="AC9" s="184"/>
      <c r="AD9" s="282">
        <f t="shared" si="3"/>
        <v>8</v>
      </c>
      <c r="AE9" s="184"/>
      <c r="AF9" s="213">
        <v>8</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20</v>
      </c>
      <c r="BN9" s="336">
        <f t="shared" si="10"/>
        <v>8</v>
      </c>
      <c r="BO9" s="336">
        <f t="shared" si="11"/>
        <v>0</v>
      </c>
      <c r="BP9" s="337">
        <f t="shared" si="12"/>
        <v>0</v>
      </c>
      <c r="BR9" s="687">
        <f t="shared" si="13"/>
        <v>0</v>
      </c>
      <c r="BS9" s="688">
        <f t="shared" si="14"/>
        <v>0</v>
      </c>
      <c r="BT9" s="688">
        <f t="shared" si="15"/>
        <v>4172</v>
      </c>
      <c r="BU9" s="688">
        <f t="shared" si="16"/>
        <v>1622</v>
      </c>
      <c r="BV9" s="688">
        <f t="shared" si="17"/>
        <v>648.79999999999995</v>
      </c>
      <c r="BW9" s="688">
        <f t="shared" si="18"/>
        <v>0</v>
      </c>
      <c r="BX9" s="689">
        <f t="shared" si="19"/>
        <v>0</v>
      </c>
      <c r="BY9" s="8"/>
      <c r="BZ9" s="687">
        <f t="shared" si="20"/>
        <v>6442.8</v>
      </c>
      <c r="CA9" s="694">
        <f t="shared" si="21"/>
        <v>8053.5</v>
      </c>
      <c r="CB9" s="689">
        <f t="shared" si="5"/>
        <v>0</v>
      </c>
      <c r="CC9" s="8"/>
      <c r="CD9" s="8"/>
      <c r="CE9" s="8"/>
      <c r="CF9" s="329"/>
    </row>
    <row r="10" spans="2:84" s="2" customFormat="1" ht="218.4">
      <c r="B10" s="342" t="s">
        <v>787</v>
      </c>
      <c r="C10" s="171" t="s">
        <v>249</v>
      </c>
      <c r="D10" s="376" t="s">
        <v>360</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1385">
        <v>8</v>
      </c>
      <c r="X10" s="285">
        <v>0</v>
      </c>
      <c r="Y10" s="285">
        <v>0</v>
      </c>
      <c r="Z10" s="285">
        <v>0</v>
      </c>
      <c r="AA10" s="285">
        <v>0</v>
      </c>
      <c r="AB10" s="214">
        <v>0</v>
      </c>
      <c r="AC10" s="184"/>
      <c r="AD10" s="282">
        <v>8</v>
      </c>
      <c r="AE10" s="184"/>
      <c r="AF10" s="910">
        <v>4</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0.4">
      <c r="B11" s="342" t="s">
        <v>788</v>
      </c>
      <c r="C11" s="383" t="s">
        <v>176</v>
      </c>
      <c r="D11" s="357" t="s">
        <v>361</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342" t="s">
        <v>789</v>
      </c>
      <c r="C12" s="171" t="s">
        <v>250</v>
      </c>
      <c r="D12" s="415"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0.25</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790</v>
      </c>
      <c r="C13" s="171" t="s">
        <v>177</v>
      </c>
      <c r="D13" s="415"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0.25</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09.2">
      <c r="B14" s="1378" t="s">
        <v>791</v>
      </c>
      <c r="C14" s="171" t="s">
        <v>178</v>
      </c>
      <c r="D14" s="357" t="s">
        <v>392</v>
      </c>
      <c r="E14" s="282">
        <v>5</v>
      </c>
      <c r="F14" s="283">
        <v>0</v>
      </c>
      <c r="G14" s="184"/>
      <c r="H14" s="282">
        <f t="shared" si="0"/>
        <v>0</v>
      </c>
      <c r="I14" s="184"/>
      <c r="J14" s="213">
        <v>0</v>
      </c>
      <c r="K14" s="285">
        <v>0</v>
      </c>
      <c r="L14" s="214">
        <v>0</v>
      </c>
      <c r="M14" s="184"/>
      <c r="N14" s="282">
        <f t="shared" si="1"/>
        <v>16</v>
      </c>
      <c r="O14" s="184"/>
      <c r="P14" s="213">
        <v>8</v>
      </c>
      <c r="Q14" s="285">
        <v>0</v>
      </c>
      <c r="R14" s="285">
        <v>8</v>
      </c>
      <c r="S14" s="214">
        <v>0</v>
      </c>
      <c r="T14" s="184"/>
      <c r="U14" s="282">
        <f t="shared" si="2"/>
        <v>0</v>
      </c>
      <c r="V14" s="412"/>
      <c r="W14" s="213">
        <v>0</v>
      </c>
      <c r="X14" s="285">
        <v>0</v>
      </c>
      <c r="Y14" s="285">
        <v>0</v>
      </c>
      <c r="Z14" s="285">
        <v>0</v>
      </c>
      <c r="AA14" s="285">
        <v>0</v>
      </c>
      <c r="AB14" s="214">
        <v>0</v>
      </c>
      <c r="AC14" s="184"/>
      <c r="AD14" s="282">
        <f t="shared" ref="AD14:AD22" si="22">SUM(AE14:AO14)</f>
        <v>32</v>
      </c>
      <c r="AE14" s="184"/>
      <c r="AF14" s="213">
        <v>24</v>
      </c>
      <c r="AG14" s="285">
        <v>8</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16</v>
      </c>
      <c r="BM14" s="336">
        <f t="shared" si="9"/>
        <v>0</v>
      </c>
      <c r="BN14" s="336">
        <f t="shared" si="10"/>
        <v>32</v>
      </c>
      <c r="BO14" s="336">
        <f t="shared" si="11"/>
        <v>0</v>
      </c>
      <c r="BP14" s="337">
        <f t="shared" si="12"/>
        <v>0</v>
      </c>
      <c r="BR14" s="687">
        <f t="shared" si="13"/>
        <v>0</v>
      </c>
      <c r="BS14" s="688">
        <f t="shared" si="14"/>
        <v>0</v>
      </c>
      <c r="BT14" s="688">
        <f t="shared" si="15"/>
        <v>1668.8</v>
      </c>
      <c r="BU14" s="688">
        <f t="shared" si="16"/>
        <v>0</v>
      </c>
      <c r="BV14" s="688">
        <f t="shared" si="17"/>
        <v>2595.1999999999998</v>
      </c>
      <c r="BW14" s="688">
        <f t="shared" si="18"/>
        <v>0</v>
      </c>
      <c r="BX14" s="689">
        <f t="shared" si="19"/>
        <v>0</v>
      </c>
      <c r="BY14" s="8"/>
      <c r="BZ14" s="687">
        <f t="shared" si="20"/>
        <v>4264</v>
      </c>
      <c r="CA14" s="694">
        <f t="shared" si="21"/>
        <v>5330</v>
      </c>
      <c r="CB14" s="689">
        <f t="shared" si="5"/>
        <v>625</v>
      </c>
      <c r="CC14" s="8"/>
      <c r="CD14" s="8"/>
      <c r="CE14" s="8"/>
      <c r="CF14" s="170"/>
    </row>
    <row r="15" spans="2:84" s="329" customFormat="1">
      <c r="B15" s="1378" t="s">
        <v>793</v>
      </c>
      <c r="C15" s="171" t="s">
        <v>794</v>
      </c>
      <c r="D15" s="357"/>
      <c r="E15" s="282"/>
      <c r="F15" s="283">
        <v>0</v>
      </c>
      <c r="G15" s="184"/>
      <c r="H15" s="282">
        <f t="shared" si="0"/>
        <v>0</v>
      </c>
      <c r="I15" s="184"/>
      <c r="J15" s="213">
        <v>0</v>
      </c>
      <c r="K15" s="285">
        <v>0</v>
      </c>
      <c r="L15" s="214">
        <v>0</v>
      </c>
      <c r="M15" s="184"/>
      <c r="N15" s="282">
        <f t="shared" si="1"/>
        <v>0</v>
      </c>
      <c r="O15" s="184"/>
      <c r="P15" s="213">
        <v>0</v>
      </c>
      <c r="Q15" s="285">
        <v>0</v>
      </c>
      <c r="R15" s="285">
        <v>0</v>
      </c>
      <c r="S15" s="214">
        <v>0</v>
      </c>
      <c r="T15" s="184"/>
      <c r="U15" s="282">
        <f t="shared" si="2"/>
        <v>0</v>
      </c>
      <c r="V15" s="412"/>
      <c r="W15" s="213">
        <v>0</v>
      </c>
      <c r="X15" s="285">
        <v>0</v>
      </c>
      <c r="Y15" s="285">
        <v>0</v>
      </c>
      <c r="Z15" s="285">
        <v>0</v>
      </c>
      <c r="AA15" s="285">
        <v>0</v>
      </c>
      <c r="AB15" s="214">
        <v>0</v>
      </c>
      <c r="AC15" s="184"/>
      <c r="AD15" s="282">
        <f t="shared" si="22"/>
        <v>20</v>
      </c>
      <c r="AE15" s="184"/>
      <c r="AF15" s="213">
        <v>20</v>
      </c>
      <c r="AG15" s="285">
        <v>0</v>
      </c>
      <c r="AH15" s="285">
        <v>0</v>
      </c>
      <c r="AI15" s="285">
        <v>0</v>
      </c>
      <c r="AJ15" s="285">
        <v>0</v>
      </c>
      <c r="AK15" s="285">
        <v>0</v>
      </c>
      <c r="AL15" s="285">
        <v>0</v>
      </c>
      <c r="AM15" s="285">
        <v>0</v>
      </c>
      <c r="AN15" s="214">
        <v>0</v>
      </c>
      <c r="AO15" s="184"/>
      <c r="AP15" s="282">
        <f t="shared" si="4"/>
        <v>0</v>
      </c>
      <c r="AQ15" s="184"/>
      <c r="AR15" s="213">
        <v>0</v>
      </c>
      <c r="AS15" s="285">
        <v>0</v>
      </c>
      <c r="AT15" s="285">
        <v>0</v>
      </c>
      <c r="AU15" s="285">
        <v>0</v>
      </c>
      <c r="AV15" s="214">
        <v>0</v>
      </c>
      <c r="AW15" s="184"/>
      <c r="AX15" s="282">
        <v>0</v>
      </c>
      <c r="AY15" s="412"/>
      <c r="AZ15" s="219">
        <v>0</v>
      </c>
      <c r="BA15" s="412"/>
      <c r="BB15" s="716">
        <v>0.25</v>
      </c>
      <c r="BC15" s="718">
        <v>0.25</v>
      </c>
      <c r="BD15" s="184"/>
      <c r="BE15" s="283"/>
      <c r="BF15" s="412"/>
      <c r="BG15" s="213"/>
      <c r="BH15" s="214"/>
      <c r="BI15" s="184"/>
      <c r="BJ15" s="335">
        <f t="shared" ref="BJ15" si="23">F15</f>
        <v>0</v>
      </c>
      <c r="BK15" s="336">
        <f t="shared" ref="BK15" si="24">H15</f>
        <v>0</v>
      </c>
      <c r="BL15" s="336">
        <f t="shared" ref="BL15" si="25">N15</f>
        <v>0</v>
      </c>
      <c r="BM15" s="336">
        <f t="shared" ref="BM15" si="26">U15</f>
        <v>0</v>
      </c>
      <c r="BN15" s="336">
        <f t="shared" ref="BN15" si="27">AD15</f>
        <v>20</v>
      </c>
      <c r="BO15" s="336">
        <f t="shared" ref="BO15" si="28">AP15</f>
        <v>0</v>
      </c>
      <c r="BP15" s="337">
        <f t="shared" ref="BP15" si="29">AX15</f>
        <v>0</v>
      </c>
      <c r="BR15" s="687"/>
      <c r="BS15" s="688"/>
      <c r="BT15" s="688"/>
      <c r="BU15" s="688"/>
      <c r="BV15" s="688"/>
      <c r="BW15" s="688"/>
      <c r="BX15" s="689">
        <f t="shared" si="19"/>
        <v>0</v>
      </c>
      <c r="BY15" s="8"/>
      <c r="BZ15" s="687"/>
      <c r="CA15" s="694"/>
      <c r="CB15" s="689"/>
      <c r="CC15" s="8"/>
      <c r="CD15" s="8"/>
      <c r="CE15" s="8"/>
      <c r="CF15" s="170"/>
    </row>
    <row r="16" spans="2:84" s="329" customFormat="1" ht="171.6">
      <c r="B16" s="342" t="s">
        <v>792</v>
      </c>
      <c r="C16" s="171" t="s">
        <v>179</v>
      </c>
      <c r="D16" s="357" t="s">
        <v>368</v>
      </c>
      <c r="E16" s="282">
        <v>5</v>
      </c>
      <c r="F16" s="283">
        <v>0</v>
      </c>
      <c r="G16" s="184"/>
      <c r="H16" s="282">
        <f t="shared" ref="H16:H22" si="30">SUM(I16:M16)</f>
        <v>0</v>
      </c>
      <c r="I16" s="184"/>
      <c r="J16" s="213">
        <v>0</v>
      </c>
      <c r="K16" s="285">
        <v>0</v>
      </c>
      <c r="L16" s="214">
        <v>0</v>
      </c>
      <c r="M16" s="184"/>
      <c r="N16" s="282">
        <f t="shared" ref="N16:N22" si="31">SUM(O16:T16)</f>
        <v>8</v>
      </c>
      <c r="O16" s="184"/>
      <c r="P16" s="213">
        <v>0</v>
      </c>
      <c r="Q16" s="285">
        <v>0</v>
      </c>
      <c r="R16" s="285">
        <v>8</v>
      </c>
      <c r="S16" s="214">
        <v>0</v>
      </c>
      <c r="T16" s="184"/>
      <c r="U16" s="282">
        <f t="shared" ref="U16:U22" si="32">SUM(V16:AC16)</f>
        <v>16</v>
      </c>
      <c r="V16" s="412"/>
      <c r="W16" s="213">
        <v>16</v>
      </c>
      <c r="X16" s="285">
        <v>0</v>
      </c>
      <c r="Y16" s="285">
        <v>0</v>
      </c>
      <c r="Z16" s="285">
        <v>0</v>
      </c>
      <c r="AA16" s="285">
        <v>0</v>
      </c>
      <c r="AB16" s="214">
        <v>0</v>
      </c>
      <c r="AC16" s="184"/>
      <c r="AD16" s="282">
        <f t="shared" si="22"/>
        <v>76</v>
      </c>
      <c r="AE16" s="184"/>
      <c r="AF16" s="213">
        <v>76</v>
      </c>
      <c r="AG16" s="285">
        <v>0</v>
      </c>
      <c r="AH16" s="285">
        <v>0</v>
      </c>
      <c r="AI16" s="285">
        <v>0</v>
      </c>
      <c r="AJ16" s="285">
        <v>0</v>
      </c>
      <c r="AK16" s="285">
        <v>0</v>
      </c>
      <c r="AL16" s="285">
        <v>0</v>
      </c>
      <c r="AM16" s="285">
        <v>0</v>
      </c>
      <c r="AN16" s="214">
        <v>0</v>
      </c>
      <c r="AO16" s="184"/>
      <c r="AP16" s="282">
        <f t="shared" ref="AP16:AP22" si="33">SUM(AQ16:AW16)</f>
        <v>0</v>
      </c>
      <c r="AQ16" s="184"/>
      <c r="AR16" s="213">
        <v>0</v>
      </c>
      <c r="AS16" s="285">
        <v>0</v>
      </c>
      <c r="AT16" s="285">
        <v>0</v>
      </c>
      <c r="AU16" s="285">
        <v>0</v>
      </c>
      <c r="AV16" s="214">
        <v>0</v>
      </c>
      <c r="AW16" s="184"/>
      <c r="AX16" s="282">
        <v>0</v>
      </c>
      <c r="AY16" s="412"/>
      <c r="AZ16" s="219">
        <v>500</v>
      </c>
      <c r="BA16" s="412" t="s">
        <v>17</v>
      </c>
      <c r="BB16" s="716">
        <v>0.25</v>
      </c>
      <c r="BC16" s="718">
        <v>0.25</v>
      </c>
      <c r="BD16" s="184"/>
      <c r="BE16" s="283" t="s">
        <v>660</v>
      </c>
      <c r="BF16" s="412"/>
      <c r="BG16" s="213" t="s">
        <v>500</v>
      </c>
      <c r="BH16" s="214" t="s">
        <v>501</v>
      </c>
      <c r="BI16" s="184"/>
      <c r="BJ16" s="335">
        <f t="shared" si="6"/>
        <v>0</v>
      </c>
      <c r="BK16" s="336">
        <f t="shared" si="7"/>
        <v>0</v>
      </c>
      <c r="BL16" s="336">
        <f t="shared" si="8"/>
        <v>8</v>
      </c>
      <c r="BM16" s="336">
        <f t="shared" si="9"/>
        <v>16</v>
      </c>
      <c r="BN16" s="336">
        <f t="shared" si="10"/>
        <v>76</v>
      </c>
      <c r="BO16" s="336">
        <f t="shared" si="11"/>
        <v>0</v>
      </c>
      <c r="BP16" s="337">
        <f t="shared" si="12"/>
        <v>0</v>
      </c>
      <c r="BR16" s="687">
        <f t="shared" si="13"/>
        <v>0</v>
      </c>
      <c r="BS16" s="688">
        <f t="shared" si="14"/>
        <v>0</v>
      </c>
      <c r="BT16" s="688">
        <f t="shared" si="15"/>
        <v>834.4</v>
      </c>
      <c r="BU16" s="688">
        <f t="shared" si="16"/>
        <v>1297.5999999999999</v>
      </c>
      <c r="BV16" s="688">
        <f t="shared" si="17"/>
        <v>6163.5999999999995</v>
      </c>
      <c r="BW16" s="688">
        <f t="shared" si="18"/>
        <v>0</v>
      </c>
      <c r="BX16" s="689">
        <f t="shared" si="19"/>
        <v>0</v>
      </c>
      <c r="BY16" s="18"/>
      <c r="BZ16" s="687">
        <f t="shared" si="20"/>
        <v>8295.5999999999985</v>
      </c>
      <c r="CA16" s="694">
        <f t="shared" si="21"/>
        <v>10369.499999999998</v>
      </c>
      <c r="CB16" s="689">
        <f t="shared" si="5"/>
        <v>625</v>
      </c>
      <c r="CC16" s="18"/>
      <c r="CD16" s="18"/>
      <c r="CE16" s="18"/>
      <c r="CF16" s="170"/>
    </row>
    <row r="17" spans="2:84" s="329" customFormat="1" ht="109.2">
      <c r="B17" s="342" t="s">
        <v>795</v>
      </c>
      <c r="C17" s="171" t="s">
        <v>251</v>
      </c>
      <c r="D17" s="357" t="s">
        <v>369</v>
      </c>
      <c r="E17" s="282">
        <v>5</v>
      </c>
      <c r="F17" s="283">
        <v>0</v>
      </c>
      <c r="G17" s="184"/>
      <c r="H17" s="282">
        <f t="shared" si="30"/>
        <v>0</v>
      </c>
      <c r="I17" s="184"/>
      <c r="J17" s="213">
        <v>0</v>
      </c>
      <c r="K17" s="285">
        <v>0</v>
      </c>
      <c r="L17" s="214">
        <v>0</v>
      </c>
      <c r="M17" s="184"/>
      <c r="N17" s="282">
        <f t="shared" si="31"/>
        <v>4</v>
      </c>
      <c r="O17" s="184"/>
      <c r="P17" s="213">
        <v>0</v>
      </c>
      <c r="Q17" s="285">
        <v>0</v>
      </c>
      <c r="R17" s="285">
        <v>4</v>
      </c>
      <c r="S17" s="214">
        <v>0</v>
      </c>
      <c r="T17" s="184"/>
      <c r="U17" s="282">
        <f t="shared" si="32"/>
        <v>16</v>
      </c>
      <c r="V17" s="412"/>
      <c r="W17" s="213">
        <v>16</v>
      </c>
      <c r="X17" s="285">
        <v>0</v>
      </c>
      <c r="Y17" s="285">
        <v>0</v>
      </c>
      <c r="Z17" s="285">
        <v>0</v>
      </c>
      <c r="AA17" s="285">
        <v>0</v>
      </c>
      <c r="AB17" s="214">
        <v>0</v>
      </c>
      <c r="AC17" s="184"/>
      <c r="AD17" s="282">
        <f t="shared" si="22"/>
        <v>60</v>
      </c>
      <c r="AE17" s="184"/>
      <c r="AF17" s="213">
        <v>60</v>
      </c>
      <c r="AG17" s="285">
        <v>0</v>
      </c>
      <c r="AH17" s="285">
        <v>0</v>
      </c>
      <c r="AI17" s="285">
        <v>0</v>
      </c>
      <c r="AJ17" s="285">
        <v>0</v>
      </c>
      <c r="AK17" s="285">
        <v>0</v>
      </c>
      <c r="AL17" s="285">
        <v>0</v>
      </c>
      <c r="AM17" s="285">
        <v>0</v>
      </c>
      <c r="AN17" s="214">
        <v>0</v>
      </c>
      <c r="AO17" s="184"/>
      <c r="AP17" s="282">
        <f t="shared" si="33"/>
        <v>0</v>
      </c>
      <c r="AQ17" s="184"/>
      <c r="AR17" s="213">
        <v>0</v>
      </c>
      <c r="AS17" s="285">
        <v>0</v>
      </c>
      <c r="AT17" s="285">
        <v>0</v>
      </c>
      <c r="AU17" s="285">
        <v>0</v>
      </c>
      <c r="AV17" s="214">
        <v>0</v>
      </c>
      <c r="AW17" s="184"/>
      <c r="AX17" s="282">
        <v>0</v>
      </c>
      <c r="AY17" s="412"/>
      <c r="AZ17" s="219">
        <v>500</v>
      </c>
      <c r="BA17" s="412" t="s">
        <v>17</v>
      </c>
      <c r="BB17" s="716">
        <v>0.25</v>
      </c>
      <c r="BC17" s="718">
        <v>0.25</v>
      </c>
      <c r="BD17" s="184"/>
      <c r="BE17" s="283"/>
      <c r="BF17" s="412"/>
      <c r="BG17" s="213" t="s">
        <v>500</v>
      </c>
      <c r="BH17" s="214" t="s">
        <v>501</v>
      </c>
      <c r="BI17" s="184"/>
      <c r="BJ17" s="335">
        <f t="shared" si="6"/>
        <v>0</v>
      </c>
      <c r="BK17" s="336">
        <f t="shared" si="7"/>
        <v>0</v>
      </c>
      <c r="BL17" s="336">
        <f t="shared" si="8"/>
        <v>4</v>
      </c>
      <c r="BM17" s="336">
        <f t="shared" si="9"/>
        <v>16</v>
      </c>
      <c r="BN17" s="336">
        <f t="shared" si="10"/>
        <v>60</v>
      </c>
      <c r="BO17" s="336">
        <f t="shared" si="11"/>
        <v>0</v>
      </c>
      <c r="BP17" s="337">
        <f t="shared" si="12"/>
        <v>0</v>
      </c>
      <c r="BR17" s="687">
        <f t="shared" si="13"/>
        <v>0</v>
      </c>
      <c r="BS17" s="688">
        <f t="shared" si="14"/>
        <v>0</v>
      </c>
      <c r="BT17" s="688">
        <f t="shared" si="15"/>
        <v>417.2</v>
      </c>
      <c r="BU17" s="688">
        <f t="shared" si="16"/>
        <v>1297.5999999999999</v>
      </c>
      <c r="BV17" s="688">
        <f t="shared" si="17"/>
        <v>4866</v>
      </c>
      <c r="BW17" s="688">
        <f t="shared" si="18"/>
        <v>0</v>
      </c>
      <c r="BX17" s="689">
        <f t="shared" si="19"/>
        <v>0</v>
      </c>
      <c r="BY17" s="18"/>
      <c r="BZ17" s="687">
        <f t="shared" si="20"/>
        <v>6580.8</v>
      </c>
      <c r="CA17" s="694">
        <f t="shared" si="21"/>
        <v>8226</v>
      </c>
      <c r="CB17" s="689">
        <f t="shared" si="5"/>
        <v>625</v>
      </c>
      <c r="CC17" s="18"/>
      <c r="CD17" s="18"/>
      <c r="CE17" s="18"/>
    </row>
    <row r="18" spans="2:84" s="329" customFormat="1" ht="140.4">
      <c r="B18" s="1378" t="s">
        <v>796</v>
      </c>
      <c r="C18" s="171" t="s">
        <v>180</v>
      </c>
      <c r="D18" s="357" t="s">
        <v>420</v>
      </c>
      <c r="E18" s="282">
        <v>5</v>
      </c>
      <c r="F18" s="283">
        <v>0</v>
      </c>
      <c r="G18" s="184"/>
      <c r="H18" s="282">
        <f t="shared" si="30"/>
        <v>0</v>
      </c>
      <c r="I18" s="184"/>
      <c r="J18" s="213">
        <v>0</v>
      </c>
      <c r="K18" s="285">
        <v>0</v>
      </c>
      <c r="L18" s="214">
        <v>0</v>
      </c>
      <c r="M18" s="184"/>
      <c r="N18" s="282">
        <f t="shared" si="31"/>
        <v>0</v>
      </c>
      <c r="O18" s="184"/>
      <c r="P18" s="213">
        <v>0</v>
      </c>
      <c r="Q18" s="285">
        <v>0</v>
      </c>
      <c r="R18" s="1380">
        <v>0</v>
      </c>
      <c r="S18" s="214">
        <v>0</v>
      </c>
      <c r="T18" s="184"/>
      <c r="U18" s="282">
        <f t="shared" si="32"/>
        <v>0</v>
      </c>
      <c r="V18" s="412"/>
      <c r="W18" s="1385">
        <v>0</v>
      </c>
      <c r="X18" s="285">
        <v>0</v>
      </c>
      <c r="Y18" s="285">
        <v>0</v>
      </c>
      <c r="Z18" s="285">
        <v>0</v>
      </c>
      <c r="AA18" s="285">
        <v>0</v>
      </c>
      <c r="AB18" s="214">
        <v>0</v>
      </c>
      <c r="AC18" s="184"/>
      <c r="AD18" s="282">
        <f t="shared" si="22"/>
        <v>80</v>
      </c>
      <c r="AE18" s="184"/>
      <c r="AF18" s="213">
        <v>20</v>
      </c>
      <c r="AG18" s="285">
        <v>0</v>
      </c>
      <c r="AH18" s="285">
        <v>0</v>
      </c>
      <c r="AI18" s="1380">
        <v>60</v>
      </c>
      <c r="AJ18" s="285">
        <v>0</v>
      </c>
      <c r="AK18" s="285">
        <v>0</v>
      </c>
      <c r="AL18" s="285">
        <v>0</v>
      </c>
      <c r="AM18" s="285">
        <v>0</v>
      </c>
      <c r="AN18" s="214">
        <v>0</v>
      </c>
      <c r="AO18" s="184"/>
      <c r="AP18" s="282">
        <f t="shared" si="33"/>
        <v>80</v>
      </c>
      <c r="AQ18" s="184"/>
      <c r="AR18" s="213">
        <v>0</v>
      </c>
      <c r="AS18" s="285">
        <v>80</v>
      </c>
      <c r="AT18" s="285">
        <v>0</v>
      </c>
      <c r="AU18" s="285">
        <v>0</v>
      </c>
      <c r="AV18" s="214">
        <v>0</v>
      </c>
      <c r="AW18" s="184"/>
      <c r="AX18" s="282">
        <v>0</v>
      </c>
      <c r="AY18" s="412"/>
      <c r="AZ18" s="219">
        <v>500</v>
      </c>
      <c r="BA18" s="412" t="s">
        <v>17</v>
      </c>
      <c r="BB18" s="716">
        <v>0.25</v>
      </c>
      <c r="BC18" s="718">
        <v>0.25</v>
      </c>
      <c r="BD18" s="184"/>
      <c r="BE18" s="283" t="s">
        <v>659</v>
      </c>
      <c r="BF18" s="412"/>
      <c r="BG18" s="213" t="s">
        <v>500</v>
      </c>
      <c r="BH18" s="214" t="s">
        <v>506</v>
      </c>
      <c r="BI18" s="184"/>
      <c r="BJ18" s="335">
        <f t="shared" si="6"/>
        <v>0</v>
      </c>
      <c r="BK18" s="336">
        <f t="shared" si="7"/>
        <v>0</v>
      </c>
      <c r="BL18" s="336">
        <f t="shared" si="8"/>
        <v>0</v>
      </c>
      <c r="BM18" s="336">
        <f t="shared" si="9"/>
        <v>0</v>
      </c>
      <c r="BN18" s="336">
        <f t="shared" si="10"/>
        <v>80</v>
      </c>
      <c r="BO18" s="336">
        <f t="shared" si="11"/>
        <v>80</v>
      </c>
      <c r="BP18" s="337">
        <f t="shared" si="12"/>
        <v>0</v>
      </c>
      <c r="BR18" s="687">
        <f t="shared" si="13"/>
        <v>0</v>
      </c>
      <c r="BS18" s="688">
        <f t="shared" si="14"/>
        <v>0</v>
      </c>
      <c r="BT18" s="688">
        <f t="shared" si="15"/>
        <v>0</v>
      </c>
      <c r="BU18" s="688">
        <f t="shared" si="16"/>
        <v>0</v>
      </c>
      <c r="BV18" s="688">
        <f t="shared" si="17"/>
        <v>6488</v>
      </c>
      <c r="BW18" s="688">
        <f t="shared" si="18"/>
        <v>9079.1999999999989</v>
      </c>
      <c r="BX18" s="689">
        <f t="shared" si="19"/>
        <v>0</v>
      </c>
      <c r="BY18" s="18"/>
      <c r="BZ18" s="687">
        <f t="shared" si="20"/>
        <v>15567.199999999999</v>
      </c>
      <c r="CA18" s="694">
        <f t="shared" si="21"/>
        <v>19459</v>
      </c>
      <c r="CB18" s="689">
        <f t="shared" si="5"/>
        <v>625</v>
      </c>
      <c r="CC18" s="8"/>
      <c r="CD18" s="8"/>
      <c r="CE18" s="8"/>
      <c r="CF18" s="18"/>
    </row>
    <row r="19" spans="2:84" s="329" customFormat="1" ht="109.2">
      <c r="B19" s="342" t="s">
        <v>797</v>
      </c>
      <c r="C19" s="171" t="s">
        <v>181</v>
      </c>
      <c r="D19" s="357" t="s">
        <v>412</v>
      </c>
      <c r="E19" s="282">
        <v>30</v>
      </c>
      <c r="F19" s="283">
        <v>0</v>
      </c>
      <c r="G19" s="184"/>
      <c r="H19" s="282">
        <f t="shared" si="30"/>
        <v>0</v>
      </c>
      <c r="I19" s="184"/>
      <c r="J19" s="213">
        <v>0</v>
      </c>
      <c r="K19" s="285">
        <v>0</v>
      </c>
      <c r="L19" s="214">
        <v>0</v>
      </c>
      <c r="M19" s="184"/>
      <c r="N19" s="282">
        <f t="shared" si="31"/>
        <v>24</v>
      </c>
      <c r="O19" s="184"/>
      <c r="P19" s="213">
        <v>0</v>
      </c>
      <c r="Q19" s="285">
        <v>0</v>
      </c>
      <c r="R19" s="285">
        <v>24</v>
      </c>
      <c r="S19" s="214">
        <v>0</v>
      </c>
      <c r="T19" s="184"/>
      <c r="U19" s="282">
        <f t="shared" si="32"/>
        <v>24</v>
      </c>
      <c r="V19" s="412"/>
      <c r="W19" s="213">
        <v>24</v>
      </c>
      <c r="X19" s="285">
        <v>0</v>
      </c>
      <c r="Y19" s="285">
        <v>0</v>
      </c>
      <c r="Z19" s="285">
        <v>0</v>
      </c>
      <c r="AA19" s="285">
        <v>0</v>
      </c>
      <c r="AB19" s="214">
        <v>0</v>
      </c>
      <c r="AC19" s="184"/>
      <c r="AD19" s="282">
        <f t="shared" si="22"/>
        <v>180</v>
      </c>
      <c r="AE19" s="184"/>
      <c r="AF19" s="213">
        <v>60</v>
      </c>
      <c r="AG19" s="285">
        <v>120</v>
      </c>
      <c r="AH19" s="285">
        <v>0</v>
      </c>
      <c r="AI19" s="285">
        <v>0</v>
      </c>
      <c r="AJ19" s="285">
        <v>0</v>
      </c>
      <c r="AK19" s="285">
        <v>0</v>
      </c>
      <c r="AL19" s="285">
        <v>0</v>
      </c>
      <c r="AM19" s="285">
        <v>0</v>
      </c>
      <c r="AN19" s="214">
        <v>0</v>
      </c>
      <c r="AO19" s="184"/>
      <c r="AP19" s="282">
        <f t="shared" si="33"/>
        <v>240</v>
      </c>
      <c r="AQ19" s="184"/>
      <c r="AR19" s="213">
        <v>0</v>
      </c>
      <c r="AS19" s="1380">
        <v>240</v>
      </c>
      <c r="AT19" s="285">
        <v>0</v>
      </c>
      <c r="AU19" s="285">
        <v>0</v>
      </c>
      <c r="AV19" s="214">
        <v>0</v>
      </c>
      <c r="AW19" s="184"/>
      <c r="AX19" s="282">
        <v>0</v>
      </c>
      <c r="AY19" s="412"/>
      <c r="AZ19" s="219">
        <v>500</v>
      </c>
      <c r="BA19" s="412" t="s">
        <v>17</v>
      </c>
      <c r="BB19" s="716">
        <v>0.25</v>
      </c>
      <c r="BC19" s="718">
        <v>0.25</v>
      </c>
      <c r="BD19" s="184"/>
      <c r="BE19" s="283"/>
      <c r="BF19" s="412"/>
      <c r="BG19" s="213" t="s">
        <v>500</v>
      </c>
      <c r="BH19" s="214" t="s">
        <v>501</v>
      </c>
      <c r="BI19" s="184"/>
      <c r="BJ19" s="335">
        <f t="shared" si="6"/>
        <v>0</v>
      </c>
      <c r="BK19" s="336">
        <f t="shared" si="7"/>
        <v>0</v>
      </c>
      <c r="BL19" s="336">
        <f t="shared" si="8"/>
        <v>24</v>
      </c>
      <c r="BM19" s="336">
        <f t="shared" si="9"/>
        <v>24</v>
      </c>
      <c r="BN19" s="336">
        <f t="shared" si="10"/>
        <v>180</v>
      </c>
      <c r="BO19" s="336">
        <f t="shared" si="11"/>
        <v>240</v>
      </c>
      <c r="BP19" s="337">
        <f t="shared" si="12"/>
        <v>0</v>
      </c>
      <c r="BR19" s="687">
        <f t="shared" si="13"/>
        <v>0</v>
      </c>
      <c r="BS19" s="688">
        <f t="shared" si="14"/>
        <v>0</v>
      </c>
      <c r="BT19" s="688">
        <f t="shared" si="15"/>
        <v>2503.1999999999998</v>
      </c>
      <c r="BU19" s="688">
        <f t="shared" si="16"/>
        <v>1946.3999999999999</v>
      </c>
      <c r="BV19" s="688">
        <f t="shared" si="17"/>
        <v>14597.999999999998</v>
      </c>
      <c r="BW19" s="688">
        <f t="shared" si="18"/>
        <v>27237.599999999999</v>
      </c>
      <c r="BX19" s="689">
        <f t="shared" si="19"/>
        <v>0</v>
      </c>
      <c r="BY19" s="18"/>
      <c r="BZ19" s="687">
        <f t="shared" si="20"/>
        <v>46285.2</v>
      </c>
      <c r="CA19" s="694">
        <f t="shared" si="21"/>
        <v>57856.5</v>
      </c>
      <c r="CB19" s="689">
        <f t="shared" si="5"/>
        <v>625</v>
      </c>
      <c r="CC19" s="8"/>
      <c r="CD19" s="8"/>
      <c r="CE19" s="8"/>
      <c r="CF19" s="8"/>
    </row>
    <row r="20" spans="2:84" s="329" customFormat="1" ht="218.4">
      <c r="B20" s="342" t="s">
        <v>798</v>
      </c>
      <c r="C20" s="171" t="s">
        <v>182</v>
      </c>
      <c r="D20" s="376" t="s">
        <v>365</v>
      </c>
      <c r="E20" s="282">
        <v>5</v>
      </c>
      <c r="F20" s="283">
        <v>0</v>
      </c>
      <c r="G20" s="184"/>
      <c r="H20" s="282">
        <f t="shared" si="30"/>
        <v>0</v>
      </c>
      <c r="I20" s="184"/>
      <c r="J20" s="213">
        <v>0</v>
      </c>
      <c r="K20" s="285">
        <v>0</v>
      </c>
      <c r="L20" s="214">
        <v>0</v>
      </c>
      <c r="M20" s="184"/>
      <c r="N20" s="282">
        <f t="shared" si="31"/>
        <v>16</v>
      </c>
      <c r="O20" s="184"/>
      <c r="P20" s="213">
        <v>0</v>
      </c>
      <c r="Q20" s="285">
        <v>0</v>
      </c>
      <c r="R20" s="285">
        <v>8</v>
      </c>
      <c r="S20" s="214">
        <v>8</v>
      </c>
      <c r="T20" s="184"/>
      <c r="U20" s="282">
        <f t="shared" si="32"/>
        <v>0</v>
      </c>
      <c r="V20" s="412"/>
      <c r="W20" s="213">
        <v>0</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33"/>
        <v>0</v>
      </c>
      <c r="AQ20" s="184"/>
      <c r="AR20" s="213">
        <v>0</v>
      </c>
      <c r="AS20" s="285">
        <v>0</v>
      </c>
      <c r="AT20" s="285">
        <v>0</v>
      </c>
      <c r="AU20" s="285">
        <v>0</v>
      </c>
      <c r="AV20" s="214">
        <v>0</v>
      </c>
      <c r="AW20" s="184"/>
      <c r="AX20" s="282">
        <v>0</v>
      </c>
      <c r="AY20" s="412"/>
      <c r="AZ20" s="219">
        <v>0</v>
      </c>
      <c r="BA20" s="412" t="s">
        <v>17</v>
      </c>
      <c r="BB20" s="716">
        <v>0.25</v>
      </c>
      <c r="BC20" s="718">
        <v>0</v>
      </c>
      <c r="BD20" s="184"/>
      <c r="BE20" s="283"/>
      <c r="BF20" s="412"/>
      <c r="BG20" s="213" t="s">
        <v>500</v>
      </c>
      <c r="BH20" s="214" t="s">
        <v>494</v>
      </c>
      <c r="BI20" s="184"/>
      <c r="BJ20" s="335">
        <f t="shared" si="6"/>
        <v>0</v>
      </c>
      <c r="BK20" s="336">
        <f t="shared" si="7"/>
        <v>0</v>
      </c>
      <c r="BL20" s="336">
        <f t="shared" si="8"/>
        <v>16</v>
      </c>
      <c r="BM20" s="336">
        <f t="shared" si="9"/>
        <v>0</v>
      </c>
      <c r="BN20" s="336">
        <f t="shared" si="10"/>
        <v>16</v>
      </c>
      <c r="BO20" s="336">
        <f t="shared" si="11"/>
        <v>0</v>
      </c>
      <c r="BP20" s="337">
        <f t="shared" si="12"/>
        <v>0</v>
      </c>
      <c r="BR20" s="687">
        <f t="shared" si="13"/>
        <v>0</v>
      </c>
      <c r="BS20" s="688">
        <f t="shared" si="14"/>
        <v>0</v>
      </c>
      <c r="BT20" s="688">
        <f t="shared" si="15"/>
        <v>1668.8</v>
      </c>
      <c r="BU20" s="688">
        <f t="shared" si="16"/>
        <v>0</v>
      </c>
      <c r="BV20" s="688">
        <f t="shared" si="17"/>
        <v>1297.5999999999999</v>
      </c>
      <c r="BW20" s="688">
        <f t="shared" si="18"/>
        <v>0</v>
      </c>
      <c r="BX20" s="689">
        <f t="shared" si="19"/>
        <v>0</v>
      </c>
      <c r="BY20" s="18"/>
      <c r="BZ20" s="687">
        <f t="shared" si="20"/>
        <v>2966.3999999999996</v>
      </c>
      <c r="CA20" s="694">
        <f t="shared" si="21"/>
        <v>3707.9999999999995</v>
      </c>
      <c r="CB20" s="689">
        <f t="shared" si="5"/>
        <v>0</v>
      </c>
      <c r="CC20" s="8"/>
      <c r="CD20" s="8"/>
      <c r="CE20" s="8"/>
      <c r="CF20" s="8"/>
    </row>
    <row r="21" spans="2:84" s="172" customFormat="1" ht="109.2">
      <c r="B21" s="342" t="s">
        <v>799</v>
      </c>
      <c r="C21" s="171" t="s">
        <v>183</v>
      </c>
      <c r="D21" s="368" t="s">
        <v>366</v>
      </c>
      <c r="E21" s="282">
        <v>10</v>
      </c>
      <c r="F21" s="283">
        <v>0</v>
      </c>
      <c r="G21" s="184"/>
      <c r="H21" s="282">
        <f t="shared" si="30"/>
        <v>0</v>
      </c>
      <c r="I21" s="184"/>
      <c r="J21" s="213">
        <v>0</v>
      </c>
      <c r="K21" s="285">
        <v>0</v>
      </c>
      <c r="L21" s="214">
        <v>0</v>
      </c>
      <c r="M21" s="184"/>
      <c r="N21" s="282">
        <f t="shared" si="31"/>
        <v>16</v>
      </c>
      <c r="O21" s="184"/>
      <c r="P21" s="213">
        <v>0</v>
      </c>
      <c r="Q21" s="285">
        <v>0</v>
      </c>
      <c r="R21" s="285">
        <v>8</v>
      </c>
      <c r="S21" s="214">
        <v>8</v>
      </c>
      <c r="T21" s="184"/>
      <c r="U21" s="282">
        <f t="shared" si="32"/>
        <v>0</v>
      </c>
      <c r="V21" s="412"/>
      <c r="W21" s="213">
        <v>0</v>
      </c>
      <c r="X21" s="285">
        <v>0</v>
      </c>
      <c r="Y21" s="285">
        <v>0</v>
      </c>
      <c r="Z21" s="285">
        <v>0</v>
      </c>
      <c r="AA21" s="285">
        <v>0</v>
      </c>
      <c r="AB21" s="214">
        <v>0</v>
      </c>
      <c r="AC21" s="184"/>
      <c r="AD21" s="282">
        <f t="shared" si="22"/>
        <v>16</v>
      </c>
      <c r="AE21" s="184"/>
      <c r="AF21" s="213">
        <v>8</v>
      </c>
      <c r="AG21" s="285">
        <v>8</v>
      </c>
      <c r="AH21" s="285">
        <v>0</v>
      </c>
      <c r="AI21" s="285">
        <v>0</v>
      </c>
      <c r="AJ21" s="285">
        <v>0</v>
      </c>
      <c r="AK21" s="285">
        <v>0</v>
      </c>
      <c r="AL21" s="285">
        <v>0</v>
      </c>
      <c r="AM21" s="285">
        <v>0</v>
      </c>
      <c r="AN21" s="214">
        <v>0</v>
      </c>
      <c r="AO21" s="184"/>
      <c r="AP21" s="282">
        <f t="shared" si="33"/>
        <v>0</v>
      </c>
      <c r="AQ21" s="184"/>
      <c r="AR21" s="213">
        <v>0</v>
      </c>
      <c r="AS21" s="285">
        <v>0</v>
      </c>
      <c r="AT21" s="285">
        <v>0</v>
      </c>
      <c r="AU21" s="285">
        <v>0</v>
      </c>
      <c r="AV21" s="214">
        <v>0</v>
      </c>
      <c r="AW21" s="184"/>
      <c r="AX21" s="282">
        <v>0</v>
      </c>
      <c r="AY21" s="412"/>
      <c r="AZ21" s="219">
        <v>0</v>
      </c>
      <c r="BA21" s="412" t="s">
        <v>17</v>
      </c>
      <c r="BB21" s="716">
        <v>0.25</v>
      </c>
      <c r="BC21" s="718">
        <v>0</v>
      </c>
      <c r="BD21" s="184"/>
      <c r="BE21" s="283"/>
      <c r="BF21" s="412"/>
      <c r="BG21" s="213" t="s">
        <v>500</v>
      </c>
      <c r="BH21" s="214" t="s">
        <v>494</v>
      </c>
      <c r="BI21" s="184"/>
      <c r="BJ21" s="335">
        <f t="shared" si="6"/>
        <v>0</v>
      </c>
      <c r="BK21" s="336">
        <f t="shared" si="7"/>
        <v>0</v>
      </c>
      <c r="BL21" s="336">
        <f t="shared" si="8"/>
        <v>16</v>
      </c>
      <c r="BM21" s="336">
        <f t="shared" si="9"/>
        <v>0</v>
      </c>
      <c r="BN21" s="336">
        <f t="shared" si="10"/>
        <v>16</v>
      </c>
      <c r="BO21" s="336">
        <f t="shared" si="11"/>
        <v>0</v>
      </c>
      <c r="BP21" s="337">
        <f t="shared" si="12"/>
        <v>0</v>
      </c>
      <c r="BR21" s="687">
        <f t="shared" si="13"/>
        <v>0</v>
      </c>
      <c r="BS21" s="688">
        <f t="shared" si="14"/>
        <v>0</v>
      </c>
      <c r="BT21" s="688">
        <f t="shared" si="15"/>
        <v>1668.8</v>
      </c>
      <c r="BU21" s="688">
        <f t="shared" si="16"/>
        <v>0</v>
      </c>
      <c r="BV21" s="688">
        <f t="shared" si="17"/>
        <v>1297.5999999999999</v>
      </c>
      <c r="BW21" s="688">
        <f t="shared" si="18"/>
        <v>0</v>
      </c>
      <c r="BX21" s="689">
        <f t="shared" si="19"/>
        <v>0</v>
      </c>
      <c r="BY21" s="18"/>
      <c r="BZ21" s="687">
        <f t="shared" si="20"/>
        <v>2966.3999999999996</v>
      </c>
      <c r="CA21" s="694">
        <f t="shared" si="21"/>
        <v>3707.9999999999995</v>
      </c>
      <c r="CB21" s="689">
        <f t="shared" si="5"/>
        <v>0</v>
      </c>
      <c r="CC21" s="8"/>
      <c r="CD21" s="8"/>
      <c r="CE21" s="8"/>
      <c r="CF21" s="86"/>
    </row>
    <row r="22" spans="2:84" s="329" customFormat="1" ht="156.6" thickBot="1">
      <c r="B22" s="1379" t="s">
        <v>800</v>
      </c>
      <c r="C22" s="297" t="s">
        <v>252</v>
      </c>
      <c r="D22" s="572" t="s">
        <v>367</v>
      </c>
      <c r="E22" s="298">
        <v>50</v>
      </c>
      <c r="F22" s="299">
        <v>0</v>
      </c>
      <c r="G22" s="340"/>
      <c r="H22" s="298">
        <f t="shared" si="30"/>
        <v>400</v>
      </c>
      <c r="I22" s="340"/>
      <c r="J22" s="215">
        <v>0</v>
      </c>
      <c r="K22" s="301">
        <v>400</v>
      </c>
      <c r="L22" s="216">
        <v>0</v>
      </c>
      <c r="M22" s="340"/>
      <c r="N22" s="298">
        <f t="shared" si="31"/>
        <v>80</v>
      </c>
      <c r="O22" s="340"/>
      <c r="P22" s="215">
        <v>0</v>
      </c>
      <c r="Q22" s="301">
        <v>0</v>
      </c>
      <c r="R22" s="301">
        <v>40</v>
      </c>
      <c r="S22" s="216">
        <v>40</v>
      </c>
      <c r="T22" s="340"/>
      <c r="U22" s="298">
        <f t="shared" si="32"/>
        <v>40</v>
      </c>
      <c r="V22" s="413"/>
      <c r="W22" s="215">
        <v>40</v>
      </c>
      <c r="X22" s="301">
        <v>0</v>
      </c>
      <c r="Y22" s="301">
        <v>0</v>
      </c>
      <c r="Z22" s="301">
        <v>0</v>
      </c>
      <c r="AA22" s="301">
        <v>0</v>
      </c>
      <c r="AB22" s="216">
        <v>0</v>
      </c>
      <c r="AC22" s="340"/>
      <c r="AD22" s="298">
        <f t="shared" si="22"/>
        <v>80</v>
      </c>
      <c r="AE22" s="340"/>
      <c r="AF22" s="215">
        <v>40</v>
      </c>
      <c r="AG22" s="301">
        <v>40</v>
      </c>
      <c r="AH22" s="301">
        <v>0</v>
      </c>
      <c r="AI22" s="301">
        <v>0</v>
      </c>
      <c r="AJ22" s="301">
        <v>0</v>
      </c>
      <c r="AK22" s="301">
        <v>0</v>
      </c>
      <c r="AL22" s="301">
        <v>0</v>
      </c>
      <c r="AM22" s="301">
        <v>0</v>
      </c>
      <c r="AN22" s="216">
        <v>0</v>
      </c>
      <c r="AO22" s="340"/>
      <c r="AP22" s="298">
        <f t="shared" si="33"/>
        <v>0</v>
      </c>
      <c r="AQ22" s="340"/>
      <c r="AR22" s="215">
        <v>0</v>
      </c>
      <c r="AS22" s="301">
        <v>0</v>
      </c>
      <c r="AT22" s="301">
        <v>0</v>
      </c>
      <c r="AU22" s="301">
        <v>0</v>
      </c>
      <c r="AV22" s="216">
        <v>0</v>
      </c>
      <c r="AW22" s="340"/>
      <c r="AX22" s="298">
        <v>1600</v>
      </c>
      <c r="AY22" s="413"/>
      <c r="AZ22" s="220">
        <v>500</v>
      </c>
      <c r="BA22" s="413" t="s">
        <v>17</v>
      </c>
      <c r="BB22" s="717">
        <v>0.25</v>
      </c>
      <c r="BC22" s="719">
        <v>0.25</v>
      </c>
      <c r="BD22" s="340" t="s">
        <v>17</v>
      </c>
      <c r="BE22" s="299" t="s">
        <v>17</v>
      </c>
      <c r="BF22" s="413"/>
      <c r="BG22" s="215" t="s">
        <v>500</v>
      </c>
      <c r="BH22" s="216" t="s">
        <v>501</v>
      </c>
      <c r="BI22" s="340"/>
      <c r="BJ22" s="408">
        <f t="shared" si="6"/>
        <v>0</v>
      </c>
      <c r="BK22" s="378">
        <f t="shared" si="7"/>
        <v>400</v>
      </c>
      <c r="BL22" s="378">
        <f t="shared" si="8"/>
        <v>80</v>
      </c>
      <c r="BM22" s="378">
        <f t="shared" si="9"/>
        <v>40</v>
      </c>
      <c r="BN22" s="378">
        <f t="shared" si="10"/>
        <v>80</v>
      </c>
      <c r="BO22" s="378">
        <f t="shared" si="11"/>
        <v>0</v>
      </c>
      <c r="BP22" s="380">
        <f t="shared" si="12"/>
        <v>1600</v>
      </c>
      <c r="BR22" s="690">
        <f t="shared" si="13"/>
        <v>0</v>
      </c>
      <c r="BS22" s="691">
        <f t="shared" si="14"/>
        <v>48600</v>
      </c>
      <c r="BT22" s="691">
        <f t="shared" si="15"/>
        <v>8344</v>
      </c>
      <c r="BU22" s="691">
        <f t="shared" si="16"/>
        <v>3244</v>
      </c>
      <c r="BV22" s="691">
        <f t="shared" si="17"/>
        <v>6488</v>
      </c>
      <c r="BW22" s="691">
        <f t="shared" si="18"/>
        <v>0</v>
      </c>
      <c r="BX22" s="692">
        <f t="shared" si="19"/>
        <v>0</v>
      </c>
      <c r="BY22" s="18"/>
      <c r="BZ22" s="690">
        <f t="shared" ref="BZ22" si="34">SUM(BR22:BX22)</f>
        <v>66676</v>
      </c>
      <c r="CA22" s="695">
        <f t="shared" ref="CA22" si="35">BZ22*(1+BB22)</f>
        <v>83345</v>
      </c>
      <c r="CB22" s="692">
        <f t="shared" ref="CB22" si="36">AZ22*(1+BC22)</f>
        <v>625</v>
      </c>
      <c r="CC22" s="8"/>
      <c r="CD22" s="8"/>
      <c r="CE22" s="8"/>
      <c r="CF22" s="85"/>
    </row>
    <row r="23" spans="2:84" ht="31.8" thickBot="1">
      <c r="T23" s="21"/>
      <c r="W23" s="20"/>
      <c r="AX23" s="1369" t="s">
        <v>715</v>
      </c>
      <c r="AY23" s="1374"/>
      <c r="AZ23" s="1375">
        <f>SUM(AZ7:AZ22)</f>
        <v>33000</v>
      </c>
      <c r="BO23" s="1376" t="s">
        <v>702</v>
      </c>
      <c r="BP23" s="1370">
        <f>SUM(BJ7:BP22)</f>
        <v>3608</v>
      </c>
      <c r="BQ23" s="18"/>
      <c r="CF23" s="85"/>
    </row>
    <row r="24" spans="2:84" ht="16.2" thickBot="1">
      <c r="T24" s="21"/>
      <c r="W24" s="20"/>
      <c r="BO24" s="18"/>
      <c r="BP24" s="18"/>
      <c r="BQ24" s="18"/>
      <c r="CF24" s="85"/>
    </row>
    <row r="25" spans="2:84" s="8" customFormat="1" ht="46.05" customHeight="1" thickBot="1">
      <c r="B25" s="345" t="s">
        <v>84</v>
      </c>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38" t="s">
        <v>583</v>
      </c>
      <c r="BI25" s="1316"/>
      <c r="BJ25" s="903" t="s">
        <v>92</v>
      </c>
      <c r="BK25" s="903" t="s">
        <v>93</v>
      </c>
      <c r="BL25" s="903" t="s">
        <v>94</v>
      </c>
      <c r="BM25" s="903" t="s">
        <v>95</v>
      </c>
      <c r="BN25" s="903" t="s">
        <v>8</v>
      </c>
      <c r="BO25" s="903" t="s">
        <v>62</v>
      </c>
      <c r="BP25" s="904" t="s">
        <v>96</v>
      </c>
      <c r="BR25" s="50" t="s">
        <v>92</v>
      </c>
      <c r="BS25" s="158" t="s">
        <v>93</v>
      </c>
      <c r="BT25" s="158" t="s">
        <v>94</v>
      </c>
      <c r="BU25" s="158" t="s">
        <v>95</v>
      </c>
      <c r="BV25" s="158" t="s">
        <v>8</v>
      </c>
      <c r="BW25" s="158" t="s">
        <v>62</v>
      </c>
      <c r="BX25" s="159" t="s">
        <v>96</v>
      </c>
      <c r="BY25" s="369"/>
      <c r="BZ25" s="662" t="s">
        <v>528</v>
      </c>
      <c r="CA25" s="663" t="s">
        <v>594</v>
      </c>
      <c r="CB25" s="663" t="s">
        <v>595</v>
      </c>
      <c r="CC25" s="663" t="s">
        <v>529</v>
      </c>
      <c r="CD25" s="663" t="s">
        <v>596</v>
      </c>
      <c r="CE25" s="664" t="s">
        <v>597</v>
      </c>
      <c r="CF25" s="85"/>
    </row>
    <row r="26" spans="2:84" s="8" customFormat="1" ht="16.05" customHeight="1" thickBot="1">
      <c r="B26" s="51"/>
      <c r="C26" s="51"/>
      <c r="D26" s="9"/>
      <c r="E26" s="3"/>
      <c r="F26" s="3"/>
      <c r="G26" s="3"/>
      <c r="H26" s="3"/>
      <c r="I26" s="3"/>
      <c r="J26" s="3"/>
      <c r="K26" s="3"/>
      <c r="L26" s="3"/>
      <c r="M26" s="3"/>
      <c r="N26" s="3"/>
      <c r="O26" s="3"/>
      <c r="P26" s="3"/>
      <c r="Q26" s="3"/>
      <c r="R26" s="3"/>
      <c r="S26" s="10"/>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1339"/>
      <c r="BI26" s="1317"/>
      <c r="BJ26" s="905" t="s">
        <v>556</v>
      </c>
      <c r="BK26" s="905" t="s">
        <v>556</v>
      </c>
      <c r="BL26" s="905" t="s">
        <v>556</v>
      </c>
      <c r="BM26" s="905" t="s">
        <v>556</v>
      </c>
      <c r="BN26" s="905" t="s">
        <v>556</v>
      </c>
      <c r="BO26" s="905" t="s">
        <v>556</v>
      </c>
      <c r="BP26" s="906" t="s">
        <v>556</v>
      </c>
      <c r="BR26" s="1306" t="s">
        <v>530</v>
      </c>
      <c r="BS26" s="1307"/>
      <c r="BT26" s="1307"/>
      <c r="BU26" s="1307"/>
      <c r="BV26" s="1307"/>
      <c r="BW26" s="1307"/>
      <c r="BX26" s="1308"/>
      <c r="BY26" s="665"/>
      <c r="BZ26" s="699">
        <f>SUM(BZ7:BZ22)</f>
        <v>196567.59999999998</v>
      </c>
      <c r="CA26" s="700">
        <f t="shared" ref="CA26:CB26" si="37">SUM(CA7:CA22)</f>
        <v>245709.5</v>
      </c>
      <c r="CB26" s="700">
        <f t="shared" si="37"/>
        <v>45750</v>
      </c>
      <c r="CC26" s="700">
        <f>SUM(AZ7:AZ22)</f>
        <v>33000</v>
      </c>
      <c r="CD26" s="701">
        <f>(CA26-BZ26)/BZ26</f>
        <v>0.25000000000000017</v>
      </c>
      <c r="CE26" s="702">
        <f>IF(CC26=0,0,(CB26-CC26)/CC26)</f>
        <v>0.38636363636363635</v>
      </c>
      <c r="CF26" s="85"/>
    </row>
    <row r="27" spans="2:84" s="86" customFormat="1" ht="36" customHeight="1" thickBot="1">
      <c r="B27" s="493" t="s">
        <v>74</v>
      </c>
      <c r="C27" s="494" t="s">
        <v>75</v>
      </c>
      <c r="D27" s="494" t="s">
        <v>76</v>
      </c>
      <c r="E27" s="482" t="s">
        <v>77</v>
      </c>
      <c r="F27" s="495"/>
      <c r="G27" s="495"/>
      <c r="H27" s="496" t="s">
        <v>81</v>
      </c>
      <c r="I27" s="482" t="s">
        <v>81</v>
      </c>
      <c r="J27" s="494" t="s">
        <v>82</v>
      </c>
      <c r="K27" s="497" t="s">
        <v>61</v>
      </c>
      <c r="L27" s="1343" t="s">
        <v>78</v>
      </c>
      <c r="M27" s="1344"/>
      <c r="N27" s="498" t="s">
        <v>79</v>
      </c>
      <c r="O27" s="498"/>
      <c r="P27" s="499" t="s">
        <v>588</v>
      </c>
      <c r="Q27" s="498" t="s">
        <v>598</v>
      </c>
      <c r="R27" s="499" t="s">
        <v>599</v>
      </c>
      <c r="S27" s="500" t="s">
        <v>61</v>
      </c>
      <c r="T27" s="500"/>
      <c r="U27" s="500" t="s">
        <v>588</v>
      </c>
      <c r="V27" s="501"/>
      <c r="W27" s="501" t="s">
        <v>600</v>
      </c>
      <c r="X27" s="501" t="s">
        <v>80</v>
      </c>
      <c r="Y27" s="501" t="s">
        <v>601</v>
      </c>
      <c r="Z27" s="502" t="s">
        <v>83</v>
      </c>
      <c r="AA27" s="1333" t="s">
        <v>286</v>
      </c>
      <c r="AB27" s="1333"/>
      <c r="AC27" s="1333"/>
      <c r="AD27" s="1333"/>
      <c r="AE27" s="1333"/>
      <c r="AF27" s="1333"/>
      <c r="AG27" s="1326"/>
      <c r="BH27" s="1340"/>
      <c r="BI27" s="1318"/>
      <c r="BJ27" s="195">
        <f>SUM(BJ7:BJ22)</f>
        <v>0</v>
      </c>
      <c r="BK27" s="196">
        <f t="shared" ref="BK27:BP27" si="38">SUM(BK7:BK22)</f>
        <v>400</v>
      </c>
      <c r="BL27" s="196">
        <f t="shared" si="38"/>
        <v>380</v>
      </c>
      <c r="BM27" s="196">
        <f t="shared" si="38"/>
        <v>252</v>
      </c>
      <c r="BN27" s="196">
        <f t="shared" si="38"/>
        <v>656</v>
      </c>
      <c r="BO27" s="196">
        <f t="shared" si="38"/>
        <v>320</v>
      </c>
      <c r="BP27" s="197">
        <f t="shared" si="38"/>
        <v>1600</v>
      </c>
      <c r="BR27" s="696">
        <f>SUM(BR7:BR22)</f>
        <v>0</v>
      </c>
      <c r="BS27" s="697">
        <f t="shared" ref="BS27:BX27" si="39">SUM(BS7:BS22)</f>
        <v>48600</v>
      </c>
      <c r="BT27" s="697">
        <f t="shared" si="39"/>
        <v>39634</v>
      </c>
      <c r="BU27" s="697">
        <f t="shared" si="39"/>
        <v>20437.2</v>
      </c>
      <c r="BV27" s="697">
        <f t="shared" si="39"/>
        <v>51579.599999999991</v>
      </c>
      <c r="BW27" s="697">
        <f t="shared" si="39"/>
        <v>36316.799999999996</v>
      </c>
      <c r="BX27" s="698">
        <f t="shared" si="39"/>
        <v>0</v>
      </c>
      <c r="BY27" s="665"/>
      <c r="BZ27" s="665"/>
      <c r="CA27" s="665"/>
      <c r="CB27" s="665"/>
      <c r="CC27" s="665"/>
      <c r="CD27" s="665"/>
      <c r="CE27" s="665"/>
      <c r="CF27" s="85"/>
    </row>
    <row r="28" spans="2:84" s="85" customFormat="1" ht="15" customHeight="1">
      <c r="B28" s="112"/>
      <c r="C28" s="113"/>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R28" s="665"/>
      <c r="BS28" s="665"/>
      <c r="BT28" s="665"/>
      <c r="BU28" s="665"/>
      <c r="BV28" s="665"/>
      <c r="BW28" s="665"/>
      <c r="BX28" s="665"/>
      <c r="BY28" s="665"/>
      <c r="BZ28" s="665"/>
      <c r="CA28" s="665"/>
      <c r="CB28" s="665"/>
      <c r="CC28" s="665"/>
      <c r="CD28" s="665"/>
      <c r="CE28" s="665"/>
    </row>
    <row r="29" spans="2:84" s="85" customFormat="1" ht="34.950000000000003" customHeight="1">
      <c r="B29" s="116"/>
      <c r="C29" s="114"/>
      <c r="D29" s="113"/>
      <c r="E29" s="113"/>
      <c r="F29" s="113"/>
      <c r="G29" s="113"/>
      <c r="H29" s="15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915"/>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J32" s="152"/>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J33" s="152"/>
      <c r="BR33" s="665"/>
      <c r="BS33" s="665"/>
      <c r="BT33" s="665"/>
      <c r="BU33" s="665"/>
      <c r="BV33" s="665"/>
      <c r="BW33" s="665"/>
      <c r="BX33" s="665"/>
      <c r="BY33" s="665"/>
      <c r="BZ33" s="665"/>
      <c r="CA33" s="665"/>
      <c r="CB33" s="665"/>
      <c r="CC33" s="665"/>
      <c r="CD33" s="665"/>
      <c r="CE33" s="665"/>
    </row>
    <row r="34" spans="2:84" s="85" customFormat="1">
      <c r="B34" s="116"/>
      <c r="C34" s="114"/>
      <c r="D34" s="131"/>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J34" s="152"/>
      <c r="BR34" s="665"/>
      <c r="BS34" s="665"/>
      <c r="BT34" s="665"/>
      <c r="BU34" s="665"/>
      <c r="BV34" s="665"/>
      <c r="BW34" s="665"/>
      <c r="BX34" s="665"/>
      <c r="BY34" s="665"/>
      <c r="BZ34" s="665"/>
      <c r="CA34" s="665"/>
      <c r="CB34" s="665"/>
      <c r="CC34" s="665"/>
      <c r="CD34" s="665"/>
      <c r="CE34" s="665"/>
    </row>
    <row r="35" spans="2:84" s="85" customFormat="1" ht="15" customHeight="1">
      <c r="B35" s="116"/>
      <c r="C35" s="114"/>
      <c r="D35" s="133"/>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49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6"/>
      <c r="C39" s="114"/>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row>
    <row r="45" spans="2:84" s="85" customFormat="1" ht="15" customHeight="1">
      <c r="B45" s="112"/>
      <c r="C45" s="113"/>
      <c r="D45" s="131"/>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31"/>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665"/>
      <c r="BS47" s="665"/>
      <c r="BT47" s="665"/>
      <c r="BU47" s="665"/>
      <c r="BV47" s="665"/>
      <c r="BW47" s="665"/>
      <c r="BX47" s="665"/>
      <c r="BY47" s="665"/>
      <c r="BZ47" s="665"/>
      <c r="CA47" s="665"/>
      <c r="CB47" s="665"/>
      <c r="CC47" s="665"/>
      <c r="CD47" s="665"/>
      <c r="CE47" s="665"/>
      <c r="CF47" s="8"/>
    </row>
    <row r="48" spans="2:84" s="85" customFormat="1" ht="15" customHeight="1">
      <c r="B48" s="112"/>
      <c r="C48" s="113"/>
      <c r="D48" s="113"/>
      <c r="E48" s="113"/>
      <c r="F48" s="113"/>
      <c r="G48" s="113"/>
      <c r="H48" s="152"/>
      <c r="I48" s="113"/>
      <c r="J48" s="113"/>
      <c r="K48" s="113"/>
      <c r="L48" s="128"/>
      <c r="M48" s="113"/>
      <c r="N48" s="113"/>
      <c r="O48" s="127"/>
      <c r="P48" s="129"/>
      <c r="Q48" s="127"/>
      <c r="R48" s="129"/>
      <c r="S48" s="130"/>
      <c r="T48" s="130"/>
      <c r="U48" s="130"/>
      <c r="V48" s="130"/>
      <c r="W48" s="130"/>
      <c r="X48" s="127"/>
      <c r="Y48" s="127"/>
      <c r="Z48" s="127"/>
      <c r="AA48" s="1347"/>
      <c r="AB48" s="1347"/>
      <c r="AC48" s="1347"/>
      <c r="AD48" s="1347"/>
      <c r="AE48" s="1347"/>
      <c r="AF48" s="1347"/>
      <c r="AG48" s="1348"/>
      <c r="BR48" s="8"/>
      <c r="BS48" s="8"/>
      <c r="BT48" s="8"/>
      <c r="BU48" s="8"/>
      <c r="BV48" s="8"/>
      <c r="BW48" s="8"/>
      <c r="BX48" s="8"/>
      <c r="BY48" s="8"/>
      <c r="BZ48" s="8"/>
      <c r="CA48" s="8"/>
      <c r="CB48" s="8"/>
      <c r="CC48" s="8"/>
      <c r="CD48" s="8"/>
      <c r="CE48" s="8"/>
      <c r="CF48" s="86"/>
    </row>
    <row r="49" spans="2:84" s="85" customFormat="1" ht="15" customHeight="1" thickBot="1">
      <c r="B49" s="134"/>
      <c r="C49" s="135"/>
      <c r="D49" s="135"/>
      <c r="E49" s="135"/>
      <c r="F49" s="135"/>
      <c r="G49" s="135"/>
      <c r="H49" s="153"/>
      <c r="I49" s="135"/>
      <c r="J49" s="135"/>
      <c r="K49" s="135"/>
      <c r="L49" s="136"/>
      <c r="M49" s="135"/>
      <c r="N49" s="135"/>
      <c r="O49" s="137"/>
      <c r="P49" s="138"/>
      <c r="Q49" s="137"/>
      <c r="R49" s="138"/>
      <c r="S49" s="139"/>
      <c r="T49" s="139"/>
      <c r="U49" s="139"/>
      <c r="V49" s="139"/>
      <c r="W49" s="139"/>
      <c r="X49" s="137"/>
      <c r="Y49" s="137"/>
      <c r="Z49" s="137"/>
      <c r="AA49" s="1336"/>
      <c r="AB49" s="1336"/>
      <c r="AC49" s="1336"/>
      <c r="AD49" s="1336"/>
      <c r="AE49" s="1336"/>
      <c r="AF49" s="1336"/>
      <c r="AG49" s="1337"/>
      <c r="BR49" s="8"/>
      <c r="BS49" s="8"/>
      <c r="BT49" s="8"/>
      <c r="BU49" s="8"/>
      <c r="BV49" s="8"/>
      <c r="BW49" s="8"/>
      <c r="BX49" s="8"/>
      <c r="BY49" s="8"/>
      <c r="BZ49" s="8"/>
      <c r="CA49" s="8"/>
      <c r="CB49" s="8"/>
      <c r="CC49" s="8"/>
      <c r="CD49" s="8"/>
      <c r="CE49" s="8"/>
    </row>
    <row r="50" spans="2:84" s="85" customFormat="1" ht="15" customHeight="1">
      <c r="B50" s="113"/>
      <c r="C50" s="113"/>
      <c r="D50" s="113"/>
      <c r="E50" s="113"/>
      <c r="F50" s="113"/>
      <c r="G50" s="113"/>
      <c r="H50" s="152"/>
      <c r="I50" s="113"/>
      <c r="J50" s="113"/>
      <c r="K50" s="113"/>
      <c r="L50" s="128"/>
      <c r="M50" s="113"/>
      <c r="N50" s="113"/>
      <c r="O50" s="127"/>
      <c r="P50" s="129"/>
      <c r="Q50" s="127"/>
      <c r="R50" s="129"/>
      <c r="S50" s="130"/>
      <c r="T50" s="130"/>
      <c r="U50" s="130"/>
      <c r="V50" s="130"/>
      <c r="W50" s="130"/>
      <c r="X50" s="127"/>
      <c r="Y50" s="127"/>
      <c r="Z50" s="127"/>
      <c r="AA50" s="127"/>
      <c r="BR50" s="8"/>
      <c r="BS50" s="8"/>
      <c r="BT50" s="8"/>
      <c r="BU50" s="8"/>
      <c r="BV50" s="8"/>
      <c r="BW50" s="8"/>
      <c r="BX50" s="8"/>
      <c r="BY50" s="8"/>
      <c r="BZ50" s="8"/>
      <c r="CA50" s="8"/>
      <c r="CB50" s="8"/>
      <c r="CC50" s="8"/>
      <c r="CD50" s="8"/>
      <c r="CE50" s="8"/>
      <c r="CF50" s="86"/>
    </row>
    <row r="51" spans="2:84" s="8" customFormat="1">
      <c r="B51" s="346"/>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369"/>
      <c r="BS51" s="369"/>
      <c r="BT51" s="369"/>
      <c r="BU51" s="369"/>
      <c r="BV51" s="369"/>
      <c r="BW51" s="369"/>
      <c r="BX51" s="369"/>
      <c r="BY51" s="369"/>
      <c r="BZ51" s="369"/>
      <c r="CA51" s="369"/>
      <c r="CB51" s="369"/>
      <c r="CC51" s="369"/>
      <c r="CD51" s="369"/>
      <c r="CE51" s="369"/>
      <c r="CF51" s="86"/>
    </row>
    <row r="52" spans="2:84" s="8" customFormat="1" ht="42">
      <c r="B52" s="347" t="s">
        <v>85</v>
      </c>
      <c r="C52" s="346"/>
      <c r="D52" s="147"/>
      <c r="E52" s="148"/>
      <c r="F52" s="148"/>
      <c r="G52" s="148"/>
      <c r="H52" s="148"/>
      <c r="I52" s="148"/>
      <c r="J52" s="148"/>
      <c r="K52" s="148"/>
      <c r="L52" s="148"/>
      <c r="M52" s="148"/>
      <c r="N52" s="148"/>
      <c r="O52" s="148"/>
      <c r="P52" s="148"/>
      <c r="Q52" s="148"/>
      <c r="R52" s="148"/>
      <c r="S52" s="149"/>
      <c r="T52" s="148"/>
      <c r="U52" s="148"/>
      <c r="V52" s="148"/>
      <c r="W52" s="148"/>
      <c r="X52" s="148"/>
      <c r="Y52" s="148"/>
      <c r="Z52" s="148"/>
      <c r="AA52" s="148"/>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665"/>
      <c r="BS52" s="665"/>
      <c r="BT52" s="665"/>
      <c r="BU52" s="665"/>
      <c r="BV52" s="665"/>
      <c r="BW52" s="665"/>
      <c r="BX52" s="665"/>
      <c r="BY52" s="665"/>
      <c r="BZ52" s="665"/>
      <c r="CA52" s="665"/>
      <c r="CB52" s="665"/>
      <c r="CC52" s="665"/>
      <c r="CD52" s="665"/>
      <c r="CE52" s="665"/>
      <c r="CF52" s="86"/>
    </row>
    <row r="53" spans="2:84" s="8" customFormat="1" ht="16.2" thickBot="1">
      <c r="B53" s="51"/>
      <c r="C53" s="51"/>
      <c r="D53" s="9"/>
      <c r="E53" s="3"/>
      <c r="F53" s="3"/>
      <c r="G53" s="3"/>
      <c r="H53" s="3"/>
      <c r="I53" s="3"/>
      <c r="J53" s="3"/>
      <c r="K53" s="3"/>
      <c r="L53" s="3"/>
      <c r="M53" s="3"/>
      <c r="N53" s="3"/>
      <c r="O53" s="3"/>
      <c r="P53" s="3"/>
      <c r="Q53" s="3"/>
      <c r="R53" s="3"/>
      <c r="S53" s="10"/>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R53" s="369"/>
      <c r="BS53" s="369"/>
      <c r="BT53" s="369"/>
      <c r="BU53" s="369"/>
      <c r="BV53" s="369"/>
      <c r="BW53" s="369"/>
      <c r="BX53" s="369"/>
      <c r="BY53" s="369"/>
      <c r="BZ53" s="369"/>
      <c r="CA53" s="369"/>
      <c r="CB53" s="369"/>
      <c r="CC53" s="369"/>
      <c r="CD53" s="369"/>
      <c r="CE53" s="369"/>
      <c r="CF53" s="86"/>
    </row>
    <row r="54" spans="2:84" s="86" customFormat="1" ht="36" customHeight="1" thickBot="1">
      <c r="B54" s="91" t="s">
        <v>74</v>
      </c>
      <c r="C54" s="92" t="s">
        <v>75</v>
      </c>
      <c r="D54" s="92" t="s">
        <v>86</v>
      </c>
      <c r="E54" s="481" t="s">
        <v>88</v>
      </c>
      <c r="F54" s="93" t="s">
        <v>87</v>
      </c>
      <c r="G54" s="93"/>
      <c r="H54" s="150"/>
      <c r="I54" s="481" t="s">
        <v>81</v>
      </c>
      <c r="J54" s="95" t="s">
        <v>89</v>
      </c>
      <c r="K54" s="94" t="s">
        <v>61</v>
      </c>
      <c r="L54" s="1334" t="s">
        <v>78</v>
      </c>
      <c r="M54" s="1335"/>
      <c r="N54" s="95" t="s">
        <v>79</v>
      </c>
      <c r="O54" s="95"/>
      <c r="P54" s="96" t="s">
        <v>588</v>
      </c>
      <c r="Q54" s="95" t="s">
        <v>598</v>
      </c>
      <c r="R54" s="96" t="s">
        <v>599</v>
      </c>
      <c r="S54" s="97" t="s">
        <v>61</v>
      </c>
      <c r="T54" s="97"/>
      <c r="U54" s="97" t="s">
        <v>588</v>
      </c>
      <c r="V54" s="98"/>
      <c r="W54" s="98" t="s">
        <v>600</v>
      </c>
      <c r="X54" s="98" t="s">
        <v>80</v>
      </c>
      <c r="Y54" s="98" t="s">
        <v>601</v>
      </c>
      <c r="Z54" s="503" t="s">
        <v>83</v>
      </c>
      <c r="AA54" s="1328" t="s">
        <v>286</v>
      </c>
      <c r="AB54" s="1327"/>
      <c r="AC54" s="1327"/>
      <c r="AD54" s="1327"/>
      <c r="AE54" s="1327"/>
      <c r="AF54" s="1327"/>
      <c r="AG54" s="1328"/>
      <c r="BR54" s="369"/>
      <c r="BS54" s="369"/>
      <c r="BT54" s="369"/>
      <c r="BU54" s="369"/>
      <c r="BV54" s="369"/>
      <c r="BW54" s="369"/>
      <c r="BX54" s="369"/>
      <c r="BY54" s="369"/>
      <c r="BZ54" s="369"/>
      <c r="CA54" s="369"/>
      <c r="CB54" s="369"/>
      <c r="CC54" s="369"/>
      <c r="CD54" s="369"/>
      <c r="CE54" s="369"/>
    </row>
    <row r="55" spans="2:84" s="85" customFormat="1" ht="15" customHeight="1">
      <c r="B55" s="99"/>
      <c r="C55" s="100"/>
      <c r="D55" s="100"/>
      <c r="E55" s="100"/>
      <c r="F55" s="100"/>
      <c r="G55" s="100"/>
      <c r="H55" s="154"/>
      <c r="I55" s="100"/>
      <c r="J55" s="100"/>
      <c r="K55" s="100"/>
      <c r="L55" s="101"/>
      <c r="M55" s="100"/>
      <c r="N55" s="100"/>
      <c r="O55" s="102"/>
      <c r="P55" s="103"/>
      <c r="Q55" s="102"/>
      <c r="R55" s="103"/>
      <c r="S55" s="104"/>
      <c r="T55" s="104"/>
      <c r="U55" s="104"/>
      <c r="V55" s="104"/>
      <c r="W55" s="104"/>
      <c r="X55" s="102"/>
      <c r="Y55" s="102"/>
      <c r="Z55" s="102"/>
      <c r="AA55" s="1352"/>
      <c r="AB55" s="1350"/>
      <c r="AC55" s="1350"/>
      <c r="AD55" s="1350"/>
      <c r="AE55" s="1350"/>
      <c r="AF55" s="1350"/>
      <c r="AG55" s="1350"/>
      <c r="BR55" s="369"/>
      <c r="BS55" s="369"/>
      <c r="BT55" s="369"/>
      <c r="BU55" s="369"/>
      <c r="BV55" s="369"/>
      <c r="BW55" s="369"/>
      <c r="BX55" s="369"/>
      <c r="BY55" s="369"/>
      <c r="BZ55" s="369"/>
      <c r="CA55" s="369"/>
      <c r="CB55" s="369"/>
      <c r="CC55" s="369"/>
      <c r="CD55" s="369"/>
      <c r="CE55" s="369"/>
      <c r="CF55" s="86"/>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4.4">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5" customHeight="1">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4.4">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369"/>
      <c r="BS66" s="369"/>
      <c r="BT66" s="369"/>
      <c r="BU66" s="369"/>
      <c r="BV66" s="369"/>
      <c r="BW66" s="369"/>
      <c r="BX66" s="369"/>
      <c r="BY66" s="369"/>
      <c r="BZ66" s="369"/>
      <c r="CA66" s="369"/>
      <c r="CB66" s="369"/>
      <c r="CC66" s="369"/>
      <c r="CD66" s="369"/>
      <c r="CE66" s="369"/>
      <c r="CF66" s="85"/>
    </row>
    <row r="67" spans="2:84" s="86" customFormat="1" ht="14.4">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8"/>
    </row>
    <row r="69" spans="2:84" s="86" customFormat="1">
      <c r="B69" s="116"/>
      <c r="C69" s="114"/>
      <c r="D69" s="117"/>
      <c r="E69" s="117"/>
      <c r="F69" s="117"/>
      <c r="G69" s="117"/>
      <c r="H69" s="155"/>
      <c r="I69" s="117"/>
      <c r="J69" s="117"/>
      <c r="K69" s="117"/>
      <c r="L69" s="118"/>
      <c r="M69" s="117"/>
      <c r="N69" s="117"/>
      <c r="P69" s="119"/>
      <c r="R69" s="119"/>
      <c r="S69" s="120"/>
      <c r="T69" s="120"/>
      <c r="U69" s="120"/>
      <c r="V69" s="120"/>
      <c r="W69" s="120"/>
      <c r="AA69" s="1349"/>
      <c r="AB69" s="1350"/>
      <c r="AC69" s="1350"/>
      <c r="AD69" s="1350"/>
      <c r="AE69" s="1350"/>
      <c r="AF69" s="1350"/>
      <c r="AG69" s="1350"/>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665"/>
      <c r="BS70" s="665"/>
      <c r="BT70" s="665"/>
      <c r="BU70" s="665"/>
      <c r="BV70" s="665"/>
      <c r="BW70" s="665"/>
      <c r="BX70" s="665"/>
      <c r="BY70" s="665"/>
      <c r="BZ70" s="665"/>
      <c r="CA70" s="665"/>
      <c r="CB70" s="665"/>
      <c r="CC70" s="665"/>
      <c r="CD70" s="665"/>
      <c r="CE70" s="665"/>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49"/>
      <c r="AB71" s="1350"/>
      <c r="AC71" s="1350"/>
      <c r="AD71" s="1350"/>
      <c r="AE71" s="1350"/>
      <c r="AF71" s="1350"/>
      <c r="AG71" s="1350"/>
      <c r="BR71" s="8"/>
      <c r="BS71" s="8"/>
      <c r="BT71" s="8"/>
      <c r="BU71" s="8"/>
      <c r="BV71" s="8"/>
      <c r="BW71" s="8"/>
      <c r="BX71" s="8"/>
      <c r="BY71" s="8"/>
      <c r="BZ71" s="8"/>
      <c r="CA71" s="8"/>
      <c r="CB71" s="8"/>
      <c r="CC71" s="8"/>
      <c r="CD71" s="8"/>
      <c r="CE71" s="8"/>
      <c r="CF71" s="18"/>
    </row>
    <row r="72" spans="2:84" s="85" customFormat="1" ht="15" customHeight="1">
      <c r="B72" s="105"/>
      <c r="C72" s="87"/>
      <c r="D72" s="87"/>
      <c r="E72" s="87"/>
      <c r="F72" s="87"/>
      <c r="G72" s="87"/>
      <c r="H72" s="156"/>
      <c r="I72" s="87"/>
      <c r="J72" s="87"/>
      <c r="K72" s="87"/>
      <c r="L72" s="88"/>
      <c r="M72" s="87"/>
      <c r="N72" s="87"/>
      <c r="P72" s="89"/>
      <c r="R72" s="89"/>
      <c r="S72" s="90"/>
      <c r="T72" s="90"/>
      <c r="U72" s="90"/>
      <c r="V72" s="90"/>
      <c r="W72" s="90"/>
      <c r="AA72" s="1349"/>
      <c r="AB72" s="1350"/>
      <c r="AC72" s="1350"/>
      <c r="AD72" s="1350"/>
      <c r="AE72" s="1350"/>
      <c r="AF72" s="1350"/>
      <c r="AG72" s="1350"/>
      <c r="BR72" s="20"/>
      <c r="BS72" s="18"/>
      <c r="BT72" s="18"/>
      <c r="BU72" s="18"/>
      <c r="BV72" s="18"/>
      <c r="BW72" s="18"/>
      <c r="BX72" s="18"/>
      <c r="BY72" s="18"/>
      <c r="BZ72" s="18"/>
      <c r="CA72" s="18"/>
      <c r="CB72" s="18"/>
      <c r="CC72" s="18"/>
      <c r="CD72" s="18"/>
      <c r="CE72" s="18"/>
      <c r="CF72" s="18"/>
    </row>
    <row r="73" spans="2:84" s="85" customFormat="1" ht="15" customHeight="1" thickBot="1">
      <c r="B73" s="106"/>
      <c r="C73" s="107"/>
      <c r="D73" s="107"/>
      <c r="E73" s="107"/>
      <c r="F73" s="107"/>
      <c r="G73" s="107"/>
      <c r="H73" s="157"/>
      <c r="I73" s="107"/>
      <c r="J73" s="107"/>
      <c r="K73" s="107"/>
      <c r="L73" s="108"/>
      <c r="M73" s="107"/>
      <c r="N73" s="107"/>
      <c r="O73" s="109"/>
      <c r="P73" s="110"/>
      <c r="Q73" s="109"/>
      <c r="R73" s="110"/>
      <c r="S73" s="111"/>
      <c r="T73" s="111"/>
      <c r="U73" s="111"/>
      <c r="V73" s="111"/>
      <c r="W73" s="111"/>
      <c r="X73" s="109"/>
      <c r="Y73" s="109"/>
      <c r="Z73" s="109"/>
      <c r="AA73" s="1351"/>
      <c r="AB73" s="1350"/>
      <c r="AC73" s="1350"/>
      <c r="AD73" s="1350"/>
      <c r="AE73" s="1350"/>
      <c r="AF73" s="1350"/>
      <c r="AG73" s="1350"/>
      <c r="BR73" s="20"/>
      <c r="BS73" s="18"/>
      <c r="BT73" s="18"/>
      <c r="BU73" s="18"/>
      <c r="BV73" s="18"/>
      <c r="BW73" s="18"/>
      <c r="BX73" s="18"/>
      <c r="BY73" s="18"/>
      <c r="BZ73" s="18"/>
      <c r="CA73" s="18"/>
      <c r="CB73" s="18"/>
      <c r="CC73" s="18"/>
      <c r="CD73" s="18"/>
      <c r="CE73" s="18"/>
      <c r="CF73" s="18"/>
    </row>
    <row r="74" spans="2:84" s="8" customFormat="1">
      <c r="B74" s="51"/>
      <c r="C74" s="364"/>
      <c r="D74" s="168"/>
      <c r="E74" s="3"/>
      <c r="F74" s="3"/>
      <c r="G74" s="3"/>
      <c r="H74" s="3"/>
      <c r="I74" s="3"/>
      <c r="J74" s="3"/>
      <c r="K74" s="3"/>
      <c r="L74" s="3"/>
      <c r="M74" s="3"/>
      <c r="N74" s="3"/>
      <c r="O74" s="3"/>
      <c r="P74" s="3"/>
      <c r="Q74" s="3"/>
      <c r="R74" s="3"/>
      <c r="S74" s="10"/>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R74" s="20"/>
      <c r="BS74" s="18"/>
      <c r="BT74" s="18"/>
      <c r="BU74" s="18"/>
      <c r="BV74" s="18"/>
      <c r="BW74" s="18"/>
      <c r="BX74" s="18"/>
      <c r="BY74" s="18"/>
      <c r="BZ74" s="18"/>
      <c r="CA74" s="18"/>
      <c r="CB74" s="18"/>
      <c r="CC74" s="18"/>
      <c r="CD74" s="18"/>
      <c r="CE74" s="18"/>
      <c r="CF74" s="18"/>
    </row>
    <row r="75" spans="2:84">
      <c r="C75" s="359"/>
      <c r="BR75" s="20"/>
      <c r="BS75" s="18"/>
      <c r="BT75" s="18"/>
      <c r="BU75" s="18"/>
      <c r="BV75" s="18"/>
      <c r="BW75" s="18"/>
      <c r="BX75" s="18"/>
      <c r="BY75" s="18"/>
      <c r="BZ75" s="18"/>
      <c r="CA75" s="18"/>
      <c r="CB75" s="18"/>
      <c r="CC75" s="18"/>
      <c r="CD75" s="18"/>
      <c r="CE75" s="18"/>
    </row>
    <row r="76" spans="2:84" ht="21">
      <c r="B76" s="921" t="s">
        <v>602</v>
      </c>
      <c r="T76" s="21"/>
      <c r="W76" s="20"/>
      <c r="BJ76" s="3"/>
      <c r="BK76" s="3"/>
      <c r="BL76" s="3"/>
      <c r="BM76" s="3"/>
      <c r="BN76" s="3"/>
      <c r="BO76" s="3"/>
      <c r="BP76" s="3"/>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83">
      <c r="B81" s="354"/>
      <c r="C81" s="354"/>
      <c r="D81" s="354"/>
      <c r="E81" s="34"/>
      <c r="F81" s="34"/>
      <c r="I81"/>
      <c r="T81" s="21"/>
      <c r="W81" s="20"/>
      <c r="BO81" s="18"/>
      <c r="BP81" s="18"/>
      <c r="BQ81" s="18"/>
      <c r="BR81" s="20"/>
      <c r="BS81" s="18"/>
      <c r="BT81" s="18"/>
      <c r="BU81" s="18"/>
      <c r="BV81" s="18"/>
      <c r="BW81" s="18"/>
      <c r="BX81" s="18"/>
      <c r="BY81" s="18"/>
      <c r="BZ81" s="18"/>
      <c r="CA81" s="18"/>
      <c r="CB81" s="18"/>
      <c r="CC81" s="18"/>
      <c r="CD81" s="18"/>
      <c r="CE81" s="18"/>
    </row>
    <row r="82" spans="2:83">
      <c r="B82" s="354"/>
      <c r="C82" s="354"/>
      <c r="D82" s="354"/>
      <c r="E82" s="34"/>
      <c r="F82" s="34"/>
      <c r="I82" s="35"/>
      <c r="T82" s="21"/>
      <c r="W82" s="20"/>
      <c r="BO82" s="18"/>
      <c r="BP82" s="18"/>
      <c r="BQ82" s="18"/>
      <c r="BR82" s="20"/>
      <c r="BS82" s="18"/>
      <c r="BT82" s="18"/>
      <c r="BU82" s="18"/>
      <c r="BV82" s="18"/>
      <c r="BW82" s="18"/>
      <c r="BX82" s="18"/>
      <c r="BY82" s="18"/>
      <c r="BZ82" s="18"/>
      <c r="CA82" s="18"/>
      <c r="CB82" s="18"/>
      <c r="CC82" s="18"/>
      <c r="CD82" s="18"/>
      <c r="CE82" s="18"/>
    </row>
    <row r="83" spans="2:83">
      <c r="B83" s="354"/>
      <c r="C83" s="354"/>
      <c r="D83" s="354"/>
      <c r="E83" s="34"/>
      <c r="F83" s="34"/>
      <c r="I83" s="35"/>
      <c r="T83" s="21"/>
      <c r="W83" s="20"/>
      <c r="BO83" s="18"/>
      <c r="BP83" s="18"/>
      <c r="BQ83" s="18"/>
      <c r="BR83" s="20"/>
      <c r="BS83" s="18"/>
      <c r="BT83" s="18"/>
      <c r="BU83" s="18"/>
      <c r="BV83" s="18"/>
      <c r="BW83" s="18"/>
      <c r="BX83" s="18"/>
      <c r="BY83" s="18"/>
      <c r="BZ83" s="18"/>
      <c r="CA83" s="18"/>
      <c r="CB83" s="18"/>
      <c r="CC83" s="18"/>
      <c r="CD83" s="18"/>
      <c r="CE83" s="18"/>
    </row>
    <row r="84" spans="2:83">
      <c r="B84" s="354"/>
      <c r="C84" s="354"/>
      <c r="D84" s="354"/>
      <c r="E84" s="34"/>
      <c r="F84" s="34"/>
      <c r="I84" s="35"/>
      <c r="T84" s="21"/>
      <c r="W84" s="20"/>
      <c r="BO84" s="18"/>
      <c r="BP84" s="18"/>
      <c r="BQ84" s="18"/>
      <c r="BR84" s="20"/>
      <c r="BS84" s="18"/>
      <c r="BT84" s="18"/>
      <c r="BU84" s="18"/>
      <c r="BV84" s="18"/>
      <c r="BW84" s="18"/>
      <c r="BX84" s="18"/>
      <c r="BY84" s="18"/>
      <c r="BZ84" s="18"/>
      <c r="CA84" s="18"/>
      <c r="CB84" s="18"/>
      <c r="CC84" s="18"/>
      <c r="CD84" s="18"/>
      <c r="CE84" s="18"/>
    </row>
    <row r="85" spans="2:83">
      <c r="B85" s="354"/>
      <c r="C85" s="354"/>
      <c r="D85" s="354"/>
      <c r="E85" s="34"/>
      <c r="F85" s="34"/>
      <c r="T85" s="21"/>
      <c r="W85" s="20"/>
      <c r="BO85" s="18"/>
      <c r="BP85" s="18"/>
      <c r="BQ85" s="18"/>
      <c r="BR85" s="20"/>
      <c r="BS85" s="18"/>
      <c r="BT85" s="18"/>
      <c r="BU85" s="18"/>
      <c r="BV85" s="18"/>
      <c r="BW85" s="18"/>
      <c r="BX85" s="18"/>
      <c r="BY85" s="18"/>
      <c r="BZ85" s="18"/>
      <c r="CA85" s="18"/>
      <c r="CB85" s="18"/>
      <c r="CC85" s="18"/>
      <c r="CD85" s="18"/>
      <c r="CE85" s="18"/>
    </row>
    <row r="86" spans="2:83">
      <c r="T86" s="21"/>
      <c r="W86" s="20"/>
      <c r="BO86" s="18"/>
      <c r="BP86" s="18"/>
      <c r="BQ86" s="18"/>
      <c r="BR86" s="20"/>
      <c r="BS86" s="18"/>
      <c r="BT86" s="18"/>
      <c r="BU86" s="18"/>
      <c r="BV86" s="18"/>
      <c r="BW86" s="18"/>
      <c r="BX86" s="18"/>
      <c r="BY86" s="18"/>
      <c r="BZ86" s="18"/>
      <c r="CA86" s="18"/>
      <c r="CB86" s="18"/>
      <c r="CC86" s="18"/>
      <c r="CD86" s="18"/>
      <c r="CE86" s="18"/>
    </row>
    <row r="87" spans="2:83">
      <c r="T87" s="21"/>
      <c r="W87" s="20"/>
      <c r="BO87" s="18"/>
      <c r="BP87" s="18"/>
      <c r="BQ87" s="18"/>
      <c r="BR87" s="20"/>
      <c r="BS87" s="18"/>
      <c r="BT87" s="18"/>
      <c r="BU87" s="18"/>
      <c r="BV87" s="18"/>
      <c r="BW87" s="18"/>
      <c r="BX87" s="18"/>
      <c r="BY87" s="18"/>
      <c r="BZ87" s="18"/>
      <c r="CA87" s="18"/>
      <c r="CB87" s="18"/>
      <c r="CC87" s="18"/>
      <c r="CD87" s="18"/>
      <c r="CE87" s="18"/>
    </row>
    <row r="88" spans="2:83">
      <c r="T88" s="21"/>
      <c r="W88" s="20"/>
      <c r="BO88" s="18"/>
      <c r="BP88" s="18"/>
      <c r="BQ88" s="18"/>
      <c r="BR88" s="20"/>
      <c r="BS88" s="18"/>
      <c r="BT88" s="18"/>
      <c r="BU88" s="18"/>
      <c r="BV88" s="18"/>
      <c r="BW88" s="18"/>
      <c r="BX88" s="18"/>
      <c r="BY88" s="18"/>
      <c r="BZ88" s="18"/>
      <c r="CA88" s="18"/>
      <c r="CB88" s="18"/>
      <c r="CC88" s="18"/>
      <c r="CD88" s="18"/>
      <c r="CE88" s="18"/>
    </row>
    <row r="89" spans="2:83">
      <c r="T89" s="21"/>
      <c r="W89" s="20"/>
      <c r="BO89" s="18"/>
      <c r="BP89" s="18"/>
      <c r="BQ89" s="18"/>
      <c r="BR89" s="20"/>
      <c r="BS89" s="18"/>
      <c r="BT89" s="18"/>
      <c r="BU89" s="18"/>
      <c r="BV89" s="18"/>
      <c r="BW89" s="18"/>
      <c r="BX89" s="18"/>
      <c r="BY89" s="18"/>
      <c r="BZ89" s="18"/>
      <c r="CA89" s="18"/>
      <c r="CB89" s="18"/>
      <c r="CC89" s="18"/>
      <c r="CD89" s="18"/>
      <c r="CE89" s="18"/>
    </row>
    <row r="90" spans="2:83">
      <c r="T90" s="21"/>
      <c r="W90" s="20"/>
      <c r="BO90" s="18"/>
      <c r="BP90" s="18"/>
      <c r="BQ90" s="18"/>
      <c r="BR90" s="20"/>
      <c r="BS90" s="18"/>
      <c r="BT90" s="18"/>
      <c r="BU90" s="18"/>
      <c r="BV90" s="18"/>
      <c r="BW90" s="18"/>
      <c r="BX90" s="18"/>
      <c r="BY90" s="18"/>
      <c r="BZ90" s="18"/>
      <c r="CA90" s="18"/>
      <c r="CB90" s="18"/>
      <c r="CC90" s="18"/>
      <c r="CD90" s="18"/>
      <c r="CE90" s="18"/>
    </row>
    <row r="91" spans="2:83">
      <c r="T91" s="21"/>
      <c r="W91" s="20"/>
      <c r="BO91" s="18"/>
      <c r="BP91" s="18"/>
      <c r="BQ91" s="18"/>
      <c r="BR91" s="20"/>
      <c r="BS91" s="18"/>
      <c r="BT91" s="18"/>
      <c r="BU91" s="18"/>
      <c r="BV91" s="18"/>
      <c r="BW91" s="18"/>
      <c r="BX91" s="18"/>
      <c r="BY91" s="18"/>
      <c r="BZ91" s="18"/>
      <c r="CA91" s="18"/>
      <c r="CB91" s="18"/>
      <c r="CC91" s="18"/>
      <c r="CD91" s="18"/>
      <c r="CE91" s="18"/>
    </row>
    <row r="92" spans="2:83">
      <c r="T92" s="21"/>
      <c r="W92" s="20"/>
      <c r="BO92" s="18"/>
      <c r="BP92" s="18"/>
      <c r="BQ92" s="18"/>
      <c r="BR92" s="20"/>
      <c r="BS92" s="18"/>
      <c r="BT92" s="18"/>
      <c r="BU92" s="18"/>
      <c r="BV92" s="18"/>
      <c r="BW92" s="18"/>
      <c r="BX92" s="18"/>
      <c r="BY92" s="18"/>
      <c r="BZ92" s="18"/>
      <c r="CA92" s="18"/>
      <c r="CB92" s="18"/>
      <c r="CC92" s="18"/>
      <c r="CD92" s="18"/>
      <c r="CE92" s="18"/>
    </row>
    <row r="93" spans="2:83">
      <c r="T93" s="21"/>
      <c r="W93" s="20"/>
      <c r="BO93" s="18"/>
      <c r="BP93" s="18"/>
      <c r="BQ93" s="18"/>
      <c r="BR93" s="20"/>
      <c r="BS93" s="18"/>
      <c r="BT93" s="18"/>
      <c r="BU93" s="18"/>
      <c r="BV93" s="18"/>
      <c r="BW93" s="18"/>
      <c r="BX93" s="18"/>
      <c r="BY93" s="18"/>
      <c r="BZ93" s="18"/>
      <c r="CA93" s="18"/>
      <c r="CB93" s="18"/>
      <c r="CC93" s="18"/>
      <c r="CD93" s="18"/>
      <c r="CE93" s="18"/>
    </row>
    <row r="94" spans="2:83">
      <c r="T94" s="21"/>
      <c r="W94" s="20"/>
      <c r="BO94" s="18"/>
      <c r="BP94" s="18"/>
      <c r="BQ94" s="18"/>
      <c r="BR94" s="20"/>
      <c r="BS94" s="18"/>
      <c r="BT94" s="18"/>
      <c r="BU94" s="18"/>
      <c r="BV94" s="18"/>
      <c r="BW94" s="18"/>
      <c r="BX94" s="18"/>
      <c r="BY94" s="18"/>
      <c r="BZ94" s="18"/>
      <c r="CA94" s="18"/>
      <c r="CB94" s="18"/>
      <c r="CC94" s="18"/>
      <c r="CD94" s="18"/>
      <c r="CE94" s="18"/>
    </row>
    <row r="95" spans="2:83">
      <c r="T95" s="21"/>
      <c r="W95" s="20"/>
      <c r="BO95" s="18"/>
      <c r="BP95" s="18"/>
      <c r="BQ95" s="18"/>
      <c r="BR95" s="20"/>
      <c r="BS95" s="18"/>
      <c r="BT95" s="18"/>
      <c r="BU95" s="18"/>
      <c r="BV95" s="18"/>
      <c r="BW95" s="18"/>
      <c r="BX95" s="18"/>
      <c r="BY95" s="18"/>
      <c r="BZ95" s="18"/>
      <c r="CA95" s="18"/>
      <c r="CB95" s="18"/>
      <c r="CC95" s="18"/>
      <c r="CD95" s="18"/>
      <c r="CE95" s="18"/>
    </row>
    <row r="96" spans="2:83">
      <c r="T96" s="21"/>
      <c r="W96" s="20"/>
      <c r="BO96" s="18"/>
      <c r="BP96" s="18"/>
      <c r="BQ96" s="18"/>
      <c r="BR96" s="20"/>
      <c r="BS96" s="18"/>
      <c r="BT96" s="18"/>
      <c r="BU96" s="18"/>
      <c r="BV96" s="18"/>
      <c r="BW96" s="18"/>
      <c r="BX96" s="18"/>
      <c r="BY96" s="18"/>
      <c r="BZ96" s="18"/>
      <c r="CA96" s="18"/>
      <c r="CB96" s="18"/>
      <c r="CC96" s="18"/>
      <c r="CD96" s="18"/>
      <c r="CE96" s="18"/>
    </row>
    <row r="97" spans="20:83">
      <c r="T97" s="21"/>
      <c r="W97" s="20"/>
      <c r="BO97" s="18"/>
      <c r="BP97" s="18"/>
      <c r="BQ97" s="18"/>
      <c r="BR97" s="20"/>
      <c r="BS97" s="18"/>
      <c r="BT97" s="18"/>
      <c r="BU97" s="18"/>
      <c r="BV97" s="18"/>
      <c r="BW97" s="18"/>
      <c r="BX97" s="18"/>
      <c r="BY97" s="18"/>
      <c r="BZ97" s="18"/>
      <c r="CA97" s="18"/>
      <c r="CB97" s="18"/>
      <c r="CC97" s="18"/>
      <c r="CD97" s="18"/>
      <c r="CE97" s="18"/>
    </row>
    <row r="98" spans="20:83">
      <c r="T98" s="21"/>
      <c r="W98" s="20"/>
      <c r="BO98" s="18"/>
      <c r="BP98" s="18"/>
      <c r="BQ98" s="18"/>
      <c r="BR98" s="20"/>
      <c r="BS98" s="18"/>
      <c r="BT98" s="18"/>
      <c r="BU98" s="18"/>
      <c r="BV98" s="18"/>
      <c r="BW98" s="18"/>
      <c r="BX98" s="18"/>
      <c r="BY98" s="18"/>
      <c r="BZ98" s="18"/>
      <c r="CA98" s="18"/>
      <c r="CB98" s="18"/>
      <c r="CC98" s="18"/>
      <c r="CD98" s="18"/>
      <c r="CE98" s="18"/>
    </row>
    <row r="99" spans="20:83">
      <c r="T99" s="21"/>
      <c r="W99" s="20"/>
      <c r="BO99" s="18"/>
      <c r="BP99" s="18"/>
      <c r="BQ99" s="18"/>
      <c r="BR99" s="20"/>
      <c r="BS99" s="18"/>
      <c r="BT99" s="18"/>
      <c r="BU99" s="18"/>
      <c r="BV99" s="18"/>
      <c r="BW99" s="18"/>
      <c r="BX99" s="18"/>
      <c r="BY99" s="18"/>
      <c r="BZ99" s="18"/>
      <c r="CA99" s="18"/>
      <c r="CB99" s="18"/>
      <c r="CC99" s="18"/>
      <c r="CD99" s="18"/>
      <c r="CE99" s="18"/>
    </row>
    <row r="100" spans="20:83">
      <c r="T100" s="21"/>
      <c r="W100" s="20"/>
      <c r="BO100" s="18"/>
      <c r="BP100" s="18"/>
      <c r="BQ100" s="18"/>
      <c r="BR100" s="20"/>
      <c r="BS100" s="18"/>
      <c r="BT100" s="18"/>
      <c r="BU100" s="18"/>
      <c r="BV100" s="18"/>
      <c r="BW100" s="18"/>
      <c r="BX100" s="18"/>
      <c r="BY100" s="18"/>
      <c r="BZ100" s="18"/>
      <c r="CA100" s="18"/>
      <c r="CB100" s="18"/>
      <c r="CC100" s="18"/>
      <c r="CD100" s="18"/>
      <c r="CE100" s="18"/>
    </row>
    <row r="101" spans="20:83">
      <c r="T101" s="21"/>
      <c r="W101" s="20"/>
      <c r="BO101" s="18"/>
      <c r="BP101" s="18"/>
      <c r="BQ101" s="18"/>
      <c r="BR101" s="20"/>
      <c r="BS101" s="18"/>
      <c r="BT101" s="18"/>
      <c r="BU101" s="18"/>
      <c r="BV101" s="18"/>
      <c r="BW101" s="18"/>
      <c r="BX101" s="18"/>
      <c r="BY101" s="18"/>
      <c r="BZ101" s="18"/>
      <c r="CA101" s="18"/>
      <c r="CB101" s="18"/>
      <c r="CC101" s="18"/>
      <c r="CD101" s="18"/>
      <c r="CE101" s="18"/>
    </row>
    <row r="102" spans="20:83">
      <c r="T102" s="21"/>
      <c r="W102" s="20"/>
      <c r="BO102" s="18"/>
      <c r="BP102" s="18"/>
      <c r="BQ102" s="18"/>
      <c r="BR102" s="20"/>
      <c r="BS102" s="18"/>
      <c r="BT102" s="18"/>
      <c r="BU102" s="18"/>
      <c r="BV102" s="18"/>
      <c r="BW102" s="18"/>
      <c r="BX102" s="18"/>
      <c r="BY102" s="18"/>
      <c r="BZ102" s="18"/>
      <c r="CA102" s="18"/>
      <c r="CB102" s="18"/>
      <c r="CC102" s="18"/>
      <c r="CD102" s="18"/>
      <c r="CE102" s="18"/>
    </row>
    <row r="103" spans="20:83">
      <c r="T103" s="21"/>
      <c r="W103" s="20"/>
      <c r="BO103" s="18"/>
      <c r="BP103" s="18"/>
      <c r="BQ103" s="18"/>
      <c r="BR103" s="20"/>
      <c r="BS103" s="18"/>
      <c r="BT103" s="18"/>
      <c r="BU103" s="18"/>
      <c r="BV103" s="18"/>
      <c r="BW103" s="18"/>
      <c r="BX103" s="18"/>
      <c r="BY103" s="18"/>
      <c r="BZ103" s="18"/>
      <c r="CA103" s="18"/>
      <c r="CB103" s="18"/>
      <c r="CC103" s="18"/>
      <c r="CD103" s="18"/>
      <c r="CE103" s="18"/>
    </row>
    <row r="104" spans="20:83">
      <c r="T104" s="21"/>
      <c r="W104" s="20"/>
      <c r="BO104" s="18"/>
      <c r="BP104" s="18"/>
      <c r="BQ104" s="18"/>
      <c r="BR104" s="20"/>
      <c r="BS104" s="18"/>
      <c r="BT104" s="18"/>
      <c r="BU104" s="18"/>
      <c r="BV104" s="18"/>
      <c r="BW104" s="18"/>
      <c r="BX104" s="18"/>
      <c r="BY104" s="18"/>
      <c r="BZ104" s="18"/>
      <c r="CA104" s="18"/>
      <c r="CB104" s="18"/>
      <c r="CC104" s="18"/>
      <c r="CD104" s="18"/>
      <c r="CE104" s="18"/>
    </row>
    <row r="105" spans="20:83">
      <c r="T105" s="21"/>
      <c r="W105" s="20"/>
      <c r="BO105" s="18"/>
      <c r="BP105" s="18"/>
      <c r="BQ105" s="18"/>
      <c r="BR105" s="20"/>
      <c r="BS105" s="18"/>
      <c r="BT105" s="18"/>
      <c r="BU105" s="18"/>
      <c r="BV105" s="18"/>
      <c r="BW105" s="18"/>
      <c r="BX105" s="18"/>
      <c r="BY105" s="18"/>
      <c r="BZ105" s="18"/>
      <c r="CA105" s="18"/>
      <c r="CB105" s="18"/>
      <c r="CC105" s="18"/>
      <c r="CD105" s="18"/>
      <c r="CE105" s="18"/>
    </row>
    <row r="106" spans="20:83">
      <c r="T106" s="21"/>
      <c r="W106" s="20"/>
      <c r="BO106" s="18"/>
      <c r="BP106" s="18"/>
      <c r="BQ106" s="18"/>
      <c r="BR106" s="20"/>
      <c r="BS106" s="18"/>
      <c r="BT106" s="18"/>
      <c r="BU106" s="18"/>
      <c r="BV106" s="18"/>
      <c r="BW106" s="18"/>
      <c r="BX106" s="18"/>
      <c r="BY106" s="18"/>
      <c r="BZ106" s="18"/>
      <c r="CA106" s="18"/>
      <c r="CB106" s="18"/>
      <c r="CC106" s="18"/>
      <c r="CD106" s="18"/>
      <c r="CE106" s="18"/>
    </row>
    <row r="107" spans="20:83">
      <c r="T107" s="21"/>
      <c r="W107" s="20"/>
      <c r="BO107" s="18"/>
      <c r="BP107" s="18"/>
      <c r="BQ107" s="18"/>
      <c r="BR107" s="20"/>
      <c r="BS107" s="18"/>
      <c r="BT107" s="18"/>
      <c r="BU107" s="18"/>
      <c r="BV107" s="18"/>
      <c r="BW107" s="18"/>
      <c r="BX107" s="18"/>
      <c r="BY107" s="18"/>
      <c r="BZ107" s="18"/>
      <c r="CA107" s="18"/>
      <c r="CB107" s="18"/>
      <c r="CC107" s="18"/>
      <c r="CD107" s="18"/>
      <c r="CE107" s="18"/>
    </row>
    <row r="108" spans="20:83">
      <c r="T108" s="21"/>
      <c r="W108" s="20"/>
      <c r="BO108" s="18"/>
      <c r="BP108" s="18"/>
      <c r="BQ108" s="18"/>
      <c r="BR108" s="20"/>
      <c r="BS108" s="18"/>
      <c r="BT108" s="18"/>
      <c r="BU108" s="18"/>
      <c r="BV108" s="18"/>
      <c r="BW108" s="18"/>
      <c r="BX108" s="18"/>
      <c r="BY108" s="18"/>
      <c r="BZ108" s="18"/>
      <c r="CA108" s="18"/>
      <c r="CB108" s="18"/>
      <c r="CC108" s="18"/>
      <c r="CD108" s="18"/>
      <c r="CE108" s="18"/>
    </row>
    <row r="109" spans="20:83">
      <c r="T109" s="21"/>
      <c r="W109" s="20"/>
      <c r="BO109" s="18"/>
      <c r="BP109" s="18"/>
      <c r="BQ109" s="18"/>
      <c r="BR109" s="20"/>
      <c r="BS109" s="18"/>
      <c r="BT109" s="18"/>
      <c r="BU109" s="18"/>
      <c r="BV109" s="18"/>
      <c r="BW109" s="18"/>
      <c r="BX109" s="18"/>
      <c r="BY109" s="18"/>
      <c r="BZ109" s="18"/>
      <c r="CA109" s="18"/>
      <c r="CB109" s="18"/>
      <c r="CC109" s="18"/>
      <c r="CD109" s="18"/>
      <c r="CE109" s="18"/>
    </row>
    <row r="110" spans="20:83">
      <c r="T110" s="21"/>
      <c r="W110" s="20"/>
      <c r="BO110" s="18"/>
      <c r="BP110" s="18"/>
      <c r="BQ110" s="18"/>
      <c r="BR110" s="20"/>
      <c r="BS110" s="18"/>
      <c r="BT110" s="18"/>
      <c r="BU110" s="18"/>
      <c r="BV110" s="18"/>
      <c r="BW110" s="18"/>
      <c r="BX110" s="18"/>
      <c r="BY110" s="18"/>
      <c r="BZ110" s="18"/>
      <c r="CA110" s="18"/>
      <c r="CB110" s="18"/>
      <c r="CC110" s="18"/>
      <c r="CD110" s="18"/>
      <c r="CE110" s="18"/>
    </row>
    <row r="111" spans="20:83">
      <c r="T111" s="21"/>
      <c r="W111" s="20"/>
      <c r="BO111" s="18"/>
      <c r="BP111" s="18"/>
      <c r="BQ111" s="18"/>
      <c r="BR111" s="20"/>
      <c r="BS111" s="18"/>
      <c r="BT111" s="18"/>
      <c r="BU111" s="18"/>
      <c r="BV111" s="18"/>
      <c r="BW111" s="18"/>
      <c r="BX111" s="18"/>
      <c r="BY111" s="18"/>
      <c r="BZ111" s="18"/>
      <c r="CA111" s="18"/>
      <c r="CB111" s="18"/>
      <c r="CC111" s="18"/>
      <c r="CD111" s="18"/>
      <c r="CE111" s="18"/>
    </row>
    <row r="112" spans="20:83">
      <c r="T112" s="21"/>
      <c r="W112" s="20"/>
      <c r="BO112" s="18"/>
      <c r="BP112" s="18"/>
      <c r="BQ112" s="18"/>
      <c r="BR112" s="20"/>
      <c r="BS112" s="18"/>
      <c r="BT112" s="18"/>
      <c r="BU112" s="18"/>
      <c r="BV112" s="18"/>
      <c r="BW112" s="18"/>
      <c r="BX112" s="18"/>
      <c r="BY112" s="18"/>
      <c r="BZ112" s="18"/>
      <c r="CA112" s="18"/>
      <c r="CB112" s="18"/>
      <c r="CC112" s="18"/>
      <c r="CD112" s="18"/>
      <c r="CE112" s="18"/>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20"/>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T141" s="21"/>
      <c r="W141" s="20"/>
      <c r="BO141" s="18"/>
      <c r="BP141" s="18"/>
      <c r="BQ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O143" s="18"/>
      <c r="BP143" s="18"/>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row r="231" spans="70:83">
      <c r="BR231" s="18"/>
      <c r="BS231" s="18"/>
      <c r="BT231" s="18"/>
      <c r="BU231" s="18"/>
      <c r="BV231" s="18"/>
      <c r="BW231" s="18"/>
      <c r="BX231" s="18"/>
      <c r="BY231" s="18"/>
      <c r="BZ231" s="18"/>
      <c r="CA231" s="18"/>
      <c r="CB231" s="18"/>
      <c r="CC231" s="18"/>
      <c r="CD231" s="18"/>
      <c r="CE231" s="18"/>
    </row>
  </sheetData>
  <mergeCells count="112">
    <mergeCell ref="BR4:BX4"/>
    <mergeCell ref="BZ5:BZ6"/>
    <mergeCell ref="CA5:CA6"/>
    <mergeCell ref="CB5:CB6"/>
    <mergeCell ref="BR26:BX26"/>
    <mergeCell ref="B2:C2"/>
    <mergeCell ref="AA71:AG71"/>
    <mergeCell ref="AA72:AG72"/>
    <mergeCell ref="AA73:AG73"/>
    <mergeCell ref="AA66:AG66"/>
    <mergeCell ref="AA67:AG67"/>
    <mergeCell ref="AA68:AG68"/>
    <mergeCell ref="AA69:AG69"/>
    <mergeCell ref="AA70:AG70"/>
    <mergeCell ref="AA61:AG61"/>
    <mergeCell ref="AA62:AG62"/>
    <mergeCell ref="AA63:AG63"/>
    <mergeCell ref="AA64:AG64"/>
    <mergeCell ref="AA65:AG65"/>
    <mergeCell ref="AA56:AG56"/>
    <mergeCell ref="AA57:AG57"/>
    <mergeCell ref="AA58:AG58"/>
    <mergeCell ref="AA59:AG59"/>
    <mergeCell ref="AA60:AG60"/>
    <mergeCell ref="AA47:AG47"/>
    <mergeCell ref="AA48:AG48"/>
    <mergeCell ref="AA49:AG49"/>
    <mergeCell ref="AA54:AG54"/>
    <mergeCell ref="AA55:AG55"/>
    <mergeCell ref="AA29:AG29"/>
    <mergeCell ref="AA30:AG30"/>
    <mergeCell ref="AA31:AG31"/>
    <mergeCell ref="AA42:AG42"/>
    <mergeCell ref="AA43:AG43"/>
    <mergeCell ref="AA44:AG44"/>
    <mergeCell ref="AA45:AG45"/>
    <mergeCell ref="AA46:AG46"/>
    <mergeCell ref="AA37:AG37"/>
    <mergeCell ref="AA38:AG38"/>
    <mergeCell ref="AA39:AG39"/>
    <mergeCell ref="AA40:AG40"/>
    <mergeCell ref="AA41:AG41"/>
    <mergeCell ref="H4:H5"/>
    <mergeCell ref="BI25:BI27"/>
    <mergeCell ref="B4:B6"/>
    <mergeCell ref="D4:D6"/>
    <mergeCell ref="E4:E6"/>
    <mergeCell ref="F4:F5"/>
    <mergeCell ref="G4:G6"/>
    <mergeCell ref="AD4:AD5"/>
    <mergeCell ref="AB5:AB6"/>
    <mergeCell ref="I4:I6"/>
    <mergeCell ref="J4:L4"/>
    <mergeCell ref="M4:M6"/>
    <mergeCell ref="N4:N5"/>
    <mergeCell ref="O4:O6"/>
    <mergeCell ref="P4:S4"/>
    <mergeCell ref="T4:T6"/>
    <mergeCell ref="U4:U5"/>
    <mergeCell ref="V4:V6"/>
    <mergeCell ref="W4:AB4"/>
    <mergeCell ref="AC4:AC6"/>
    <mergeCell ref="AZ4:AZ6"/>
    <mergeCell ref="BA4:BA6"/>
    <mergeCell ref="BB4:BC5"/>
    <mergeCell ref="AE4:AE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F4:AN4"/>
    <mergeCell ref="AO4:AO6"/>
    <mergeCell ref="AP4:AP5"/>
    <mergeCell ref="AQ4:AQ6"/>
    <mergeCell ref="AR4:AV4"/>
    <mergeCell ref="AF5:AF6"/>
    <mergeCell ref="AG5:AG6"/>
    <mergeCell ref="AH5:AH6"/>
    <mergeCell ref="BH25:BH27"/>
    <mergeCell ref="L27:M27"/>
    <mergeCell ref="L54:M54"/>
    <mergeCell ref="AS5:AS6"/>
    <mergeCell ref="AT5:AT6"/>
    <mergeCell ref="AU5:AU6"/>
    <mergeCell ref="AV5:AV6"/>
    <mergeCell ref="AJ5:AJ6"/>
    <mergeCell ref="AK5:AK6"/>
    <mergeCell ref="AL5:AL6"/>
    <mergeCell ref="AM5:AM6"/>
    <mergeCell ref="AN5:AN6"/>
    <mergeCell ref="AR5:AR6"/>
    <mergeCell ref="AW4:AW6"/>
    <mergeCell ref="AX4:AX5"/>
    <mergeCell ref="AY4:AY6"/>
    <mergeCell ref="AI5:AI6"/>
    <mergeCell ref="AA32:AG32"/>
    <mergeCell ref="AA33:AG33"/>
    <mergeCell ref="AA34:AG34"/>
    <mergeCell ref="AA35:AG35"/>
    <mergeCell ref="AA36:AG36"/>
    <mergeCell ref="AA27:AG27"/>
    <mergeCell ref="AA28:AG28"/>
  </mergeCells>
  <hyperlinks>
    <hyperlink ref="I81" r:id="rId1" display="Commercially Available" xr:uid="{00000000-0004-0000-1D00-000000000000}"/>
    <hyperlink ref="I82" r:id="rId2" display="Commercially Available" xr:uid="{00000000-0004-0000-1D00-000001000000}"/>
    <hyperlink ref="I83" r:id="rId3" display="Commercially Available" xr:uid="{00000000-0004-0000-1D00-000002000000}"/>
    <hyperlink ref="B2" location="Navigation!A1" display="Return to Navigation Page" xr:uid="{00000000-0004-0000-1D00-000003000000}"/>
    <hyperlink ref="C2" location="Navigation!A1" display="Navigation!A1" xr:uid="{00000000-0004-0000-1D00-000004000000}"/>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B1:CF230"/>
  <sheetViews>
    <sheetView zoomScale="60" zoomScaleNormal="60" workbookViewId="0">
      <pane xSplit="3" ySplit="6" topLeftCell="BG20" activePane="bottomRight" state="frozenSplit"/>
      <selection pane="topRight" activeCell="D1" sqref="D1"/>
      <selection pane="bottomLeft" activeCell="A7" sqref="A7"/>
      <selection pane="bottomRight" activeCell="BM22" sqref="BM22"/>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9.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801</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277</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46.8">
      <c r="B7" s="341" t="s">
        <v>805</v>
      </c>
      <c r="C7" s="269" t="s">
        <v>184</v>
      </c>
      <c r="D7" s="571">
        <v>0</v>
      </c>
      <c r="E7" s="270">
        <v>60</v>
      </c>
      <c r="F7" s="271">
        <v>0</v>
      </c>
      <c r="G7" s="274"/>
      <c r="H7" s="270">
        <f t="shared" ref="H7:H14" si="0">SUM(I7:M7)</f>
        <v>0</v>
      </c>
      <c r="I7" s="274"/>
      <c r="J7" s="211">
        <v>0</v>
      </c>
      <c r="K7" s="273">
        <v>0</v>
      </c>
      <c r="L7" s="212">
        <v>0</v>
      </c>
      <c r="M7" s="274"/>
      <c r="N7" s="270">
        <f t="shared" ref="N7:N14" si="1">SUM(O7:T7)</f>
        <v>30</v>
      </c>
      <c r="O7" s="274"/>
      <c r="P7" s="211">
        <v>0</v>
      </c>
      <c r="Q7" s="273">
        <v>0</v>
      </c>
      <c r="R7" s="273">
        <v>30</v>
      </c>
      <c r="S7" s="212">
        <v>0</v>
      </c>
      <c r="T7" s="274"/>
      <c r="U7" s="270">
        <f t="shared" ref="U7:U14" si="2">SUM(V7:AC7)</f>
        <v>60</v>
      </c>
      <c r="V7" s="411"/>
      <c r="W7" s="211">
        <v>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15">
        <v>0.25</v>
      </c>
      <c r="BC7" s="722">
        <v>0</v>
      </c>
      <c r="BD7" s="274"/>
      <c r="BE7" s="271"/>
      <c r="BF7" s="411"/>
      <c r="BG7" s="211" t="s">
        <v>500</v>
      </c>
      <c r="BH7" s="212" t="s">
        <v>494</v>
      </c>
      <c r="BI7" s="274"/>
      <c r="BJ7" s="326">
        <f>F7</f>
        <v>0</v>
      </c>
      <c r="BK7" s="327">
        <f>H7</f>
        <v>0</v>
      </c>
      <c r="BL7" s="327">
        <f>N7</f>
        <v>30</v>
      </c>
      <c r="BM7" s="327">
        <f>U7</f>
        <v>60</v>
      </c>
      <c r="BN7" s="327">
        <f>AD7</f>
        <v>0</v>
      </c>
      <c r="BO7" s="327">
        <f>AP7</f>
        <v>0</v>
      </c>
      <c r="BP7" s="328">
        <f>AX7</f>
        <v>0</v>
      </c>
      <c r="BR7" s="684">
        <f>EF7*BR$6</f>
        <v>0</v>
      </c>
      <c r="BS7" s="685">
        <f>H7*BS$6</f>
        <v>0</v>
      </c>
      <c r="BT7" s="685">
        <f>N7*BT$6</f>
        <v>3129</v>
      </c>
      <c r="BU7" s="685">
        <f>U7*BU$6</f>
        <v>4866</v>
      </c>
      <c r="BV7" s="685">
        <f>AD7*BV$6</f>
        <v>0</v>
      </c>
      <c r="BW7" s="685">
        <f>AP7*BW$6</f>
        <v>0</v>
      </c>
      <c r="BX7" s="686">
        <f>AX7*BX$6</f>
        <v>0</v>
      </c>
      <c r="BY7" s="8"/>
      <c r="BZ7" s="684">
        <f>SUM(BR7:BX7)</f>
        <v>7995</v>
      </c>
      <c r="CA7" s="693">
        <f>BZ7*(1+BB7)</f>
        <v>9993.75</v>
      </c>
      <c r="CB7" s="686">
        <f t="shared" ref="CB7:CB21" si="5">AZ7*(1+BC7)</f>
        <v>0</v>
      </c>
      <c r="CC7" s="8"/>
      <c r="CD7" s="8"/>
      <c r="CE7" s="8"/>
      <c r="CF7" s="329"/>
    </row>
    <row r="8" spans="2:84" s="2" customFormat="1" ht="312">
      <c r="B8" s="342" t="s">
        <v>806</v>
      </c>
      <c r="C8" s="171" t="s">
        <v>253</v>
      </c>
      <c r="D8" s="376" t="s">
        <v>381</v>
      </c>
      <c r="E8" s="282">
        <v>60</v>
      </c>
      <c r="F8" s="283">
        <v>0</v>
      </c>
      <c r="G8" s="184"/>
      <c r="H8" s="282">
        <f t="shared" si="0"/>
        <v>0</v>
      </c>
      <c r="I8" s="184"/>
      <c r="J8" s="213">
        <v>0</v>
      </c>
      <c r="K8" s="285">
        <v>0</v>
      </c>
      <c r="L8" s="214">
        <v>0</v>
      </c>
      <c r="M8" s="184"/>
      <c r="N8" s="282">
        <f t="shared" si="1"/>
        <v>60</v>
      </c>
      <c r="O8" s="184"/>
      <c r="P8" s="213">
        <v>0</v>
      </c>
      <c r="Q8" s="285">
        <v>0</v>
      </c>
      <c r="R8" s="285">
        <v>60</v>
      </c>
      <c r="S8" s="214">
        <v>0</v>
      </c>
      <c r="T8" s="184"/>
      <c r="U8" s="282">
        <f t="shared" si="2"/>
        <v>20</v>
      </c>
      <c r="V8" s="412"/>
      <c r="W8" s="213">
        <v>20</v>
      </c>
      <c r="X8" s="285">
        <v>0</v>
      </c>
      <c r="Y8" s="285">
        <v>0</v>
      </c>
      <c r="Z8" s="285">
        <v>0</v>
      </c>
      <c r="AA8" s="285">
        <v>0</v>
      </c>
      <c r="AB8" s="214">
        <v>0</v>
      </c>
      <c r="AC8" s="184"/>
      <c r="AD8" s="282">
        <f t="shared" si="3"/>
        <v>0</v>
      </c>
      <c r="AE8" s="184"/>
      <c r="AF8" s="213">
        <v>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30000</v>
      </c>
      <c r="BA8" s="412" t="s">
        <v>17</v>
      </c>
      <c r="BB8" s="716">
        <v>0.25</v>
      </c>
      <c r="BC8" s="718">
        <v>0.4</v>
      </c>
      <c r="BD8" s="184"/>
      <c r="BE8" s="283"/>
      <c r="BF8" s="412"/>
      <c r="BG8" s="213" t="s">
        <v>500</v>
      </c>
      <c r="BH8" s="214" t="s">
        <v>514</v>
      </c>
      <c r="BI8" s="184"/>
      <c r="BJ8" s="335">
        <f t="shared" ref="BJ8:BJ21" si="6">F8</f>
        <v>0</v>
      </c>
      <c r="BK8" s="336">
        <f t="shared" ref="BK8:BK21" si="7">H8</f>
        <v>0</v>
      </c>
      <c r="BL8" s="336">
        <f t="shared" ref="BL8:BL21" si="8">N8</f>
        <v>60</v>
      </c>
      <c r="BM8" s="336">
        <f t="shared" ref="BM8:BM21" si="9">U8</f>
        <v>20</v>
      </c>
      <c r="BN8" s="336">
        <f t="shared" ref="BN8:BN21" si="10">AD8</f>
        <v>0</v>
      </c>
      <c r="BO8" s="336">
        <f t="shared" ref="BO8:BO21" si="11">AP8</f>
        <v>0</v>
      </c>
      <c r="BP8" s="337">
        <f t="shared" ref="BP8:BP21" si="12">AX8</f>
        <v>0</v>
      </c>
      <c r="BR8" s="687">
        <f t="shared" ref="BR8:BR21" si="13">EF8*BR$6</f>
        <v>0</v>
      </c>
      <c r="BS8" s="688">
        <f t="shared" ref="BS8:BS21" si="14">H8*BS$6</f>
        <v>0</v>
      </c>
      <c r="BT8" s="688">
        <f t="shared" ref="BT8:BT21" si="15">N8*BT$6</f>
        <v>6258</v>
      </c>
      <c r="BU8" s="688">
        <f t="shared" ref="BU8:BU21" si="16">U8*BU$6</f>
        <v>1622</v>
      </c>
      <c r="BV8" s="688">
        <f t="shared" ref="BV8:BV21" si="17">AD8*BV$6</f>
        <v>0</v>
      </c>
      <c r="BW8" s="688">
        <f t="shared" ref="BW8:BW21" si="18">AP8*BW$6</f>
        <v>0</v>
      </c>
      <c r="BX8" s="689">
        <f t="shared" ref="BX8:BX21" si="19">AX8*BX$6</f>
        <v>0</v>
      </c>
      <c r="BY8" s="8"/>
      <c r="BZ8" s="687">
        <f t="shared" ref="BZ8:BZ21" si="20">SUM(BR8:BX8)</f>
        <v>7880</v>
      </c>
      <c r="CA8" s="694">
        <f t="shared" ref="CA8:CA21" si="21">BZ8*(1+BB8)</f>
        <v>9850</v>
      </c>
      <c r="CB8" s="689">
        <f t="shared" si="5"/>
        <v>42000</v>
      </c>
      <c r="CC8" s="8"/>
      <c r="CD8" s="8"/>
      <c r="CE8" s="8"/>
      <c r="CF8" s="329"/>
    </row>
    <row r="9" spans="2:84" s="2" customFormat="1" ht="156">
      <c r="B9" s="342" t="s">
        <v>807</v>
      </c>
      <c r="C9" s="171" t="s">
        <v>254</v>
      </c>
      <c r="D9" s="376" t="s">
        <v>370</v>
      </c>
      <c r="E9" s="282">
        <v>10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20</v>
      </c>
      <c r="V9" s="412"/>
      <c r="W9" s="213">
        <v>20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16">
        <v>0.25</v>
      </c>
      <c r="BC9" s="718">
        <v>0</v>
      </c>
      <c r="BD9" s="184"/>
      <c r="BE9" s="283"/>
      <c r="BF9" s="412"/>
      <c r="BG9" s="213" t="s">
        <v>500</v>
      </c>
      <c r="BH9" s="214" t="s">
        <v>494</v>
      </c>
      <c r="BI9" s="184"/>
      <c r="BJ9" s="335">
        <f t="shared" si="6"/>
        <v>0</v>
      </c>
      <c r="BK9" s="336">
        <f t="shared" si="7"/>
        <v>0</v>
      </c>
      <c r="BL9" s="336">
        <f t="shared" si="8"/>
        <v>40</v>
      </c>
      <c r="BM9" s="336">
        <f t="shared" si="9"/>
        <v>20</v>
      </c>
      <c r="BN9" s="336">
        <f t="shared" si="10"/>
        <v>0</v>
      </c>
      <c r="BO9" s="336">
        <f t="shared" si="11"/>
        <v>0</v>
      </c>
      <c r="BP9" s="337">
        <f t="shared" si="12"/>
        <v>0</v>
      </c>
      <c r="BR9" s="687">
        <f t="shared" si="13"/>
        <v>0</v>
      </c>
      <c r="BS9" s="688">
        <f t="shared" si="14"/>
        <v>0</v>
      </c>
      <c r="BT9" s="688">
        <f t="shared" si="15"/>
        <v>4172</v>
      </c>
      <c r="BU9" s="688">
        <f t="shared" si="16"/>
        <v>1622</v>
      </c>
      <c r="BV9" s="688">
        <f t="shared" si="17"/>
        <v>0</v>
      </c>
      <c r="BW9" s="688">
        <f t="shared" si="18"/>
        <v>0</v>
      </c>
      <c r="BX9" s="689">
        <f t="shared" si="19"/>
        <v>0</v>
      </c>
      <c r="BY9" s="8"/>
      <c r="BZ9" s="687">
        <f t="shared" si="20"/>
        <v>5794</v>
      </c>
      <c r="CA9" s="694">
        <f t="shared" si="21"/>
        <v>7242.5</v>
      </c>
      <c r="CB9" s="689">
        <f t="shared" si="5"/>
        <v>0</v>
      </c>
      <c r="CC9" s="8"/>
      <c r="CD9" s="8"/>
      <c r="CE9" s="8"/>
      <c r="CF9" s="329"/>
    </row>
    <row r="10" spans="2:84" s="2" customFormat="1" ht="218.4">
      <c r="B10" s="342" t="s">
        <v>808</v>
      </c>
      <c r="C10" s="171" t="s">
        <v>255</v>
      </c>
      <c r="D10" s="376" t="s">
        <v>371</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16">
        <v>0.25</v>
      </c>
      <c r="BC10" s="718">
        <v>0</v>
      </c>
      <c r="BD10" s="184"/>
      <c r="BE10" s="283"/>
      <c r="BF10" s="412"/>
      <c r="BG10" s="213" t="s">
        <v>500</v>
      </c>
      <c r="BH10" s="214"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0.4">
      <c r="B11" s="342" t="s">
        <v>809</v>
      </c>
      <c r="C11" s="171" t="s">
        <v>185</v>
      </c>
      <c r="D11" s="357" t="s">
        <v>372</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16">
        <v>0.25</v>
      </c>
      <c r="BC11" s="718">
        <v>0</v>
      </c>
      <c r="BD11" s="184"/>
      <c r="BE11" s="283"/>
      <c r="BF11" s="412"/>
      <c r="BG11" s="213" t="s">
        <v>500</v>
      </c>
      <c r="BH11" s="214"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342" t="s">
        <v>810</v>
      </c>
      <c r="C12" s="171" t="s">
        <v>256</v>
      </c>
      <c r="D12" s="431"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16">
        <v>0</v>
      </c>
      <c r="BC12" s="718">
        <v>0</v>
      </c>
      <c r="BD12" s="184"/>
      <c r="BE12" s="283"/>
      <c r="BF12" s="412"/>
      <c r="BG12" s="213" t="s">
        <v>432</v>
      </c>
      <c r="BH12" s="214"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c r="B13" s="342" t="s">
        <v>811</v>
      </c>
      <c r="C13" s="171" t="s">
        <v>186</v>
      </c>
      <c r="D13" s="431"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16">
        <v>0</v>
      </c>
      <c r="BC13" s="718">
        <v>0</v>
      </c>
      <c r="BD13" s="184"/>
      <c r="BE13" s="283"/>
      <c r="BF13" s="412"/>
      <c r="BG13" s="213" t="s">
        <v>432</v>
      </c>
      <c r="BH13" s="214"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329" customFormat="1" ht="109.2">
      <c r="B14" s="342" t="s">
        <v>812</v>
      </c>
      <c r="C14" s="171" t="s">
        <v>187</v>
      </c>
      <c r="D14" s="357" t="s">
        <v>391</v>
      </c>
      <c r="E14" s="282">
        <v>5</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8</v>
      </c>
      <c r="V14" s="412"/>
      <c r="W14" s="213">
        <v>8</v>
      </c>
      <c r="X14" s="285">
        <v>0</v>
      </c>
      <c r="Y14" s="285">
        <v>0</v>
      </c>
      <c r="Z14" s="285">
        <v>0</v>
      </c>
      <c r="AA14" s="285">
        <v>0</v>
      </c>
      <c r="AB14" s="214">
        <v>0</v>
      </c>
      <c r="AC14" s="184"/>
      <c r="AD14" s="282">
        <f t="shared" ref="AD14:AD21" si="22">SUM(AE14:AO14)</f>
        <v>24</v>
      </c>
      <c r="AE14" s="184"/>
      <c r="AF14" s="910">
        <v>24</v>
      </c>
      <c r="AG14" s="285">
        <v>0</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16">
        <v>0.25</v>
      </c>
      <c r="BC14" s="718">
        <v>0.25</v>
      </c>
      <c r="BD14" s="184"/>
      <c r="BE14" s="283"/>
      <c r="BF14" s="412"/>
      <c r="BG14" s="213" t="s">
        <v>500</v>
      </c>
      <c r="BH14" s="214" t="s">
        <v>501</v>
      </c>
      <c r="BI14" s="184"/>
      <c r="BJ14" s="335">
        <f t="shared" si="6"/>
        <v>0</v>
      </c>
      <c r="BK14" s="336">
        <f t="shared" si="7"/>
        <v>0</v>
      </c>
      <c r="BL14" s="336">
        <f t="shared" si="8"/>
        <v>8</v>
      </c>
      <c r="BM14" s="336">
        <f t="shared" si="9"/>
        <v>8</v>
      </c>
      <c r="BN14" s="336">
        <f t="shared" si="10"/>
        <v>24</v>
      </c>
      <c r="BO14" s="336">
        <f t="shared" si="11"/>
        <v>0</v>
      </c>
      <c r="BP14" s="337">
        <f t="shared" si="12"/>
        <v>0</v>
      </c>
      <c r="BR14" s="687">
        <f t="shared" si="13"/>
        <v>0</v>
      </c>
      <c r="BS14" s="688">
        <f t="shared" si="14"/>
        <v>0</v>
      </c>
      <c r="BT14" s="688">
        <f t="shared" si="15"/>
        <v>834.4</v>
      </c>
      <c r="BU14" s="688">
        <f t="shared" si="16"/>
        <v>648.79999999999995</v>
      </c>
      <c r="BV14" s="688">
        <f t="shared" si="17"/>
        <v>1946.3999999999999</v>
      </c>
      <c r="BW14" s="688">
        <f t="shared" si="18"/>
        <v>0</v>
      </c>
      <c r="BX14" s="689">
        <f t="shared" si="19"/>
        <v>0</v>
      </c>
      <c r="BY14" s="8"/>
      <c r="BZ14" s="687">
        <f t="shared" si="20"/>
        <v>3429.5999999999995</v>
      </c>
      <c r="CA14" s="694">
        <f t="shared" si="21"/>
        <v>4286.9999999999991</v>
      </c>
      <c r="CB14" s="689">
        <f t="shared" si="5"/>
        <v>625</v>
      </c>
      <c r="CC14" s="8"/>
      <c r="CD14" s="8"/>
      <c r="CE14" s="8"/>
      <c r="CF14" s="170"/>
    </row>
    <row r="15" spans="2:84" s="329" customFormat="1" ht="280.8">
      <c r="B15" s="342" t="s">
        <v>813</v>
      </c>
      <c r="C15" s="171" t="s">
        <v>188</v>
      </c>
      <c r="D15" s="357" t="s">
        <v>408</v>
      </c>
      <c r="E15" s="282">
        <v>10</v>
      </c>
      <c r="F15" s="283">
        <v>0</v>
      </c>
      <c r="G15" s="184"/>
      <c r="H15" s="282">
        <f t="shared" ref="H15:H21" si="23">SUM(I15:M15)</f>
        <v>0</v>
      </c>
      <c r="I15" s="184"/>
      <c r="J15" s="213">
        <v>0</v>
      </c>
      <c r="K15" s="285">
        <v>0</v>
      </c>
      <c r="L15" s="214">
        <v>0</v>
      </c>
      <c r="M15" s="184"/>
      <c r="N15" s="282">
        <f t="shared" ref="N15:N21" si="24">SUM(O15:T15)</f>
        <v>8</v>
      </c>
      <c r="O15" s="184"/>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60</v>
      </c>
      <c r="AE15" s="184"/>
      <c r="AF15" s="213">
        <v>60</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184"/>
      <c r="AX15" s="282">
        <v>0</v>
      </c>
      <c r="AY15" s="412"/>
      <c r="AZ15" s="219">
        <v>500</v>
      </c>
      <c r="BA15" s="412" t="s">
        <v>17</v>
      </c>
      <c r="BB15" s="716">
        <v>0.25</v>
      </c>
      <c r="BC15" s="718">
        <v>0.25</v>
      </c>
      <c r="BD15" s="184"/>
      <c r="BE15" s="283"/>
      <c r="BF15" s="412"/>
      <c r="BG15" s="213" t="s">
        <v>500</v>
      </c>
      <c r="BH15" s="214" t="s">
        <v>501</v>
      </c>
      <c r="BI15" s="184"/>
      <c r="BJ15" s="335">
        <f t="shared" si="6"/>
        <v>0</v>
      </c>
      <c r="BK15" s="336">
        <f t="shared" si="7"/>
        <v>0</v>
      </c>
      <c r="BL15" s="336">
        <f t="shared" si="8"/>
        <v>8</v>
      </c>
      <c r="BM15" s="336">
        <f t="shared" si="9"/>
        <v>8</v>
      </c>
      <c r="BN15" s="336">
        <f t="shared" si="10"/>
        <v>60</v>
      </c>
      <c r="BO15" s="336">
        <f t="shared" si="11"/>
        <v>0</v>
      </c>
      <c r="BP15" s="337">
        <f t="shared" si="12"/>
        <v>0</v>
      </c>
      <c r="BR15" s="687">
        <f t="shared" si="13"/>
        <v>0</v>
      </c>
      <c r="BS15" s="688">
        <f t="shared" si="14"/>
        <v>0</v>
      </c>
      <c r="BT15" s="688">
        <f t="shared" si="15"/>
        <v>834.4</v>
      </c>
      <c r="BU15" s="688">
        <f t="shared" si="16"/>
        <v>648.79999999999995</v>
      </c>
      <c r="BV15" s="688">
        <f t="shared" si="17"/>
        <v>4866</v>
      </c>
      <c r="BW15" s="688">
        <f t="shared" si="18"/>
        <v>0</v>
      </c>
      <c r="BX15" s="689">
        <f t="shared" si="19"/>
        <v>0</v>
      </c>
      <c r="BY15" s="18"/>
      <c r="BZ15" s="687">
        <f t="shared" si="20"/>
        <v>6349.2</v>
      </c>
      <c r="CA15" s="694">
        <f t="shared" si="21"/>
        <v>7936.5</v>
      </c>
      <c r="CB15" s="689">
        <f t="shared" si="5"/>
        <v>625</v>
      </c>
      <c r="CC15" s="18"/>
      <c r="CD15" s="18"/>
      <c r="CE15" s="18"/>
      <c r="CF15" s="170"/>
    </row>
    <row r="16" spans="2:84" s="329" customFormat="1" ht="93.6">
      <c r="B16" s="342" t="s">
        <v>814</v>
      </c>
      <c r="C16" s="171" t="s">
        <v>257</v>
      </c>
      <c r="D16" s="357" t="s">
        <v>376</v>
      </c>
      <c r="E16" s="282">
        <v>10</v>
      </c>
      <c r="F16" s="283">
        <v>0</v>
      </c>
      <c r="G16" s="184"/>
      <c r="H16" s="282">
        <f t="shared" si="23"/>
        <v>0</v>
      </c>
      <c r="I16" s="184"/>
      <c r="J16" s="213">
        <v>0</v>
      </c>
      <c r="K16" s="285">
        <v>0</v>
      </c>
      <c r="L16" s="214">
        <v>0</v>
      </c>
      <c r="M16" s="184"/>
      <c r="N16" s="282">
        <f t="shared" si="24"/>
        <v>8</v>
      </c>
      <c r="O16" s="184"/>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60</v>
      </c>
      <c r="AE16" s="184"/>
      <c r="AF16" s="213">
        <v>60</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184"/>
      <c r="AX16" s="282">
        <v>0</v>
      </c>
      <c r="AY16" s="412"/>
      <c r="AZ16" s="219">
        <v>500</v>
      </c>
      <c r="BA16" s="412" t="s">
        <v>17</v>
      </c>
      <c r="BB16" s="716">
        <v>0.25</v>
      </c>
      <c r="BC16" s="718">
        <v>0.25</v>
      </c>
      <c r="BD16" s="184"/>
      <c r="BE16" s="283"/>
      <c r="BF16" s="412"/>
      <c r="BG16" s="213" t="s">
        <v>500</v>
      </c>
      <c r="BH16" s="214" t="s">
        <v>501</v>
      </c>
      <c r="BI16" s="184"/>
      <c r="BJ16" s="335">
        <f t="shared" si="6"/>
        <v>0</v>
      </c>
      <c r="BK16" s="336">
        <f t="shared" si="7"/>
        <v>0</v>
      </c>
      <c r="BL16" s="336">
        <f t="shared" si="8"/>
        <v>8</v>
      </c>
      <c r="BM16" s="336">
        <f t="shared" si="9"/>
        <v>8</v>
      </c>
      <c r="BN16" s="336">
        <f t="shared" si="10"/>
        <v>60</v>
      </c>
      <c r="BO16" s="336">
        <f t="shared" si="11"/>
        <v>0</v>
      </c>
      <c r="BP16" s="337">
        <f t="shared" si="12"/>
        <v>0</v>
      </c>
      <c r="BR16" s="687">
        <f t="shared" si="13"/>
        <v>0</v>
      </c>
      <c r="BS16" s="688">
        <f t="shared" si="14"/>
        <v>0</v>
      </c>
      <c r="BT16" s="688">
        <f t="shared" si="15"/>
        <v>834.4</v>
      </c>
      <c r="BU16" s="688">
        <f t="shared" si="16"/>
        <v>648.79999999999995</v>
      </c>
      <c r="BV16" s="688">
        <f t="shared" si="17"/>
        <v>4866</v>
      </c>
      <c r="BW16" s="688">
        <f t="shared" si="18"/>
        <v>0</v>
      </c>
      <c r="BX16" s="689">
        <f t="shared" si="19"/>
        <v>0</v>
      </c>
      <c r="BY16" s="18"/>
      <c r="BZ16" s="687">
        <f t="shared" si="20"/>
        <v>6349.2</v>
      </c>
      <c r="CA16" s="694">
        <f t="shared" si="21"/>
        <v>7936.5</v>
      </c>
      <c r="CB16" s="689">
        <f t="shared" si="5"/>
        <v>625</v>
      </c>
      <c r="CC16" s="18"/>
      <c r="CD16" s="18"/>
      <c r="CE16" s="18"/>
    </row>
    <row r="17" spans="2:84" s="329" customFormat="1" ht="140.4">
      <c r="B17" s="1378" t="s">
        <v>815</v>
      </c>
      <c r="C17" s="171" t="s">
        <v>189</v>
      </c>
      <c r="D17" s="357" t="s">
        <v>419</v>
      </c>
      <c r="E17" s="282">
        <v>5</v>
      </c>
      <c r="F17" s="283">
        <v>0</v>
      </c>
      <c r="G17" s="184"/>
      <c r="H17" s="282">
        <f t="shared" si="23"/>
        <v>0</v>
      </c>
      <c r="I17" s="184"/>
      <c r="J17" s="213">
        <v>0</v>
      </c>
      <c r="K17" s="285">
        <v>0</v>
      </c>
      <c r="L17" s="214">
        <v>0</v>
      </c>
      <c r="M17" s="184"/>
      <c r="N17" s="282">
        <f t="shared" si="24"/>
        <v>0</v>
      </c>
      <c r="O17" s="184"/>
      <c r="P17" s="213">
        <v>0</v>
      </c>
      <c r="Q17" s="285">
        <v>0</v>
      </c>
      <c r="R17" s="1380">
        <v>0</v>
      </c>
      <c r="S17" s="214">
        <v>0</v>
      </c>
      <c r="T17" s="184"/>
      <c r="U17" s="282">
        <f t="shared" si="25"/>
        <v>0</v>
      </c>
      <c r="V17" s="412"/>
      <c r="W17" s="1385">
        <v>0</v>
      </c>
      <c r="X17" s="285">
        <v>0</v>
      </c>
      <c r="Y17" s="285">
        <v>0</v>
      </c>
      <c r="Z17" s="285">
        <v>0</v>
      </c>
      <c r="AA17" s="285">
        <v>0</v>
      </c>
      <c r="AB17" s="214">
        <v>0</v>
      </c>
      <c r="AC17" s="184"/>
      <c r="AD17" s="282">
        <f t="shared" si="22"/>
        <v>80</v>
      </c>
      <c r="AE17" s="184"/>
      <c r="AF17" s="213">
        <v>20</v>
      </c>
      <c r="AG17" s="285">
        <v>0</v>
      </c>
      <c r="AH17" s="285">
        <v>0</v>
      </c>
      <c r="AI17" s="1380">
        <v>60</v>
      </c>
      <c r="AJ17" s="285">
        <v>0</v>
      </c>
      <c r="AK17" s="285">
        <v>0</v>
      </c>
      <c r="AL17" s="285">
        <v>0</v>
      </c>
      <c r="AM17" s="285">
        <v>0</v>
      </c>
      <c r="AN17" s="214">
        <v>0</v>
      </c>
      <c r="AO17" s="184"/>
      <c r="AP17" s="282">
        <f t="shared" si="26"/>
        <v>80</v>
      </c>
      <c r="AQ17" s="184"/>
      <c r="AR17" s="213">
        <v>0</v>
      </c>
      <c r="AS17" s="285">
        <v>0</v>
      </c>
      <c r="AT17" s="285">
        <v>80</v>
      </c>
      <c r="AU17" s="285">
        <v>0</v>
      </c>
      <c r="AV17" s="214">
        <v>0</v>
      </c>
      <c r="AW17" s="184"/>
      <c r="AX17" s="282">
        <v>0</v>
      </c>
      <c r="AY17" s="412"/>
      <c r="AZ17" s="219">
        <v>500</v>
      </c>
      <c r="BA17" s="412" t="s">
        <v>17</v>
      </c>
      <c r="BB17" s="716">
        <v>0.25</v>
      </c>
      <c r="BC17" s="718">
        <v>0.25</v>
      </c>
      <c r="BD17" s="184"/>
      <c r="BE17" s="283" t="s">
        <v>661</v>
      </c>
      <c r="BF17" s="412"/>
      <c r="BG17" s="213" t="s">
        <v>500</v>
      </c>
      <c r="BH17" s="214" t="s">
        <v>506</v>
      </c>
      <c r="BI17" s="184"/>
      <c r="BJ17" s="335">
        <f t="shared" si="6"/>
        <v>0</v>
      </c>
      <c r="BK17" s="336">
        <f t="shared" si="7"/>
        <v>0</v>
      </c>
      <c r="BL17" s="336">
        <f t="shared" si="8"/>
        <v>0</v>
      </c>
      <c r="BM17" s="336">
        <f t="shared" si="9"/>
        <v>0</v>
      </c>
      <c r="BN17" s="336">
        <f t="shared" si="10"/>
        <v>80</v>
      </c>
      <c r="BO17" s="336">
        <f t="shared" si="11"/>
        <v>80</v>
      </c>
      <c r="BP17" s="337">
        <f t="shared" si="12"/>
        <v>0</v>
      </c>
      <c r="BR17" s="687">
        <f t="shared" si="13"/>
        <v>0</v>
      </c>
      <c r="BS17" s="688">
        <f t="shared" si="14"/>
        <v>0</v>
      </c>
      <c r="BT17" s="688">
        <f t="shared" si="15"/>
        <v>0</v>
      </c>
      <c r="BU17" s="688">
        <f t="shared" si="16"/>
        <v>0</v>
      </c>
      <c r="BV17" s="688">
        <f t="shared" si="17"/>
        <v>6488</v>
      </c>
      <c r="BW17" s="688">
        <f t="shared" si="18"/>
        <v>9079.1999999999989</v>
      </c>
      <c r="BX17" s="689">
        <f t="shared" si="19"/>
        <v>0</v>
      </c>
      <c r="BY17" s="18"/>
      <c r="BZ17" s="687">
        <f t="shared" si="20"/>
        <v>15567.199999999999</v>
      </c>
      <c r="CA17" s="694">
        <f t="shared" si="21"/>
        <v>19459</v>
      </c>
      <c r="CB17" s="689">
        <f t="shared" si="5"/>
        <v>625</v>
      </c>
      <c r="CC17" s="8"/>
      <c r="CD17" s="8"/>
      <c r="CE17" s="8"/>
      <c r="CF17" s="18"/>
    </row>
    <row r="18" spans="2:84" s="329" customFormat="1" ht="109.2">
      <c r="B18" s="342" t="s">
        <v>816</v>
      </c>
      <c r="C18" s="171" t="s">
        <v>190</v>
      </c>
      <c r="D18" s="357" t="s">
        <v>411</v>
      </c>
      <c r="E18" s="282">
        <v>30</v>
      </c>
      <c r="F18" s="283">
        <v>0</v>
      </c>
      <c r="G18" s="184"/>
      <c r="H18" s="282">
        <f t="shared" si="23"/>
        <v>0</v>
      </c>
      <c r="I18" s="184"/>
      <c r="J18" s="213">
        <v>0</v>
      </c>
      <c r="K18" s="285">
        <v>0</v>
      </c>
      <c r="L18" s="214">
        <v>0</v>
      </c>
      <c r="M18" s="184"/>
      <c r="N18" s="282">
        <f t="shared" si="24"/>
        <v>48</v>
      </c>
      <c r="O18" s="184"/>
      <c r="P18" s="213">
        <v>0</v>
      </c>
      <c r="Q18" s="285">
        <v>0</v>
      </c>
      <c r="R18" s="285">
        <v>24</v>
      </c>
      <c r="S18" s="214">
        <v>24</v>
      </c>
      <c r="T18" s="184"/>
      <c r="U18" s="282">
        <f t="shared" si="25"/>
        <v>24</v>
      </c>
      <c r="V18" s="412"/>
      <c r="W18" s="213">
        <v>24</v>
      </c>
      <c r="X18" s="285">
        <v>0</v>
      </c>
      <c r="Y18" s="285">
        <v>0</v>
      </c>
      <c r="Z18" s="285">
        <v>0</v>
      </c>
      <c r="AA18" s="285">
        <v>0</v>
      </c>
      <c r="AB18" s="214">
        <v>0</v>
      </c>
      <c r="AC18" s="184"/>
      <c r="AD18" s="282">
        <f t="shared" si="22"/>
        <v>240</v>
      </c>
      <c r="AE18" s="184"/>
      <c r="AF18" s="213">
        <v>120</v>
      </c>
      <c r="AG18" s="1380">
        <v>120</v>
      </c>
      <c r="AH18" s="285">
        <v>0</v>
      </c>
      <c r="AI18" s="285">
        <v>0</v>
      </c>
      <c r="AJ18" s="285">
        <v>0</v>
      </c>
      <c r="AK18" s="285">
        <v>0</v>
      </c>
      <c r="AL18" s="285">
        <v>0</v>
      </c>
      <c r="AM18" s="285">
        <v>0</v>
      </c>
      <c r="AN18" s="214">
        <v>0</v>
      </c>
      <c r="AO18" s="184"/>
      <c r="AP18" s="282">
        <f t="shared" si="26"/>
        <v>240</v>
      </c>
      <c r="AQ18" s="184"/>
      <c r="AR18" s="213">
        <v>0</v>
      </c>
      <c r="AS18" s="285">
        <v>240</v>
      </c>
      <c r="AT18" s="285">
        <v>0</v>
      </c>
      <c r="AU18" s="285">
        <v>0</v>
      </c>
      <c r="AV18" s="214">
        <v>0</v>
      </c>
      <c r="AW18" s="184"/>
      <c r="AX18" s="282">
        <v>0</v>
      </c>
      <c r="AY18" s="412"/>
      <c r="AZ18" s="219">
        <v>500</v>
      </c>
      <c r="BA18" s="412" t="s">
        <v>17</v>
      </c>
      <c r="BB18" s="716">
        <v>0.25</v>
      </c>
      <c r="BC18" s="718">
        <v>0.25</v>
      </c>
      <c r="BD18" s="184"/>
      <c r="BE18" s="283"/>
      <c r="BF18" s="412"/>
      <c r="BG18" s="213" t="s">
        <v>500</v>
      </c>
      <c r="BH18" s="214" t="s">
        <v>501</v>
      </c>
      <c r="BI18" s="184"/>
      <c r="BJ18" s="335">
        <f t="shared" si="6"/>
        <v>0</v>
      </c>
      <c r="BK18" s="336">
        <f t="shared" si="7"/>
        <v>0</v>
      </c>
      <c r="BL18" s="336">
        <f t="shared" si="8"/>
        <v>48</v>
      </c>
      <c r="BM18" s="336">
        <f t="shared" si="9"/>
        <v>24</v>
      </c>
      <c r="BN18" s="336">
        <f t="shared" si="10"/>
        <v>240</v>
      </c>
      <c r="BO18" s="336">
        <f t="shared" si="11"/>
        <v>240</v>
      </c>
      <c r="BP18" s="337">
        <f t="shared" si="12"/>
        <v>0</v>
      </c>
      <c r="BR18" s="687">
        <f t="shared" si="13"/>
        <v>0</v>
      </c>
      <c r="BS18" s="688">
        <f t="shared" si="14"/>
        <v>0</v>
      </c>
      <c r="BT18" s="688">
        <f t="shared" si="15"/>
        <v>5006.3999999999996</v>
      </c>
      <c r="BU18" s="688">
        <f t="shared" si="16"/>
        <v>1946.3999999999999</v>
      </c>
      <c r="BV18" s="688">
        <f t="shared" si="17"/>
        <v>19464</v>
      </c>
      <c r="BW18" s="688">
        <f t="shared" si="18"/>
        <v>27237.599999999999</v>
      </c>
      <c r="BX18" s="689">
        <f t="shared" si="19"/>
        <v>0</v>
      </c>
      <c r="BY18" s="18"/>
      <c r="BZ18" s="687">
        <f t="shared" si="20"/>
        <v>53654.399999999994</v>
      </c>
      <c r="CA18" s="694">
        <f t="shared" si="21"/>
        <v>67068</v>
      </c>
      <c r="CB18" s="689">
        <f t="shared" si="5"/>
        <v>625</v>
      </c>
      <c r="CC18" s="8"/>
      <c r="CD18" s="8"/>
      <c r="CE18" s="8"/>
      <c r="CF18" s="8"/>
    </row>
    <row r="19" spans="2:84" s="329" customFormat="1" ht="218.4">
      <c r="B19" s="342" t="s">
        <v>817</v>
      </c>
      <c r="C19" s="171" t="s">
        <v>191</v>
      </c>
      <c r="D19" s="376" t="s">
        <v>373</v>
      </c>
      <c r="E19" s="282">
        <v>5</v>
      </c>
      <c r="F19" s="283">
        <v>0</v>
      </c>
      <c r="G19" s="184"/>
      <c r="H19" s="282">
        <f t="shared" si="23"/>
        <v>0</v>
      </c>
      <c r="I19" s="184"/>
      <c r="J19" s="213">
        <v>0</v>
      </c>
      <c r="K19" s="285">
        <v>0</v>
      </c>
      <c r="L19" s="214">
        <v>0</v>
      </c>
      <c r="M19" s="184"/>
      <c r="N19" s="282">
        <f t="shared" si="24"/>
        <v>8</v>
      </c>
      <c r="O19" s="184"/>
      <c r="P19" s="213">
        <v>0</v>
      </c>
      <c r="Q19" s="285">
        <v>0</v>
      </c>
      <c r="R19" s="285">
        <v>8</v>
      </c>
      <c r="S19" s="214">
        <v>0</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184"/>
      <c r="AX19" s="282">
        <v>0</v>
      </c>
      <c r="AY19" s="412"/>
      <c r="AZ19" s="219">
        <v>0</v>
      </c>
      <c r="BA19" s="412" t="s">
        <v>17</v>
      </c>
      <c r="BB19" s="716">
        <v>0.25</v>
      </c>
      <c r="BC19" s="718">
        <v>0</v>
      </c>
      <c r="BD19" s="184"/>
      <c r="BE19" s="283"/>
      <c r="BF19" s="412"/>
      <c r="BG19" s="213" t="s">
        <v>500</v>
      </c>
      <c r="BH19" s="214"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172" customFormat="1" ht="109.2">
      <c r="B20" s="342" t="s">
        <v>818</v>
      </c>
      <c r="C20" s="383" t="s">
        <v>192</v>
      </c>
      <c r="D20" s="368" t="s">
        <v>374</v>
      </c>
      <c r="E20" s="282">
        <v>10</v>
      </c>
      <c r="F20" s="283">
        <v>0</v>
      </c>
      <c r="G20" s="184"/>
      <c r="H20" s="282">
        <f t="shared" si="23"/>
        <v>0</v>
      </c>
      <c r="I20" s="184"/>
      <c r="J20" s="213">
        <v>0</v>
      </c>
      <c r="K20" s="285">
        <v>0</v>
      </c>
      <c r="L20" s="214">
        <v>0</v>
      </c>
      <c r="M20" s="184"/>
      <c r="N20" s="282">
        <f t="shared" si="24"/>
        <v>8</v>
      </c>
      <c r="O20" s="184"/>
      <c r="P20" s="213">
        <v>0</v>
      </c>
      <c r="Q20" s="285">
        <v>0</v>
      </c>
      <c r="R20" s="285">
        <v>8</v>
      </c>
      <c r="S20" s="214">
        <v>0</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184"/>
      <c r="AX20" s="282">
        <v>0</v>
      </c>
      <c r="AY20" s="412"/>
      <c r="AZ20" s="219">
        <v>0</v>
      </c>
      <c r="BA20" s="412" t="s">
        <v>17</v>
      </c>
      <c r="BB20" s="716">
        <v>0.25</v>
      </c>
      <c r="BC20" s="718">
        <v>0</v>
      </c>
      <c r="BD20" s="184"/>
      <c r="BE20" s="283"/>
      <c r="BF20" s="412"/>
      <c r="BG20" s="213" t="s">
        <v>500</v>
      </c>
      <c r="BH20" s="214" t="s">
        <v>494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s="329" customFormat="1" ht="156.6" thickBot="1">
      <c r="B21" s="1379" t="s">
        <v>819</v>
      </c>
      <c r="C21" s="297" t="s">
        <v>258</v>
      </c>
      <c r="D21" s="572" t="s">
        <v>375</v>
      </c>
      <c r="E21" s="298">
        <v>50</v>
      </c>
      <c r="F21" s="299">
        <v>0</v>
      </c>
      <c r="G21" s="340"/>
      <c r="H21" s="298">
        <f t="shared" si="23"/>
        <v>400</v>
      </c>
      <c r="I21" s="340"/>
      <c r="J21" s="215">
        <v>0</v>
      </c>
      <c r="K21" s="301">
        <v>400</v>
      </c>
      <c r="L21" s="216">
        <v>0</v>
      </c>
      <c r="M21" s="340"/>
      <c r="N21" s="298">
        <f t="shared" si="24"/>
        <v>80</v>
      </c>
      <c r="O21" s="340"/>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40"/>
      <c r="AX21" s="298">
        <v>1600</v>
      </c>
      <c r="AY21" s="413"/>
      <c r="AZ21" s="220">
        <v>500</v>
      </c>
      <c r="BA21" s="413" t="s">
        <v>17</v>
      </c>
      <c r="BB21" s="717">
        <v>0.25</v>
      </c>
      <c r="BC21" s="719">
        <v>0</v>
      </c>
      <c r="BD21" s="340" t="s">
        <v>17</v>
      </c>
      <c r="BE21" s="299" t="s">
        <v>17</v>
      </c>
      <c r="BF21" s="413"/>
      <c r="BG21" s="215" t="s">
        <v>500</v>
      </c>
      <c r="BH21" s="216" t="s">
        <v>501</v>
      </c>
      <c r="BI21" s="340"/>
      <c r="BJ21" s="408">
        <f t="shared" si="6"/>
        <v>0</v>
      </c>
      <c r="BK21" s="378">
        <f t="shared" si="7"/>
        <v>400</v>
      </c>
      <c r="BL21" s="378">
        <f t="shared" si="8"/>
        <v>80</v>
      </c>
      <c r="BM21" s="378">
        <f t="shared" si="9"/>
        <v>40</v>
      </c>
      <c r="BN21" s="378">
        <f t="shared" si="10"/>
        <v>80</v>
      </c>
      <c r="BO21" s="378">
        <f t="shared" si="11"/>
        <v>0</v>
      </c>
      <c r="BP21" s="380">
        <f t="shared" si="12"/>
        <v>1600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1.8" thickBot="1">
      <c r="T22" s="21"/>
      <c r="W22" s="20"/>
      <c r="AX22" s="1369" t="s">
        <v>715</v>
      </c>
      <c r="AY22" s="1374"/>
      <c r="AZ22" s="1375">
        <f>SUM(AZ7:AZ21)</f>
        <v>33000</v>
      </c>
      <c r="BN22" s="18"/>
      <c r="BO22" s="1376" t="s">
        <v>702</v>
      </c>
      <c r="BP22" s="1370">
        <f>SUM(BJ7:BP21)</f>
        <v>3446</v>
      </c>
      <c r="BQ22" s="18"/>
      <c r="CF22" s="85"/>
    </row>
    <row r="23" spans="2:84" ht="16.2" thickBot="1">
      <c r="T23" s="21"/>
      <c r="W23" s="20"/>
      <c r="BO23" s="18"/>
      <c r="BP23" s="18"/>
      <c r="BQ23" s="18"/>
      <c r="CF23" s="85"/>
    </row>
    <row r="24" spans="2:84" s="8" customFormat="1" ht="52.05"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38" t="s">
        <v>583</v>
      </c>
      <c r="BI24" s="1316"/>
      <c r="BJ24" s="903" t="s">
        <v>92</v>
      </c>
      <c r="BK24" s="903" t="s">
        <v>93</v>
      </c>
      <c r="BL24" s="903" t="s">
        <v>94</v>
      </c>
      <c r="BM24" s="903" t="s">
        <v>95</v>
      </c>
      <c r="BN24" s="903" t="s">
        <v>8</v>
      </c>
      <c r="BO24" s="903" t="s">
        <v>62</v>
      </c>
      <c r="BP24" s="904" t="s">
        <v>96</v>
      </c>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s="8" customFormat="1" ht="16.05"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39"/>
      <c r="BI25" s="1317"/>
      <c r="BJ25" s="905" t="s">
        <v>556</v>
      </c>
      <c r="BK25" s="905" t="s">
        <v>556</v>
      </c>
      <c r="BL25" s="905" t="s">
        <v>556</v>
      </c>
      <c r="BM25" s="905" t="s">
        <v>556</v>
      </c>
      <c r="BN25" s="905" t="s">
        <v>556</v>
      </c>
      <c r="BO25" s="905" t="s">
        <v>556</v>
      </c>
      <c r="BP25" s="906" t="s">
        <v>556</v>
      </c>
      <c r="BR25" s="1306" t="s">
        <v>530</v>
      </c>
      <c r="BS25" s="1307"/>
      <c r="BT25" s="1307"/>
      <c r="BU25" s="1307"/>
      <c r="BV25" s="1307"/>
      <c r="BW25" s="1307"/>
      <c r="BX25" s="1308"/>
      <c r="BY25" s="665"/>
      <c r="BZ25" s="699">
        <f>SUM(BZ7:BZ21)</f>
        <v>183520.19999999998</v>
      </c>
      <c r="CA25" s="700">
        <f t="shared" ref="CA25:CB25" si="27">SUM(CA7:CA21)</f>
        <v>229400.25</v>
      </c>
      <c r="CB25" s="700">
        <f t="shared" si="27"/>
        <v>45625</v>
      </c>
      <c r="CC25" s="700">
        <f>SUM(AZ7:AZ21)</f>
        <v>33000</v>
      </c>
      <c r="CD25" s="701">
        <f>(CA25-BZ25)/BZ25</f>
        <v>0.25000000000000011</v>
      </c>
      <c r="CE25" s="702">
        <f>IF(CC25=0,0,(CB25-CC25)/CC25)</f>
        <v>0.38257575757575757</v>
      </c>
      <c r="CF25" s="85"/>
    </row>
    <row r="26" spans="2:84" s="86" customFormat="1" ht="36" customHeight="1" thickBot="1">
      <c r="B26" s="493" t="s">
        <v>74</v>
      </c>
      <c r="C26" s="494" t="s">
        <v>75</v>
      </c>
      <c r="D26" s="494" t="s">
        <v>76</v>
      </c>
      <c r="E26" s="482" t="s">
        <v>77</v>
      </c>
      <c r="F26" s="495"/>
      <c r="G26" s="495"/>
      <c r="H26" s="496" t="s">
        <v>81</v>
      </c>
      <c r="I26" s="482" t="s">
        <v>81</v>
      </c>
      <c r="J26" s="494" t="s">
        <v>82</v>
      </c>
      <c r="K26" s="497" t="s">
        <v>61</v>
      </c>
      <c r="L26" s="1343" t="s">
        <v>78</v>
      </c>
      <c r="M26" s="1344"/>
      <c r="N26" s="498" t="s">
        <v>79</v>
      </c>
      <c r="O26" s="498"/>
      <c r="P26" s="499" t="s">
        <v>588</v>
      </c>
      <c r="Q26" s="498" t="s">
        <v>598</v>
      </c>
      <c r="R26" s="499" t="s">
        <v>599</v>
      </c>
      <c r="S26" s="500" t="s">
        <v>61</v>
      </c>
      <c r="T26" s="500"/>
      <c r="U26" s="500" t="s">
        <v>588</v>
      </c>
      <c r="V26" s="501"/>
      <c r="W26" s="501" t="s">
        <v>600</v>
      </c>
      <c r="X26" s="501" t="s">
        <v>80</v>
      </c>
      <c r="Y26" s="501" t="s">
        <v>601</v>
      </c>
      <c r="Z26" s="502" t="s">
        <v>83</v>
      </c>
      <c r="AA26" s="1333" t="s">
        <v>286</v>
      </c>
      <c r="AB26" s="1333"/>
      <c r="AC26" s="1333"/>
      <c r="AD26" s="1333"/>
      <c r="AE26" s="1333"/>
      <c r="AF26" s="1333"/>
      <c r="AG26" s="1326"/>
      <c r="BH26" s="1340"/>
      <c r="BI26" s="1318"/>
      <c r="BJ26" s="195">
        <f>SUM(BJ7:BJ21)</f>
        <v>0</v>
      </c>
      <c r="BK26" s="196">
        <f t="shared" ref="BK26:BP26" si="28">SUM(BK7:BK21)</f>
        <v>400</v>
      </c>
      <c r="BL26" s="196">
        <f t="shared" si="28"/>
        <v>314</v>
      </c>
      <c r="BM26" s="196">
        <f t="shared" si="28"/>
        <v>220</v>
      </c>
      <c r="BN26" s="196">
        <f t="shared" si="28"/>
        <v>592</v>
      </c>
      <c r="BO26" s="196">
        <f t="shared" si="28"/>
        <v>320</v>
      </c>
      <c r="BP26" s="197">
        <f t="shared" si="28"/>
        <v>1600</v>
      </c>
      <c r="BR26" s="696">
        <f>SUM(BR7:BR21)</f>
        <v>0</v>
      </c>
      <c r="BS26" s="697">
        <f t="shared" ref="BS26:BX26" si="29">SUM(BS7:BS21)</f>
        <v>48600</v>
      </c>
      <c r="BT26" s="697">
        <f t="shared" si="29"/>
        <v>32750.200000000004</v>
      </c>
      <c r="BU26" s="697">
        <f t="shared" si="29"/>
        <v>17841.999999999993</v>
      </c>
      <c r="BV26" s="697">
        <f t="shared" si="29"/>
        <v>48011.199999999997</v>
      </c>
      <c r="BW26" s="697">
        <f t="shared" si="29"/>
        <v>36316.799999999996</v>
      </c>
      <c r="BX26" s="698">
        <f t="shared" si="29"/>
        <v>0</v>
      </c>
      <c r="BY26" s="665"/>
      <c r="BZ26" s="665"/>
      <c r="CA26" s="665"/>
      <c r="CB26" s="665"/>
      <c r="CC26" s="665"/>
      <c r="CD26" s="665"/>
      <c r="CE26" s="665"/>
      <c r="CF26" s="85"/>
    </row>
    <row r="27" spans="2:84" s="85" customFormat="1" ht="15"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R27" s="665"/>
      <c r="BS27" s="665"/>
      <c r="BT27" s="665"/>
      <c r="BU27" s="665"/>
      <c r="BV27" s="665"/>
      <c r="BW27" s="665"/>
      <c r="BX27" s="665"/>
      <c r="BY27" s="665"/>
      <c r="BZ27" s="665"/>
      <c r="CA27" s="665"/>
      <c r="CB27" s="665"/>
      <c r="CC27" s="665"/>
      <c r="CD27" s="665"/>
      <c r="CE27" s="665"/>
    </row>
    <row r="28" spans="2:84" s="85" customFormat="1" ht="34.950000000000003"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J28" s="915"/>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J32" s="152"/>
      <c r="BR32" s="665"/>
      <c r="BS32" s="665"/>
      <c r="BT32" s="665"/>
      <c r="BU32" s="665"/>
      <c r="BV32" s="665"/>
      <c r="BW32" s="665"/>
      <c r="BX32" s="665"/>
      <c r="BY32" s="665"/>
      <c r="BZ32" s="665"/>
      <c r="CA32" s="665"/>
      <c r="CB32" s="665"/>
      <c r="CC32" s="665"/>
      <c r="CD32" s="665"/>
      <c r="CE32" s="665"/>
    </row>
    <row r="33" spans="2:84" s="85" customForma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c r="CF44" s="8"/>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8"/>
      <c r="BS47" s="8"/>
      <c r="BT47" s="8"/>
      <c r="BU47" s="8"/>
      <c r="BV47" s="8"/>
      <c r="BW47" s="8"/>
      <c r="BX47" s="8"/>
      <c r="BY47" s="8"/>
      <c r="BZ47" s="8"/>
      <c r="CA47" s="8"/>
      <c r="CB47" s="8"/>
      <c r="CC47" s="8"/>
      <c r="CD47" s="8"/>
      <c r="CE47" s="8"/>
      <c r="CF47" s="86"/>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36"/>
      <c r="AB48" s="1336"/>
      <c r="AC48" s="1336"/>
      <c r="AD48" s="1336"/>
      <c r="AE48" s="1336"/>
      <c r="AF48" s="1336"/>
      <c r="AG48" s="1337"/>
      <c r="BR48" s="8"/>
      <c r="BS48" s="8"/>
      <c r="BT48" s="8"/>
      <c r="BU48" s="8"/>
      <c r="BV48" s="8"/>
      <c r="BW48" s="8"/>
      <c r="BX48" s="8"/>
      <c r="BY48" s="8"/>
      <c r="BZ48" s="8"/>
      <c r="CA48" s="8"/>
      <c r="CB48" s="8"/>
      <c r="CC48" s="8"/>
      <c r="CD48" s="8"/>
      <c r="CE48" s="8"/>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c r="CF49" s="86"/>
    </row>
    <row r="50" spans="2:84" s="8" customForma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 customFormat="1" ht="42">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2"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6" customFormat="1" ht="36" customHeight="1" thickBot="1">
      <c r="B53" s="91" t="s">
        <v>74</v>
      </c>
      <c r="C53" s="92" t="s">
        <v>75</v>
      </c>
      <c r="D53" s="92" t="s">
        <v>86</v>
      </c>
      <c r="E53" s="481" t="s">
        <v>88</v>
      </c>
      <c r="F53" s="93" t="s">
        <v>87</v>
      </c>
      <c r="G53" s="93"/>
      <c r="H53" s="150"/>
      <c r="I53" s="481" t="s">
        <v>81</v>
      </c>
      <c r="J53" s="95" t="s">
        <v>89</v>
      </c>
      <c r="K53" s="94" t="s">
        <v>61</v>
      </c>
      <c r="L53" s="1334" t="s">
        <v>78</v>
      </c>
      <c r="M53" s="1335"/>
      <c r="N53" s="95" t="s">
        <v>79</v>
      </c>
      <c r="O53" s="95"/>
      <c r="P53" s="96" t="s">
        <v>588</v>
      </c>
      <c r="Q53" s="95" t="s">
        <v>598</v>
      </c>
      <c r="R53" s="96" t="s">
        <v>599</v>
      </c>
      <c r="S53" s="97" t="s">
        <v>61</v>
      </c>
      <c r="T53" s="97"/>
      <c r="U53" s="97" t="s">
        <v>588</v>
      </c>
      <c r="V53" s="98"/>
      <c r="W53" s="98" t="s">
        <v>600</v>
      </c>
      <c r="X53" s="98" t="s">
        <v>80</v>
      </c>
      <c r="Y53" s="98" t="s">
        <v>601</v>
      </c>
      <c r="Z53" s="503" t="s">
        <v>83</v>
      </c>
      <c r="AA53" s="1328" t="s">
        <v>286</v>
      </c>
      <c r="AB53" s="1327"/>
      <c r="AC53" s="1327"/>
      <c r="AD53" s="1327"/>
      <c r="AE53" s="1327"/>
      <c r="AF53" s="1327"/>
      <c r="AG53" s="1328"/>
      <c r="BR53" s="369"/>
      <c r="BS53" s="369"/>
      <c r="BT53" s="369"/>
      <c r="BU53" s="369"/>
      <c r="BV53" s="369"/>
      <c r="BW53" s="369"/>
      <c r="BX53" s="369"/>
      <c r="BY53" s="369"/>
      <c r="BZ53" s="369"/>
      <c r="CA53" s="369"/>
      <c r="CB53" s="369"/>
      <c r="CC53" s="369"/>
      <c r="CD53" s="369"/>
      <c r="CE53" s="369"/>
    </row>
    <row r="54" spans="2:84" s="85" customFormat="1" ht="15" customHeigh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52"/>
      <c r="AB54" s="1350"/>
      <c r="AC54" s="1350"/>
      <c r="AD54" s="1350"/>
      <c r="AE54" s="1350"/>
      <c r="AF54" s="1350"/>
      <c r="AG54" s="1350"/>
      <c r="BR54" s="369"/>
      <c r="BS54" s="369"/>
      <c r="BT54" s="369"/>
      <c r="BU54" s="369"/>
      <c r="BV54" s="369"/>
      <c r="BW54" s="369"/>
      <c r="BX54" s="369"/>
      <c r="BY54" s="369"/>
      <c r="BZ54" s="369"/>
      <c r="CA54" s="369"/>
      <c r="CB54" s="369"/>
      <c r="CC54" s="369"/>
      <c r="CD54" s="369"/>
      <c r="CE54" s="369"/>
      <c r="CF54" s="86"/>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4.4">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4.4">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c r="CF63" s="85"/>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4.4">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c r="CF66" s="85"/>
    </row>
    <row r="67" spans="2:84" s="86" customFormat="1">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1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49"/>
      <c r="AB69" s="1350"/>
      <c r="AC69" s="1350"/>
      <c r="AD69" s="1350"/>
      <c r="AE69" s="1350"/>
      <c r="AF69" s="1350"/>
      <c r="AG69" s="1350"/>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49"/>
      <c r="AB71" s="1350"/>
      <c r="AC71" s="1350"/>
      <c r="AD71" s="1350"/>
      <c r="AE71" s="1350"/>
      <c r="AF71" s="1350"/>
      <c r="AG71" s="1350"/>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51"/>
      <c r="AB72" s="1350"/>
      <c r="AC72" s="1350"/>
      <c r="AD72" s="1350"/>
      <c r="AE72" s="1350"/>
      <c r="AF72" s="1350"/>
      <c r="AG72" s="1350"/>
      <c r="BR72" s="20"/>
      <c r="BS72" s="18"/>
      <c r="BT72" s="18"/>
      <c r="BU72" s="18"/>
      <c r="BV72" s="18"/>
      <c r="BW72" s="18"/>
      <c r="BX72" s="18"/>
      <c r="BY72" s="18"/>
      <c r="BZ72" s="18"/>
      <c r="CA72" s="18"/>
      <c r="CB72" s="18"/>
      <c r="CC72" s="18"/>
      <c r="CD72" s="18"/>
      <c r="CE72" s="18"/>
      <c r="CF72" s="18"/>
    </row>
    <row r="73" spans="2:84" s="8" customForma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ht="21">
      <c r="B74" s="921" t="s">
        <v>602</v>
      </c>
      <c r="C74" s="359"/>
      <c r="BR74" s="20"/>
      <c r="BS74" s="18"/>
      <c r="BT74" s="18"/>
      <c r="BU74" s="18"/>
      <c r="BV74" s="18"/>
      <c r="BW74" s="18"/>
      <c r="BX74" s="18"/>
      <c r="BY74" s="18"/>
      <c r="BZ74" s="18"/>
      <c r="CA74" s="18"/>
      <c r="CB74" s="18"/>
      <c r="CC74" s="18"/>
      <c r="CD74" s="18"/>
      <c r="CE74" s="18"/>
    </row>
    <row r="75" spans="2:84">
      <c r="T75" s="21"/>
      <c r="W75" s="20"/>
      <c r="BJ75" s="3"/>
      <c r="BK75" s="3"/>
      <c r="BL75" s="3"/>
      <c r="BM75" s="3"/>
      <c r="BN75" s="3"/>
      <c r="BO75" s="3"/>
      <c r="BP75" s="3"/>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BR4:BX4"/>
    <mergeCell ref="BZ5:BZ6"/>
    <mergeCell ref="CA5:CA6"/>
    <mergeCell ref="CB5:CB6"/>
    <mergeCell ref="BR25:BX25"/>
    <mergeCell ref="B2:C2"/>
    <mergeCell ref="AA69:AG69"/>
    <mergeCell ref="AA70:AG70"/>
    <mergeCell ref="AA71:AG71"/>
    <mergeCell ref="AA54:AG54"/>
    <mergeCell ref="AA55:AG55"/>
    <mergeCell ref="AA56:AG56"/>
    <mergeCell ref="AA57:AG57"/>
    <mergeCell ref="AA58:AG58"/>
    <mergeCell ref="AA47:AG47"/>
    <mergeCell ref="AA48:AG48"/>
    <mergeCell ref="AA53:AG53"/>
    <mergeCell ref="AA40:AG40"/>
    <mergeCell ref="AA41:AG41"/>
    <mergeCell ref="AA42:AG42"/>
    <mergeCell ref="AA43:AG43"/>
    <mergeCell ref="AA44:AG44"/>
    <mergeCell ref="AA59:AG59"/>
    <mergeCell ref="AA38:AG38"/>
    <mergeCell ref="AA32:AG32"/>
    <mergeCell ref="AA33:AG33"/>
    <mergeCell ref="AA34:AG34"/>
    <mergeCell ref="AA45:AG45"/>
    <mergeCell ref="AA46:AG46"/>
    <mergeCell ref="H4:H5"/>
    <mergeCell ref="AA72:AG72"/>
    <mergeCell ref="AA64:AG64"/>
    <mergeCell ref="AA65:AG65"/>
    <mergeCell ref="AA66:AG66"/>
    <mergeCell ref="AA67:AG67"/>
    <mergeCell ref="AA68:AG68"/>
    <mergeCell ref="AA60:AG60"/>
    <mergeCell ref="AA61:AG61"/>
    <mergeCell ref="AA62:AG62"/>
    <mergeCell ref="AA63:AG63"/>
    <mergeCell ref="BI24:BI26"/>
    <mergeCell ref="B4:B6"/>
    <mergeCell ref="D4:D6"/>
    <mergeCell ref="E4:E6"/>
    <mergeCell ref="F4:F5"/>
    <mergeCell ref="G4:G6"/>
    <mergeCell ref="W4:AB4"/>
    <mergeCell ref="AC4:AC6"/>
    <mergeCell ref="AD4:AD5"/>
    <mergeCell ref="AB5:AB6"/>
    <mergeCell ref="I4:I6"/>
    <mergeCell ref="J4:L4"/>
    <mergeCell ref="M4:M6"/>
    <mergeCell ref="N4:N5"/>
    <mergeCell ref="O4:O6"/>
    <mergeCell ref="BH24:BH26"/>
    <mergeCell ref="L26:M26"/>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53:M53"/>
    <mergeCell ref="AS5:AS6"/>
    <mergeCell ref="AT5:AT6"/>
    <mergeCell ref="AU5:AU6"/>
    <mergeCell ref="AF5:AF6"/>
    <mergeCell ref="AG5:AG6"/>
    <mergeCell ref="AH5:AH6"/>
    <mergeCell ref="AI5:AI6"/>
    <mergeCell ref="T4:T6"/>
    <mergeCell ref="U4:U5"/>
    <mergeCell ref="V4:V6"/>
    <mergeCell ref="P4:S4"/>
    <mergeCell ref="AA26:AG26"/>
    <mergeCell ref="AA27:AG27"/>
    <mergeCell ref="AA28:AG28"/>
    <mergeCell ref="AA29:AG29"/>
    <mergeCell ref="AA35:AG35"/>
    <mergeCell ref="AA36:AG36"/>
    <mergeCell ref="AA37:AG37"/>
    <mergeCell ref="AA39:AG39"/>
    <mergeCell ref="AA30:AG30"/>
    <mergeCell ref="AA31:AG31"/>
  </mergeCells>
  <hyperlinks>
    <hyperlink ref="I80" r:id="rId1" display="Commercially Available" xr:uid="{00000000-0004-0000-1E00-000000000000}"/>
    <hyperlink ref="I81" r:id="rId2" display="Commercially Available" xr:uid="{00000000-0004-0000-1E00-000001000000}"/>
    <hyperlink ref="I82" r:id="rId3" display="Commercially Available" xr:uid="{00000000-0004-0000-1E00-000002000000}"/>
    <hyperlink ref="B2" location="Navigation!A1" display="Return to Navigation Page" xr:uid="{00000000-0004-0000-1E00-000003000000}"/>
    <hyperlink ref="C2" location="Navigation!A1" display="Navigation!A1" xr:uid="{00000000-0004-0000-1E00-000004000000}"/>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B1:CF230"/>
  <sheetViews>
    <sheetView topLeftCell="A4" zoomScale="60" zoomScaleNormal="60" workbookViewId="0">
      <pane xSplit="3" ySplit="3" topLeftCell="BH19" activePane="bottomRight" state="frozenSplit"/>
      <selection activeCell="A4" sqref="A4"/>
      <selection pane="topRight" activeCell="D4" sqref="D4"/>
      <selection pane="bottomLeft" activeCell="A7" sqref="A7"/>
      <selection pane="bottomRight" activeCell="BP22" sqref="BP22"/>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83" width="17.19921875" style="8" customWidth="1"/>
    <col min="84" max="84" width="17.19921875" style="18" customWidth="1"/>
    <col min="85"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802</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266</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234">
      <c r="B7" s="341" t="s">
        <v>820</v>
      </c>
      <c r="C7" s="269" t="s">
        <v>259</v>
      </c>
      <c r="D7" s="571" t="s">
        <v>655</v>
      </c>
      <c r="E7" s="270">
        <v>60</v>
      </c>
      <c r="F7" s="271">
        <v>0</v>
      </c>
      <c r="G7" s="274"/>
      <c r="H7" s="270">
        <f t="shared" ref="H7:H14" si="0">SUM(I7:M7)</f>
        <v>0</v>
      </c>
      <c r="I7" s="274"/>
      <c r="J7" s="211">
        <v>0</v>
      </c>
      <c r="K7" s="273">
        <v>0</v>
      </c>
      <c r="L7" s="212">
        <v>0</v>
      </c>
      <c r="M7" s="274"/>
      <c r="N7" s="270">
        <f t="shared" ref="N7:N14" si="1">SUM(O7:T7)</f>
        <v>30</v>
      </c>
      <c r="O7" s="274"/>
      <c r="P7" s="211">
        <v>0</v>
      </c>
      <c r="Q7" s="273">
        <v>0</v>
      </c>
      <c r="R7" s="273">
        <v>30</v>
      </c>
      <c r="S7" s="212">
        <v>0</v>
      </c>
      <c r="T7" s="274"/>
      <c r="U7" s="270">
        <f t="shared" ref="U7:U14" si="2">SUM(V7:AC7)</f>
        <v>60</v>
      </c>
      <c r="V7" s="411"/>
      <c r="W7" s="211">
        <v>60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422"/>
      <c r="AX7" s="280">
        <v>0</v>
      </c>
      <c r="AY7" s="410"/>
      <c r="AZ7" s="218">
        <v>0</v>
      </c>
      <c r="BA7" s="411" t="s">
        <v>17</v>
      </c>
      <c r="BB7" s="725">
        <v>0.25</v>
      </c>
      <c r="BC7" s="726">
        <v>0</v>
      </c>
      <c r="BD7" s="629"/>
      <c r="BE7" s="630"/>
      <c r="BF7" s="631"/>
      <c r="BG7" s="489" t="s">
        <v>500</v>
      </c>
      <c r="BH7" s="628" t="s">
        <v>494</v>
      </c>
      <c r="BI7" s="274"/>
      <c r="BJ7" s="326">
        <f>F7</f>
        <v>0</v>
      </c>
      <c r="BK7" s="327">
        <f>H7</f>
        <v>0</v>
      </c>
      <c r="BL7" s="327">
        <f>N7</f>
        <v>30</v>
      </c>
      <c r="BM7" s="327">
        <f>U7</f>
        <v>60</v>
      </c>
      <c r="BN7" s="327">
        <f>AD7</f>
        <v>0</v>
      </c>
      <c r="BO7" s="327">
        <f>AP7</f>
        <v>0</v>
      </c>
      <c r="BP7" s="328">
        <f>AX7</f>
        <v>0</v>
      </c>
      <c r="BR7" s="684">
        <f>EF7*BR$6</f>
        <v>0</v>
      </c>
      <c r="BS7" s="685">
        <f>H7*BS$6</f>
        <v>0</v>
      </c>
      <c r="BT7" s="685">
        <f>N7*BT$6</f>
        <v>3129</v>
      </c>
      <c r="BU7" s="685">
        <f>U7*BU$6</f>
        <v>4866</v>
      </c>
      <c r="BV7" s="685">
        <f>AD7*BV$6</f>
        <v>0</v>
      </c>
      <c r="BW7" s="685">
        <f>AP7*BW$6</f>
        <v>0</v>
      </c>
      <c r="BX7" s="686">
        <f>AX7*BX$6</f>
        <v>0</v>
      </c>
      <c r="BY7" s="8"/>
      <c r="BZ7" s="684">
        <f>SUM(BR7:BX7)</f>
        <v>7995</v>
      </c>
      <c r="CA7" s="693">
        <f>BZ7*(1+BB7)</f>
        <v>9993.75</v>
      </c>
      <c r="CB7" s="686">
        <f t="shared" ref="CB7:CB21" si="5">AZ7*(1+BC7)</f>
        <v>0</v>
      </c>
      <c r="CC7" s="8"/>
      <c r="CD7" s="8"/>
      <c r="CE7" s="8"/>
      <c r="CF7" s="329"/>
    </row>
    <row r="8" spans="2:84" s="2" customFormat="1" ht="312">
      <c r="B8" s="342" t="s">
        <v>821</v>
      </c>
      <c r="C8" s="171" t="s">
        <v>260</v>
      </c>
      <c r="D8" s="376" t="s">
        <v>380</v>
      </c>
      <c r="E8" s="282">
        <v>60</v>
      </c>
      <c r="F8" s="283">
        <v>0</v>
      </c>
      <c r="G8" s="184"/>
      <c r="H8" s="282">
        <f t="shared" si="0"/>
        <v>0</v>
      </c>
      <c r="I8" s="184"/>
      <c r="J8" s="213">
        <v>0</v>
      </c>
      <c r="K8" s="285">
        <v>0</v>
      </c>
      <c r="L8" s="214">
        <v>0</v>
      </c>
      <c r="M8" s="184"/>
      <c r="N8" s="282">
        <f t="shared" si="1"/>
        <v>60</v>
      </c>
      <c r="O8" s="184"/>
      <c r="P8" s="213">
        <v>0</v>
      </c>
      <c r="Q8" s="285">
        <v>0</v>
      </c>
      <c r="R8" s="285">
        <v>60</v>
      </c>
      <c r="S8" s="214">
        <v>0</v>
      </c>
      <c r="T8" s="184"/>
      <c r="U8" s="282">
        <f t="shared" si="2"/>
        <v>20</v>
      </c>
      <c r="V8" s="412"/>
      <c r="W8" s="213">
        <v>20</v>
      </c>
      <c r="X8" s="285">
        <v>0</v>
      </c>
      <c r="Y8" s="285">
        <v>0</v>
      </c>
      <c r="Z8" s="285">
        <v>0</v>
      </c>
      <c r="AA8" s="285">
        <v>0</v>
      </c>
      <c r="AB8" s="214">
        <v>0</v>
      </c>
      <c r="AC8" s="184"/>
      <c r="AD8" s="282">
        <f t="shared" si="3"/>
        <v>20</v>
      </c>
      <c r="AE8" s="184"/>
      <c r="AF8" s="213">
        <v>20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338"/>
      <c r="AX8" s="290">
        <v>0</v>
      </c>
      <c r="AY8" s="409"/>
      <c r="AZ8" s="219">
        <v>30000</v>
      </c>
      <c r="BA8" s="412" t="s">
        <v>17</v>
      </c>
      <c r="BB8" s="727">
        <v>0.25</v>
      </c>
      <c r="BC8" s="728">
        <v>0.4</v>
      </c>
      <c r="BD8" s="633"/>
      <c r="BE8" s="634"/>
      <c r="BF8" s="635"/>
      <c r="BG8" s="490" t="s">
        <v>500</v>
      </c>
      <c r="BH8" s="632" t="s">
        <v>512</v>
      </c>
      <c r="BI8" s="184"/>
      <c r="BJ8" s="335">
        <f t="shared" ref="BJ8:BJ21" si="6">F8</f>
        <v>0</v>
      </c>
      <c r="BK8" s="336">
        <f t="shared" ref="BK8:BK21" si="7">H8</f>
        <v>0</v>
      </c>
      <c r="BL8" s="336">
        <f t="shared" ref="BL8:BL21" si="8">N8</f>
        <v>60</v>
      </c>
      <c r="BM8" s="336">
        <f t="shared" ref="BM8:BM21" si="9">U8</f>
        <v>20</v>
      </c>
      <c r="BN8" s="336">
        <f t="shared" ref="BN8:BN21" si="10">AD8</f>
        <v>20</v>
      </c>
      <c r="BO8" s="336">
        <f t="shared" ref="BO8:BO21" si="11">AP8</f>
        <v>0</v>
      </c>
      <c r="BP8" s="337">
        <f t="shared" ref="BP8:BP21" si="12">AX8</f>
        <v>0</v>
      </c>
      <c r="BR8" s="687">
        <f t="shared" ref="BR8:BR21" si="13">EF8*BR$6</f>
        <v>0</v>
      </c>
      <c r="BS8" s="688">
        <f t="shared" ref="BS8:BS21" si="14">H8*BS$6</f>
        <v>0</v>
      </c>
      <c r="BT8" s="688">
        <f t="shared" ref="BT8:BT21" si="15">N8*BT$6</f>
        <v>6258</v>
      </c>
      <c r="BU8" s="688">
        <f t="shared" ref="BU8:BU21" si="16">U8*BU$6</f>
        <v>1622</v>
      </c>
      <c r="BV8" s="688">
        <f t="shared" ref="BV8:BV21" si="17">AD8*BV$6</f>
        <v>1622</v>
      </c>
      <c r="BW8" s="688">
        <f t="shared" ref="BW8:BW21" si="18">AP8*BW$6</f>
        <v>0</v>
      </c>
      <c r="BX8" s="689">
        <f t="shared" ref="BX8:BX21" si="19">AX8*BX$6</f>
        <v>0</v>
      </c>
      <c r="BY8" s="8"/>
      <c r="BZ8" s="687">
        <f t="shared" ref="BZ8:BZ21" si="20">SUM(BR8:BX8)</f>
        <v>9502</v>
      </c>
      <c r="CA8" s="694">
        <f t="shared" ref="CA8:CA21" si="21">BZ8*(1+BB8)</f>
        <v>11877.5</v>
      </c>
      <c r="CB8" s="689">
        <f t="shared" si="5"/>
        <v>42000</v>
      </c>
      <c r="CC8" s="8"/>
      <c r="CD8" s="8"/>
      <c r="CE8" s="8"/>
      <c r="CF8" s="329"/>
    </row>
    <row r="9" spans="2:84" s="2" customFormat="1" ht="156">
      <c r="B9" s="342" t="s">
        <v>822</v>
      </c>
      <c r="C9" s="171" t="s">
        <v>261</v>
      </c>
      <c r="D9" s="376" t="s">
        <v>377</v>
      </c>
      <c r="E9" s="282">
        <v>10</v>
      </c>
      <c r="F9" s="283">
        <v>0</v>
      </c>
      <c r="G9" s="184"/>
      <c r="H9" s="282">
        <f t="shared" si="0"/>
        <v>0</v>
      </c>
      <c r="I9" s="184"/>
      <c r="J9" s="213">
        <v>0</v>
      </c>
      <c r="K9" s="285">
        <v>0</v>
      </c>
      <c r="L9" s="214">
        <v>0</v>
      </c>
      <c r="M9" s="184"/>
      <c r="N9" s="282">
        <f t="shared" si="1"/>
        <v>40</v>
      </c>
      <c r="O9" s="184"/>
      <c r="P9" s="213">
        <v>0</v>
      </c>
      <c r="Q9" s="285">
        <v>0</v>
      </c>
      <c r="R9" s="285">
        <v>40</v>
      </c>
      <c r="S9" s="214">
        <v>0</v>
      </c>
      <c r="T9" s="184"/>
      <c r="U9" s="282">
        <f t="shared" si="2"/>
        <v>10</v>
      </c>
      <c r="V9" s="412"/>
      <c r="W9" s="213">
        <v>10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338"/>
      <c r="AX9" s="290">
        <v>0</v>
      </c>
      <c r="AY9" s="409"/>
      <c r="AZ9" s="219">
        <v>0</v>
      </c>
      <c r="BA9" s="412" t="s">
        <v>17</v>
      </c>
      <c r="BB9" s="727">
        <v>0.25</v>
      </c>
      <c r="BC9" s="728">
        <v>0</v>
      </c>
      <c r="BD9" s="633"/>
      <c r="BE9" s="634"/>
      <c r="BF9" s="635"/>
      <c r="BG9" s="490" t="s">
        <v>500</v>
      </c>
      <c r="BH9" s="632" t="s">
        <v>494</v>
      </c>
      <c r="BI9" s="184"/>
      <c r="BJ9" s="335">
        <f t="shared" si="6"/>
        <v>0</v>
      </c>
      <c r="BK9" s="336">
        <f t="shared" si="7"/>
        <v>0</v>
      </c>
      <c r="BL9" s="336">
        <f t="shared" si="8"/>
        <v>40</v>
      </c>
      <c r="BM9" s="336">
        <f t="shared" si="9"/>
        <v>10</v>
      </c>
      <c r="BN9" s="336">
        <f t="shared" si="10"/>
        <v>0</v>
      </c>
      <c r="BO9" s="336">
        <f t="shared" si="11"/>
        <v>0</v>
      </c>
      <c r="BP9" s="337">
        <f t="shared" si="12"/>
        <v>0</v>
      </c>
      <c r="BR9" s="687">
        <f t="shared" si="13"/>
        <v>0</v>
      </c>
      <c r="BS9" s="688">
        <f t="shared" si="14"/>
        <v>0</v>
      </c>
      <c r="BT9" s="688">
        <f t="shared" si="15"/>
        <v>4172</v>
      </c>
      <c r="BU9" s="688">
        <f t="shared" si="16"/>
        <v>811</v>
      </c>
      <c r="BV9" s="688">
        <f t="shared" si="17"/>
        <v>0</v>
      </c>
      <c r="BW9" s="688">
        <f t="shared" si="18"/>
        <v>0</v>
      </c>
      <c r="BX9" s="689">
        <f t="shared" si="19"/>
        <v>0</v>
      </c>
      <c r="BY9" s="8"/>
      <c r="BZ9" s="687">
        <f t="shared" si="20"/>
        <v>4983</v>
      </c>
      <c r="CA9" s="694">
        <f t="shared" si="21"/>
        <v>6228.75</v>
      </c>
      <c r="CB9" s="689">
        <f t="shared" si="5"/>
        <v>0</v>
      </c>
      <c r="CC9" s="8"/>
      <c r="CD9" s="8"/>
      <c r="CE9" s="8"/>
      <c r="CF9" s="329"/>
    </row>
    <row r="10" spans="2:84" s="2" customFormat="1" ht="218.4">
      <c r="B10" s="342" t="s">
        <v>823</v>
      </c>
      <c r="C10" s="171" t="s">
        <v>262</v>
      </c>
      <c r="D10" s="376" t="s">
        <v>378</v>
      </c>
      <c r="E10" s="282">
        <v>10</v>
      </c>
      <c r="F10" s="283">
        <v>0</v>
      </c>
      <c r="G10" s="184"/>
      <c r="H10" s="282">
        <f t="shared" si="0"/>
        <v>0</v>
      </c>
      <c r="I10" s="184"/>
      <c r="J10" s="213">
        <v>0</v>
      </c>
      <c r="K10" s="285">
        <v>0</v>
      </c>
      <c r="L10" s="214">
        <v>0</v>
      </c>
      <c r="M10" s="184"/>
      <c r="N10" s="282">
        <f t="shared" si="1"/>
        <v>8</v>
      </c>
      <c r="O10" s="184"/>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338"/>
      <c r="AX10" s="290">
        <v>0</v>
      </c>
      <c r="AY10" s="409"/>
      <c r="AZ10" s="219">
        <v>0</v>
      </c>
      <c r="BA10" s="412" t="s">
        <v>17</v>
      </c>
      <c r="BB10" s="727">
        <v>0.25</v>
      </c>
      <c r="BC10" s="728">
        <v>0</v>
      </c>
      <c r="BD10" s="633"/>
      <c r="BE10" s="634"/>
      <c r="BF10" s="635"/>
      <c r="BG10" s="490" t="s">
        <v>500</v>
      </c>
      <c r="BH10" s="632"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0.4">
      <c r="B11" s="342" t="s">
        <v>824</v>
      </c>
      <c r="C11" s="171" t="s">
        <v>193</v>
      </c>
      <c r="D11" s="357" t="s">
        <v>379</v>
      </c>
      <c r="E11" s="282">
        <v>10</v>
      </c>
      <c r="F11" s="283">
        <v>0</v>
      </c>
      <c r="G11" s="184"/>
      <c r="H11" s="282">
        <f t="shared" si="0"/>
        <v>0</v>
      </c>
      <c r="I11" s="184"/>
      <c r="J11" s="213">
        <v>0</v>
      </c>
      <c r="K11" s="285">
        <v>0</v>
      </c>
      <c r="L11" s="214">
        <v>0</v>
      </c>
      <c r="M11" s="184"/>
      <c r="N11" s="282">
        <f t="shared" si="1"/>
        <v>8</v>
      </c>
      <c r="O11" s="184"/>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338"/>
      <c r="AX11" s="290">
        <v>0</v>
      </c>
      <c r="AY11" s="409"/>
      <c r="AZ11" s="219">
        <v>0</v>
      </c>
      <c r="BA11" s="412" t="s">
        <v>17</v>
      </c>
      <c r="BB11" s="727">
        <v>0.25</v>
      </c>
      <c r="BC11" s="728">
        <v>0</v>
      </c>
      <c r="BD11" s="633"/>
      <c r="BE11" s="634"/>
      <c r="BF11" s="635"/>
      <c r="BG11" s="490" t="s">
        <v>500</v>
      </c>
      <c r="BH11" s="632"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342" t="s">
        <v>825</v>
      </c>
      <c r="C12" s="171" t="s">
        <v>263</v>
      </c>
      <c r="D12" s="431" t="s">
        <v>121</v>
      </c>
      <c r="E12" s="282">
        <v>0</v>
      </c>
      <c r="F12" s="283">
        <v>0</v>
      </c>
      <c r="G12" s="184"/>
      <c r="H12" s="282">
        <f t="shared" si="0"/>
        <v>0</v>
      </c>
      <c r="I12" s="184"/>
      <c r="J12" s="213">
        <v>0</v>
      </c>
      <c r="K12" s="285">
        <v>0</v>
      </c>
      <c r="L12" s="214">
        <v>0</v>
      </c>
      <c r="M12" s="184"/>
      <c r="N12" s="282">
        <f t="shared" si="1"/>
        <v>0</v>
      </c>
      <c r="O12" s="184"/>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338"/>
      <c r="AX12" s="290">
        <v>0</v>
      </c>
      <c r="AY12" s="409"/>
      <c r="AZ12" s="219">
        <v>0</v>
      </c>
      <c r="BA12" s="412" t="s">
        <v>17</v>
      </c>
      <c r="BB12" s="727">
        <v>0</v>
      </c>
      <c r="BC12" s="728">
        <v>0</v>
      </c>
      <c r="BD12" s="633"/>
      <c r="BE12" s="634"/>
      <c r="BF12" s="635"/>
      <c r="BG12" s="490" t="s">
        <v>432</v>
      </c>
      <c r="BH12" s="632"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329" customFormat="1" ht="28.05" customHeight="1">
      <c r="B13" s="342" t="s">
        <v>826</v>
      </c>
      <c r="C13" s="171" t="s">
        <v>194</v>
      </c>
      <c r="D13" s="431" t="s">
        <v>121</v>
      </c>
      <c r="E13" s="282">
        <v>0</v>
      </c>
      <c r="F13" s="283">
        <v>0</v>
      </c>
      <c r="G13" s="184"/>
      <c r="H13" s="282">
        <f t="shared" si="0"/>
        <v>0</v>
      </c>
      <c r="I13" s="184"/>
      <c r="J13" s="213">
        <v>0</v>
      </c>
      <c r="K13" s="285">
        <v>0</v>
      </c>
      <c r="L13" s="214">
        <v>0</v>
      </c>
      <c r="M13" s="184"/>
      <c r="N13" s="282">
        <f t="shared" si="1"/>
        <v>0</v>
      </c>
      <c r="O13" s="184"/>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338"/>
      <c r="AX13" s="290">
        <v>0</v>
      </c>
      <c r="AY13" s="409"/>
      <c r="AZ13" s="219">
        <v>0</v>
      </c>
      <c r="BA13" s="412" t="s">
        <v>17</v>
      </c>
      <c r="BB13" s="727">
        <v>0</v>
      </c>
      <c r="BC13" s="728">
        <v>0</v>
      </c>
      <c r="BD13" s="633"/>
      <c r="BE13" s="634"/>
      <c r="BF13" s="635"/>
      <c r="BG13" s="490" t="s">
        <v>432</v>
      </c>
      <c r="BH13" s="632"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row>
    <row r="14" spans="2:84" s="2" customFormat="1" ht="109.2">
      <c r="B14" s="342" t="s">
        <v>827</v>
      </c>
      <c r="C14" s="171" t="s">
        <v>195</v>
      </c>
      <c r="D14" s="357" t="s">
        <v>390</v>
      </c>
      <c r="E14" s="282">
        <v>5</v>
      </c>
      <c r="F14" s="283">
        <v>0</v>
      </c>
      <c r="G14" s="184"/>
      <c r="H14" s="282">
        <f t="shared" si="0"/>
        <v>0</v>
      </c>
      <c r="I14" s="184"/>
      <c r="J14" s="213">
        <v>0</v>
      </c>
      <c r="K14" s="285">
        <v>0</v>
      </c>
      <c r="L14" s="214">
        <v>0</v>
      </c>
      <c r="M14" s="184"/>
      <c r="N14" s="282">
        <f t="shared" si="1"/>
        <v>8</v>
      </c>
      <c r="O14" s="184"/>
      <c r="P14" s="213">
        <v>0</v>
      </c>
      <c r="Q14" s="285">
        <v>0</v>
      </c>
      <c r="R14" s="285">
        <v>8</v>
      </c>
      <c r="S14" s="214">
        <v>0</v>
      </c>
      <c r="T14" s="184"/>
      <c r="U14" s="282">
        <f t="shared" si="2"/>
        <v>0</v>
      </c>
      <c r="V14" s="412"/>
      <c r="W14" s="213">
        <v>0</v>
      </c>
      <c r="X14" s="285">
        <v>0</v>
      </c>
      <c r="Y14" s="285">
        <v>0</v>
      </c>
      <c r="Z14" s="285">
        <v>0</v>
      </c>
      <c r="AA14" s="285">
        <v>0</v>
      </c>
      <c r="AB14" s="214">
        <v>0</v>
      </c>
      <c r="AC14" s="184"/>
      <c r="AD14" s="282">
        <f t="shared" ref="AD14:AD21" si="22">SUM(AE14:AO14)</f>
        <v>32</v>
      </c>
      <c r="AE14" s="184"/>
      <c r="AF14" s="213">
        <v>24</v>
      </c>
      <c r="AG14" s="285">
        <v>8</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338"/>
      <c r="AX14" s="290">
        <v>0</v>
      </c>
      <c r="AY14" s="409"/>
      <c r="AZ14" s="219">
        <v>500</v>
      </c>
      <c r="BA14" s="412" t="s">
        <v>17</v>
      </c>
      <c r="BB14" s="727">
        <v>0.25</v>
      </c>
      <c r="BC14" s="728">
        <v>0.25</v>
      </c>
      <c r="BD14" s="633"/>
      <c r="BE14" s="634"/>
      <c r="BF14" s="635"/>
      <c r="BG14" s="490" t="s">
        <v>500</v>
      </c>
      <c r="BH14" s="632" t="s">
        <v>501</v>
      </c>
      <c r="BI14" s="184"/>
      <c r="BJ14" s="335">
        <f t="shared" si="6"/>
        <v>0</v>
      </c>
      <c r="BK14" s="336">
        <f t="shared" si="7"/>
        <v>0</v>
      </c>
      <c r="BL14" s="336">
        <f t="shared" si="8"/>
        <v>8</v>
      </c>
      <c r="BM14" s="336">
        <f t="shared" si="9"/>
        <v>0</v>
      </c>
      <c r="BN14" s="336">
        <f t="shared" si="10"/>
        <v>32</v>
      </c>
      <c r="BO14" s="336">
        <f t="shared" si="11"/>
        <v>0</v>
      </c>
      <c r="BP14" s="337">
        <f t="shared" si="12"/>
        <v>0</v>
      </c>
      <c r="BR14" s="687">
        <f t="shared" si="13"/>
        <v>0</v>
      </c>
      <c r="BS14" s="688">
        <f t="shared" si="14"/>
        <v>0</v>
      </c>
      <c r="BT14" s="688">
        <f t="shared" si="15"/>
        <v>834.4</v>
      </c>
      <c r="BU14" s="688">
        <f t="shared" si="16"/>
        <v>0</v>
      </c>
      <c r="BV14" s="688">
        <f t="shared" si="17"/>
        <v>2595.1999999999998</v>
      </c>
      <c r="BW14" s="688">
        <f t="shared" si="18"/>
        <v>0</v>
      </c>
      <c r="BX14" s="689">
        <f t="shared" si="19"/>
        <v>0</v>
      </c>
      <c r="BY14" s="8"/>
      <c r="BZ14" s="687">
        <f t="shared" si="20"/>
        <v>3429.6</v>
      </c>
      <c r="CA14" s="694">
        <f t="shared" si="21"/>
        <v>4287</v>
      </c>
      <c r="CB14" s="689">
        <f t="shared" si="5"/>
        <v>625</v>
      </c>
      <c r="CC14" s="8"/>
      <c r="CD14" s="8"/>
      <c r="CE14" s="8"/>
      <c r="CF14" s="170"/>
    </row>
    <row r="15" spans="2:84" s="2" customFormat="1" ht="280.8">
      <c r="B15" s="342" t="s">
        <v>828</v>
      </c>
      <c r="C15" s="171" t="s">
        <v>196</v>
      </c>
      <c r="D15" s="357" t="s">
        <v>407</v>
      </c>
      <c r="E15" s="282">
        <v>10</v>
      </c>
      <c r="F15" s="283">
        <v>0</v>
      </c>
      <c r="G15" s="184"/>
      <c r="H15" s="282">
        <f t="shared" ref="H15:H21" si="23">SUM(I15:M15)</f>
        <v>0</v>
      </c>
      <c r="I15" s="184"/>
      <c r="J15" s="213">
        <v>0</v>
      </c>
      <c r="K15" s="285">
        <v>0</v>
      </c>
      <c r="L15" s="214">
        <v>0</v>
      </c>
      <c r="M15" s="184"/>
      <c r="N15" s="282">
        <f t="shared" ref="N15:N21" si="24">SUM(O15:T15)</f>
        <v>8</v>
      </c>
      <c r="O15" s="184"/>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60</v>
      </c>
      <c r="AE15" s="184"/>
      <c r="AF15" s="213">
        <v>60</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338"/>
      <c r="AX15" s="290">
        <v>0</v>
      </c>
      <c r="AY15" s="409"/>
      <c r="AZ15" s="219">
        <v>500</v>
      </c>
      <c r="BA15" s="412" t="s">
        <v>17</v>
      </c>
      <c r="BB15" s="727">
        <v>0.25</v>
      </c>
      <c r="BC15" s="728">
        <v>0.25</v>
      </c>
      <c r="BD15" s="633"/>
      <c r="BE15" s="634"/>
      <c r="BF15" s="635"/>
      <c r="BG15" s="490" t="s">
        <v>500</v>
      </c>
      <c r="BH15" s="632" t="s">
        <v>501</v>
      </c>
      <c r="BI15" s="184"/>
      <c r="BJ15" s="335">
        <f t="shared" si="6"/>
        <v>0</v>
      </c>
      <c r="BK15" s="336">
        <f t="shared" si="7"/>
        <v>0</v>
      </c>
      <c r="BL15" s="336">
        <f t="shared" si="8"/>
        <v>8</v>
      </c>
      <c r="BM15" s="336">
        <f t="shared" si="9"/>
        <v>8</v>
      </c>
      <c r="BN15" s="336">
        <f t="shared" si="10"/>
        <v>60</v>
      </c>
      <c r="BO15" s="336">
        <f t="shared" si="11"/>
        <v>0</v>
      </c>
      <c r="BP15" s="337">
        <f t="shared" si="12"/>
        <v>0</v>
      </c>
      <c r="BR15" s="687">
        <f t="shared" si="13"/>
        <v>0</v>
      </c>
      <c r="BS15" s="688">
        <f t="shared" si="14"/>
        <v>0</v>
      </c>
      <c r="BT15" s="688">
        <f t="shared" si="15"/>
        <v>834.4</v>
      </c>
      <c r="BU15" s="688">
        <f t="shared" si="16"/>
        <v>648.79999999999995</v>
      </c>
      <c r="BV15" s="688">
        <f t="shared" si="17"/>
        <v>4866</v>
      </c>
      <c r="BW15" s="688">
        <f t="shared" si="18"/>
        <v>0</v>
      </c>
      <c r="BX15" s="689">
        <f t="shared" si="19"/>
        <v>0</v>
      </c>
      <c r="BY15" s="18"/>
      <c r="BZ15" s="687">
        <f t="shared" si="20"/>
        <v>6349.2</v>
      </c>
      <c r="CA15" s="694">
        <f t="shared" si="21"/>
        <v>7936.5</v>
      </c>
      <c r="CB15" s="689">
        <f t="shared" si="5"/>
        <v>625</v>
      </c>
      <c r="CC15" s="18"/>
      <c r="CD15" s="18"/>
      <c r="CE15" s="18"/>
      <c r="CF15" s="170"/>
    </row>
    <row r="16" spans="2:84" s="2" customFormat="1" ht="93.6">
      <c r="B16" s="342" t="s">
        <v>607</v>
      </c>
      <c r="C16" s="171" t="s">
        <v>264</v>
      </c>
      <c r="D16" s="357" t="s">
        <v>386</v>
      </c>
      <c r="E16" s="282">
        <v>10</v>
      </c>
      <c r="F16" s="283">
        <v>0</v>
      </c>
      <c r="G16" s="184"/>
      <c r="H16" s="282">
        <f t="shared" si="23"/>
        <v>0</v>
      </c>
      <c r="I16" s="184"/>
      <c r="J16" s="213">
        <v>0</v>
      </c>
      <c r="K16" s="285">
        <v>0</v>
      </c>
      <c r="L16" s="214">
        <v>0</v>
      </c>
      <c r="M16" s="184"/>
      <c r="N16" s="282">
        <f t="shared" si="24"/>
        <v>8</v>
      </c>
      <c r="O16" s="184"/>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80</v>
      </c>
      <c r="AE16" s="184"/>
      <c r="AF16" s="213">
        <v>80</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338"/>
      <c r="AX16" s="290">
        <v>0</v>
      </c>
      <c r="AY16" s="409"/>
      <c r="AZ16" s="219">
        <v>0</v>
      </c>
      <c r="BA16" s="412" t="s">
        <v>17</v>
      </c>
      <c r="BB16" s="727">
        <v>0.25</v>
      </c>
      <c r="BC16" s="728">
        <v>0.25</v>
      </c>
      <c r="BD16" s="633"/>
      <c r="BE16" s="634"/>
      <c r="BF16" s="635"/>
      <c r="BG16" s="490" t="s">
        <v>500</v>
      </c>
      <c r="BH16" s="632" t="s">
        <v>501</v>
      </c>
      <c r="BI16" s="184"/>
      <c r="BJ16" s="335">
        <f t="shared" si="6"/>
        <v>0</v>
      </c>
      <c r="BK16" s="336">
        <f t="shared" si="7"/>
        <v>0</v>
      </c>
      <c r="BL16" s="336">
        <f t="shared" si="8"/>
        <v>8</v>
      </c>
      <c r="BM16" s="336">
        <f t="shared" si="9"/>
        <v>8</v>
      </c>
      <c r="BN16" s="336">
        <f t="shared" si="10"/>
        <v>80</v>
      </c>
      <c r="BO16" s="336">
        <f t="shared" si="11"/>
        <v>0</v>
      </c>
      <c r="BP16" s="337">
        <f t="shared" si="12"/>
        <v>0</v>
      </c>
      <c r="BR16" s="687">
        <f t="shared" si="13"/>
        <v>0</v>
      </c>
      <c r="BS16" s="688">
        <f t="shared" si="14"/>
        <v>0</v>
      </c>
      <c r="BT16" s="688">
        <f t="shared" si="15"/>
        <v>834.4</v>
      </c>
      <c r="BU16" s="688">
        <f t="shared" si="16"/>
        <v>648.79999999999995</v>
      </c>
      <c r="BV16" s="688">
        <f t="shared" si="17"/>
        <v>6488</v>
      </c>
      <c r="BW16" s="688">
        <f t="shared" si="18"/>
        <v>0</v>
      </c>
      <c r="BX16" s="689">
        <f t="shared" si="19"/>
        <v>0</v>
      </c>
      <c r="BY16" s="18"/>
      <c r="BZ16" s="687">
        <f t="shared" si="20"/>
        <v>7971.2</v>
      </c>
      <c r="CA16" s="694">
        <f t="shared" si="21"/>
        <v>9964</v>
      </c>
      <c r="CB16" s="689">
        <f t="shared" si="5"/>
        <v>0</v>
      </c>
      <c r="CC16" s="18"/>
      <c r="CD16" s="18"/>
      <c r="CE16" s="18"/>
      <c r="CF16" s="329"/>
    </row>
    <row r="17" spans="2:84" s="2" customFormat="1" ht="140.4">
      <c r="B17" s="1378" t="s">
        <v>829</v>
      </c>
      <c r="C17" s="171" t="s">
        <v>197</v>
      </c>
      <c r="D17" s="357" t="s">
        <v>418</v>
      </c>
      <c r="E17" s="282">
        <v>5</v>
      </c>
      <c r="F17" s="283">
        <v>0</v>
      </c>
      <c r="G17" s="184"/>
      <c r="H17" s="282">
        <f t="shared" si="23"/>
        <v>0</v>
      </c>
      <c r="I17" s="184"/>
      <c r="J17" s="213">
        <v>0</v>
      </c>
      <c r="K17" s="285">
        <v>0</v>
      </c>
      <c r="L17" s="214">
        <v>0</v>
      </c>
      <c r="M17" s="184"/>
      <c r="N17" s="282">
        <f t="shared" si="24"/>
        <v>0</v>
      </c>
      <c r="O17" s="184"/>
      <c r="P17" s="213">
        <v>0</v>
      </c>
      <c r="Q17" s="285">
        <v>0</v>
      </c>
      <c r="R17" s="285">
        <v>0</v>
      </c>
      <c r="S17" s="214">
        <v>0</v>
      </c>
      <c r="T17" s="184"/>
      <c r="U17" s="282">
        <f t="shared" si="25"/>
        <v>0</v>
      </c>
      <c r="V17" s="412"/>
      <c r="W17" s="213">
        <v>0</v>
      </c>
      <c r="X17" s="285">
        <v>0</v>
      </c>
      <c r="Y17" s="285">
        <v>0</v>
      </c>
      <c r="Z17" s="285">
        <v>0</v>
      </c>
      <c r="AA17" s="285">
        <v>0</v>
      </c>
      <c r="AB17" s="214">
        <v>0</v>
      </c>
      <c r="AC17" s="184"/>
      <c r="AD17" s="282">
        <f t="shared" si="22"/>
        <v>80</v>
      </c>
      <c r="AE17" s="184"/>
      <c r="AF17" s="213">
        <v>20</v>
      </c>
      <c r="AG17" s="285">
        <v>0</v>
      </c>
      <c r="AH17" s="285">
        <v>0</v>
      </c>
      <c r="AI17" s="1380">
        <v>60</v>
      </c>
      <c r="AJ17" s="285">
        <v>0</v>
      </c>
      <c r="AK17" s="285">
        <v>0</v>
      </c>
      <c r="AL17" s="285">
        <v>0</v>
      </c>
      <c r="AM17" s="285">
        <v>0</v>
      </c>
      <c r="AN17" s="214">
        <v>0</v>
      </c>
      <c r="AO17" s="184"/>
      <c r="AP17" s="282">
        <f t="shared" si="26"/>
        <v>80</v>
      </c>
      <c r="AQ17" s="184"/>
      <c r="AR17" s="213">
        <v>0</v>
      </c>
      <c r="AS17" s="285">
        <v>0</v>
      </c>
      <c r="AT17" s="285">
        <v>80</v>
      </c>
      <c r="AU17" s="285">
        <v>0</v>
      </c>
      <c r="AV17" s="214">
        <v>0</v>
      </c>
      <c r="AW17" s="338"/>
      <c r="AX17" s="290">
        <v>0</v>
      </c>
      <c r="AY17" s="409"/>
      <c r="AZ17" s="219">
        <v>500</v>
      </c>
      <c r="BA17" s="412" t="s">
        <v>17</v>
      </c>
      <c r="BB17" s="727">
        <v>0.25</v>
      </c>
      <c r="BC17" s="728">
        <v>0.25</v>
      </c>
      <c r="BD17" s="633"/>
      <c r="BE17" s="634" t="s">
        <v>659</v>
      </c>
      <c r="BF17" s="635"/>
      <c r="BG17" s="490" t="s">
        <v>500</v>
      </c>
      <c r="BH17" s="632" t="s">
        <v>506</v>
      </c>
      <c r="BI17" s="184"/>
      <c r="BJ17" s="335">
        <f t="shared" si="6"/>
        <v>0</v>
      </c>
      <c r="BK17" s="336">
        <f t="shared" si="7"/>
        <v>0</v>
      </c>
      <c r="BL17" s="336">
        <f t="shared" si="8"/>
        <v>0</v>
      </c>
      <c r="BM17" s="336">
        <f t="shared" si="9"/>
        <v>0</v>
      </c>
      <c r="BN17" s="336">
        <f t="shared" si="10"/>
        <v>80</v>
      </c>
      <c r="BO17" s="336">
        <f t="shared" si="11"/>
        <v>80</v>
      </c>
      <c r="BP17" s="337">
        <f t="shared" si="12"/>
        <v>0</v>
      </c>
      <c r="BR17" s="687">
        <f t="shared" si="13"/>
        <v>0</v>
      </c>
      <c r="BS17" s="688">
        <f t="shared" si="14"/>
        <v>0</v>
      </c>
      <c r="BT17" s="688">
        <f t="shared" si="15"/>
        <v>0</v>
      </c>
      <c r="BU17" s="688">
        <f t="shared" si="16"/>
        <v>0</v>
      </c>
      <c r="BV17" s="688">
        <f t="shared" si="17"/>
        <v>6488</v>
      </c>
      <c r="BW17" s="688">
        <f t="shared" si="18"/>
        <v>9079.1999999999989</v>
      </c>
      <c r="BX17" s="689">
        <f t="shared" si="19"/>
        <v>0</v>
      </c>
      <c r="BY17" s="18"/>
      <c r="BZ17" s="687">
        <f t="shared" si="20"/>
        <v>15567.199999999999</v>
      </c>
      <c r="CA17" s="694">
        <f t="shared" si="21"/>
        <v>19459</v>
      </c>
      <c r="CB17" s="689">
        <f t="shared" si="5"/>
        <v>625</v>
      </c>
      <c r="CC17" s="8"/>
      <c r="CD17" s="8"/>
      <c r="CE17" s="8"/>
      <c r="CF17" s="18"/>
    </row>
    <row r="18" spans="2:84" s="2" customFormat="1" ht="109.2">
      <c r="B18" s="342" t="s">
        <v>831</v>
      </c>
      <c r="C18" s="171" t="s">
        <v>830</v>
      </c>
      <c r="D18" s="357" t="s">
        <v>410</v>
      </c>
      <c r="E18" s="282">
        <v>30</v>
      </c>
      <c r="F18" s="283">
        <v>0</v>
      </c>
      <c r="G18" s="184"/>
      <c r="H18" s="282">
        <f t="shared" si="23"/>
        <v>72</v>
      </c>
      <c r="I18" s="184"/>
      <c r="J18" s="213">
        <v>0</v>
      </c>
      <c r="K18" s="285">
        <v>0</v>
      </c>
      <c r="L18" s="214">
        <v>72</v>
      </c>
      <c r="M18" s="184"/>
      <c r="N18" s="282">
        <f t="shared" si="24"/>
        <v>0</v>
      </c>
      <c r="O18" s="184"/>
      <c r="P18" s="213">
        <v>0</v>
      </c>
      <c r="Q18" s="285">
        <v>0</v>
      </c>
      <c r="R18" s="285">
        <v>0</v>
      </c>
      <c r="S18" s="214">
        <v>0</v>
      </c>
      <c r="T18" s="184"/>
      <c r="U18" s="282">
        <f t="shared" si="25"/>
        <v>0</v>
      </c>
      <c r="V18" s="412"/>
      <c r="W18" s="213">
        <v>0</v>
      </c>
      <c r="X18" s="285">
        <v>0</v>
      </c>
      <c r="Y18" s="285">
        <v>0</v>
      </c>
      <c r="Z18" s="285">
        <v>0</v>
      </c>
      <c r="AA18" s="285">
        <v>0</v>
      </c>
      <c r="AB18" s="214">
        <v>0</v>
      </c>
      <c r="AC18" s="184"/>
      <c r="AD18" s="282">
        <f t="shared" si="22"/>
        <v>320</v>
      </c>
      <c r="AE18" s="184"/>
      <c r="AF18" s="213">
        <v>0</v>
      </c>
      <c r="AG18" s="285">
        <v>320</v>
      </c>
      <c r="AH18" s="285">
        <v>0</v>
      </c>
      <c r="AI18" s="285">
        <v>0</v>
      </c>
      <c r="AJ18" s="285">
        <v>0</v>
      </c>
      <c r="AK18" s="285">
        <v>0</v>
      </c>
      <c r="AL18" s="285">
        <v>0</v>
      </c>
      <c r="AM18" s="285">
        <v>0</v>
      </c>
      <c r="AN18" s="214">
        <v>0</v>
      </c>
      <c r="AO18" s="184"/>
      <c r="AP18" s="282">
        <f t="shared" si="26"/>
        <v>0</v>
      </c>
      <c r="AQ18" s="184"/>
      <c r="AR18" s="213">
        <v>0</v>
      </c>
      <c r="AS18" s="285">
        <v>0</v>
      </c>
      <c r="AT18" s="285">
        <v>0</v>
      </c>
      <c r="AU18" s="285">
        <v>0</v>
      </c>
      <c r="AV18" s="214">
        <v>0</v>
      </c>
      <c r="AW18" s="338"/>
      <c r="AX18" s="290">
        <v>0</v>
      </c>
      <c r="AY18" s="409"/>
      <c r="AZ18" s="219">
        <v>500</v>
      </c>
      <c r="BA18" s="412" t="s">
        <v>17</v>
      </c>
      <c r="BB18" s="727">
        <v>0.25</v>
      </c>
      <c r="BC18" s="728">
        <v>0.25</v>
      </c>
      <c r="BD18" s="633"/>
      <c r="BE18" s="634" t="s">
        <v>662</v>
      </c>
      <c r="BF18" s="635"/>
      <c r="BG18" s="490" t="s">
        <v>500</v>
      </c>
      <c r="BH18" s="632" t="s">
        <v>501</v>
      </c>
      <c r="BI18" s="184"/>
      <c r="BJ18" s="335">
        <f t="shared" si="6"/>
        <v>0</v>
      </c>
      <c r="BK18" s="336">
        <f t="shared" si="7"/>
        <v>72</v>
      </c>
      <c r="BL18" s="336">
        <f t="shared" si="8"/>
        <v>0</v>
      </c>
      <c r="BM18" s="336">
        <f t="shared" si="9"/>
        <v>0</v>
      </c>
      <c r="BN18" s="336">
        <f t="shared" si="10"/>
        <v>320</v>
      </c>
      <c r="BO18" s="336">
        <f t="shared" si="11"/>
        <v>0</v>
      </c>
      <c r="BP18" s="337">
        <f t="shared" si="12"/>
        <v>0</v>
      </c>
      <c r="BR18" s="687">
        <f t="shared" si="13"/>
        <v>0</v>
      </c>
      <c r="BS18" s="688">
        <f t="shared" si="14"/>
        <v>8748</v>
      </c>
      <c r="BT18" s="688">
        <f t="shared" si="15"/>
        <v>0</v>
      </c>
      <c r="BU18" s="688">
        <f t="shared" si="16"/>
        <v>0</v>
      </c>
      <c r="BV18" s="688">
        <f t="shared" si="17"/>
        <v>25952</v>
      </c>
      <c r="BW18" s="688">
        <f t="shared" si="18"/>
        <v>0</v>
      </c>
      <c r="BX18" s="689">
        <f t="shared" si="19"/>
        <v>0</v>
      </c>
      <c r="BY18" s="18"/>
      <c r="BZ18" s="687">
        <f t="shared" si="20"/>
        <v>34700</v>
      </c>
      <c r="CA18" s="694">
        <f t="shared" si="21"/>
        <v>43375</v>
      </c>
      <c r="CB18" s="689">
        <f t="shared" si="5"/>
        <v>625</v>
      </c>
      <c r="CC18" s="8"/>
      <c r="CD18" s="8"/>
      <c r="CE18" s="8"/>
      <c r="CF18" s="8"/>
    </row>
    <row r="19" spans="2:84" s="2" customFormat="1" ht="218.4">
      <c r="B19" s="342" t="s">
        <v>832</v>
      </c>
      <c r="C19" s="171" t="s">
        <v>198</v>
      </c>
      <c r="D19" s="376" t="s">
        <v>387</v>
      </c>
      <c r="E19" s="282">
        <v>5</v>
      </c>
      <c r="F19" s="283">
        <v>0</v>
      </c>
      <c r="G19" s="184"/>
      <c r="H19" s="282">
        <f t="shared" si="23"/>
        <v>32</v>
      </c>
      <c r="I19" s="184"/>
      <c r="J19" s="213">
        <v>0</v>
      </c>
      <c r="K19" s="285">
        <v>0</v>
      </c>
      <c r="L19" s="214">
        <v>32</v>
      </c>
      <c r="M19" s="184"/>
      <c r="N19" s="282">
        <f t="shared" si="24"/>
        <v>8</v>
      </c>
      <c r="O19" s="184"/>
      <c r="P19" s="213">
        <v>0</v>
      </c>
      <c r="Q19" s="285">
        <v>0</v>
      </c>
      <c r="R19" s="285">
        <v>0</v>
      </c>
      <c r="S19" s="214">
        <v>8</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338"/>
      <c r="AX19" s="290">
        <v>0</v>
      </c>
      <c r="AY19" s="409"/>
      <c r="AZ19" s="219">
        <v>0</v>
      </c>
      <c r="BA19" s="412" t="s">
        <v>17</v>
      </c>
      <c r="BB19" s="727">
        <v>0.25</v>
      </c>
      <c r="BC19" s="728">
        <v>0</v>
      </c>
      <c r="BD19" s="633"/>
      <c r="BE19" s="634"/>
      <c r="BF19" s="635"/>
      <c r="BG19" s="490" t="s">
        <v>500</v>
      </c>
      <c r="BH19" s="632" t="s">
        <v>494</v>
      </c>
      <c r="BI19" s="184"/>
      <c r="BJ19" s="335">
        <f t="shared" si="6"/>
        <v>0</v>
      </c>
      <c r="BK19" s="336">
        <f t="shared" si="7"/>
        <v>32</v>
      </c>
      <c r="BL19" s="336">
        <f t="shared" si="8"/>
        <v>8</v>
      </c>
      <c r="BM19" s="336">
        <f t="shared" si="9"/>
        <v>8</v>
      </c>
      <c r="BN19" s="336">
        <f t="shared" si="10"/>
        <v>16</v>
      </c>
      <c r="BO19" s="336">
        <f t="shared" si="11"/>
        <v>0</v>
      </c>
      <c r="BP19" s="337">
        <f t="shared" si="12"/>
        <v>0</v>
      </c>
      <c r="BR19" s="687">
        <f t="shared" si="13"/>
        <v>0</v>
      </c>
      <c r="BS19" s="688">
        <f t="shared" si="14"/>
        <v>3888</v>
      </c>
      <c r="BT19" s="688">
        <f t="shared" si="15"/>
        <v>834.4</v>
      </c>
      <c r="BU19" s="688">
        <f t="shared" si="16"/>
        <v>648.79999999999995</v>
      </c>
      <c r="BV19" s="688">
        <f t="shared" si="17"/>
        <v>1297.5999999999999</v>
      </c>
      <c r="BW19" s="688">
        <f t="shared" si="18"/>
        <v>0</v>
      </c>
      <c r="BX19" s="689">
        <f t="shared" si="19"/>
        <v>0</v>
      </c>
      <c r="BY19" s="18"/>
      <c r="BZ19" s="687">
        <f t="shared" si="20"/>
        <v>6668.7999999999993</v>
      </c>
      <c r="CA19" s="694">
        <f t="shared" si="21"/>
        <v>8336</v>
      </c>
      <c r="CB19" s="689">
        <f t="shared" si="5"/>
        <v>0</v>
      </c>
      <c r="CC19" s="8"/>
      <c r="CD19" s="8"/>
      <c r="CE19" s="8"/>
      <c r="CF19" s="8"/>
    </row>
    <row r="20" spans="2:84" ht="109.2">
      <c r="B20" s="342" t="s">
        <v>833</v>
      </c>
      <c r="C20" s="171" t="s">
        <v>199</v>
      </c>
      <c r="D20" s="368" t="s">
        <v>388</v>
      </c>
      <c r="E20" s="282">
        <v>10</v>
      </c>
      <c r="F20" s="283">
        <v>0</v>
      </c>
      <c r="G20" s="184"/>
      <c r="H20" s="282">
        <f t="shared" si="23"/>
        <v>32</v>
      </c>
      <c r="I20" s="184"/>
      <c r="J20" s="213">
        <v>0</v>
      </c>
      <c r="K20" s="285">
        <v>0</v>
      </c>
      <c r="L20" s="214">
        <v>32</v>
      </c>
      <c r="M20" s="184"/>
      <c r="N20" s="282">
        <f t="shared" si="24"/>
        <v>8</v>
      </c>
      <c r="O20" s="184"/>
      <c r="P20" s="213">
        <v>0</v>
      </c>
      <c r="Q20" s="285">
        <v>0</v>
      </c>
      <c r="R20" s="285">
        <v>0</v>
      </c>
      <c r="S20" s="214">
        <v>8</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338"/>
      <c r="AX20" s="290">
        <v>0</v>
      </c>
      <c r="AY20" s="409"/>
      <c r="AZ20" s="219">
        <v>0</v>
      </c>
      <c r="BA20" s="412" t="s">
        <v>17</v>
      </c>
      <c r="BB20" s="727">
        <v>0.25</v>
      </c>
      <c r="BC20" s="728">
        <v>0</v>
      </c>
      <c r="BD20" s="633"/>
      <c r="BE20" s="634"/>
      <c r="BF20" s="635"/>
      <c r="BG20" s="490" t="s">
        <v>500</v>
      </c>
      <c r="BH20" s="632" t="s">
        <v>494</v>
      </c>
      <c r="BI20" s="184"/>
      <c r="BJ20" s="335">
        <f t="shared" si="6"/>
        <v>0</v>
      </c>
      <c r="BK20" s="336">
        <f t="shared" si="7"/>
        <v>32</v>
      </c>
      <c r="BL20" s="336">
        <f t="shared" si="8"/>
        <v>8</v>
      </c>
      <c r="BM20" s="336">
        <f t="shared" si="9"/>
        <v>8</v>
      </c>
      <c r="BN20" s="336">
        <f t="shared" si="10"/>
        <v>16</v>
      </c>
      <c r="BO20" s="336">
        <f t="shared" si="11"/>
        <v>0</v>
      </c>
      <c r="BP20" s="337">
        <f t="shared" si="12"/>
        <v>0</v>
      </c>
      <c r="BQ20" s="18"/>
      <c r="BR20" s="687">
        <f t="shared" si="13"/>
        <v>0</v>
      </c>
      <c r="BS20" s="688">
        <f t="shared" si="14"/>
        <v>3888</v>
      </c>
      <c r="BT20" s="688">
        <f t="shared" si="15"/>
        <v>834.4</v>
      </c>
      <c r="BU20" s="688">
        <f t="shared" si="16"/>
        <v>648.79999999999995</v>
      </c>
      <c r="BV20" s="688">
        <f t="shared" si="17"/>
        <v>1297.5999999999999</v>
      </c>
      <c r="BW20" s="688">
        <f t="shared" si="18"/>
        <v>0</v>
      </c>
      <c r="BX20" s="689">
        <f t="shared" si="19"/>
        <v>0</v>
      </c>
      <c r="BY20" s="18"/>
      <c r="BZ20" s="687">
        <f t="shared" si="20"/>
        <v>6668.7999999999993</v>
      </c>
      <c r="CA20" s="694">
        <f t="shared" si="21"/>
        <v>8336</v>
      </c>
      <c r="CB20" s="689">
        <f t="shared" si="5"/>
        <v>0</v>
      </c>
      <c r="CF20" s="86"/>
    </row>
    <row r="21" spans="2:84" s="2" customFormat="1" ht="156.6" thickBot="1">
      <c r="B21" s="1379" t="s">
        <v>834</v>
      </c>
      <c r="C21" s="297" t="s">
        <v>265</v>
      </c>
      <c r="D21" s="572" t="s">
        <v>389</v>
      </c>
      <c r="E21" s="298">
        <v>50</v>
      </c>
      <c r="F21" s="299">
        <v>0</v>
      </c>
      <c r="G21" s="340"/>
      <c r="H21" s="298">
        <f t="shared" si="23"/>
        <v>400</v>
      </c>
      <c r="I21" s="340"/>
      <c r="J21" s="215">
        <v>0</v>
      </c>
      <c r="K21" s="301">
        <v>400</v>
      </c>
      <c r="L21" s="216">
        <v>0</v>
      </c>
      <c r="M21" s="340"/>
      <c r="N21" s="298">
        <f t="shared" si="24"/>
        <v>80</v>
      </c>
      <c r="O21" s="340"/>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39"/>
      <c r="AX21" s="309">
        <v>840</v>
      </c>
      <c r="AY21" s="423"/>
      <c r="AZ21" s="220">
        <v>500</v>
      </c>
      <c r="BA21" s="413" t="s">
        <v>17</v>
      </c>
      <c r="BB21" s="729">
        <v>0.25</v>
      </c>
      <c r="BC21" s="730">
        <v>0</v>
      </c>
      <c r="BD21" s="637"/>
      <c r="BE21" s="638"/>
      <c r="BF21" s="639"/>
      <c r="BG21" s="491" t="s">
        <v>500</v>
      </c>
      <c r="BH21" s="636" t="s">
        <v>501</v>
      </c>
      <c r="BI21" s="340"/>
      <c r="BJ21" s="408">
        <f t="shared" si="6"/>
        <v>0</v>
      </c>
      <c r="BK21" s="378">
        <f t="shared" si="7"/>
        <v>400</v>
      </c>
      <c r="BL21" s="378">
        <f t="shared" si="8"/>
        <v>80</v>
      </c>
      <c r="BM21" s="378">
        <f t="shared" si="9"/>
        <v>40</v>
      </c>
      <c r="BN21" s="378">
        <f t="shared" si="10"/>
        <v>80</v>
      </c>
      <c r="BO21" s="378">
        <f t="shared" si="11"/>
        <v>0</v>
      </c>
      <c r="BP21" s="380">
        <f t="shared" si="12"/>
        <v>840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1.8" thickBot="1">
      <c r="T22" s="21"/>
      <c r="W22" s="20"/>
      <c r="AX22" s="1369" t="s">
        <v>715</v>
      </c>
      <c r="AY22" s="1374"/>
      <c r="AZ22" s="1375">
        <f>SUM(AZ7:AZ21)</f>
        <v>32500</v>
      </c>
      <c r="BO22" s="1376" t="s">
        <v>702</v>
      </c>
      <c r="BP22" s="1370">
        <f>SUM(BJ7:BP21)</f>
        <v>2620</v>
      </c>
      <c r="BQ22" s="18"/>
      <c r="BR22" s="1386" t="s">
        <v>835</v>
      </c>
      <c r="BS22" s="1387"/>
      <c r="BT22" s="1387"/>
      <c r="BU22" s="1387"/>
      <c r="BV22" s="1387"/>
      <c r="BW22" s="1388"/>
      <c r="CF22" s="85"/>
    </row>
    <row r="23" spans="2:84" ht="15" customHeight="1" thickBot="1">
      <c r="T23" s="21"/>
      <c r="W23" s="20"/>
      <c r="BO23" s="18"/>
      <c r="BP23" s="18"/>
      <c r="BQ23" s="18"/>
      <c r="CF23" s="85"/>
    </row>
    <row r="24" spans="2:84" s="8" customFormat="1" ht="49.05"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38" t="s">
        <v>583</v>
      </c>
      <c r="BI24" s="1316"/>
      <c r="BJ24" s="903" t="s">
        <v>92</v>
      </c>
      <c r="BK24" s="903" t="s">
        <v>93</v>
      </c>
      <c r="BL24" s="903" t="s">
        <v>94</v>
      </c>
      <c r="BM24" s="903" t="s">
        <v>95</v>
      </c>
      <c r="BN24" s="903" t="s">
        <v>8</v>
      </c>
      <c r="BO24" s="903" t="s">
        <v>62</v>
      </c>
      <c r="BP24" s="904" t="s">
        <v>96</v>
      </c>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s="8" customFormat="1" ht="16.05"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39"/>
      <c r="BI25" s="1317"/>
      <c r="BJ25" s="905" t="s">
        <v>556</v>
      </c>
      <c r="BK25" s="905" t="s">
        <v>556</v>
      </c>
      <c r="BL25" s="905" t="s">
        <v>556</v>
      </c>
      <c r="BM25" s="905" t="s">
        <v>556</v>
      </c>
      <c r="BN25" s="905" t="s">
        <v>556</v>
      </c>
      <c r="BO25" s="905" t="s">
        <v>556</v>
      </c>
      <c r="BP25" s="906" t="s">
        <v>556</v>
      </c>
      <c r="BR25" s="1306" t="s">
        <v>530</v>
      </c>
      <c r="BS25" s="1307"/>
      <c r="BT25" s="1307"/>
      <c r="BU25" s="1307"/>
      <c r="BV25" s="1307"/>
      <c r="BW25" s="1307"/>
      <c r="BX25" s="1308"/>
      <c r="BY25" s="665"/>
      <c r="BZ25" s="699">
        <f>SUM(BZ7:BZ21)</f>
        <v>174774.8</v>
      </c>
      <c r="CA25" s="700">
        <f t="shared" ref="CA25:CB25" si="27">SUM(CA7:CA21)</f>
        <v>218468.5</v>
      </c>
      <c r="CB25" s="700">
        <f t="shared" si="27"/>
        <v>45000</v>
      </c>
      <c r="CC25" s="700">
        <f>SUM(AZ7:AZ21)</f>
        <v>32500</v>
      </c>
      <c r="CD25" s="701">
        <f>(CA25-BZ25)/BZ25</f>
        <v>0.25000000000000006</v>
      </c>
      <c r="CE25" s="702">
        <f>IF(CC25=0,0,(CB25-CC25)/CC25)</f>
        <v>0.38461538461538464</v>
      </c>
      <c r="CF25" s="85"/>
    </row>
    <row r="26" spans="2:84" s="86" customFormat="1" ht="36" customHeight="1" thickBot="1">
      <c r="B26" s="493" t="s">
        <v>74</v>
      </c>
      <c r="C26" s="494" t="s">
        <v>75</v>
      </c>
      <c r="D26" s="494" t="s">
        <v>76</v>
      </c>
      <c r="E26" s="482" t="s">
        <v>77</v>
      </c>
      <c r="F26" s="495"/>
      <c r="G26" s="495"/>
      <c r="H26" s="496" t="s">
        <v>81</v>
      </c>
      <c r="I26" s="482" t="s">
        <v>81</v>
      </c>
      <c r="J26" s="494" t="s">
        <v>82</v>
      </c>
      <c r="K26" s="497" t="s">
        <v>61</v>
      </c>
      <c r="L26" s="1343" t="s">
        <v>78</v>
      </c>
      <c r="M26" s="1344"/>
      <c r="N26" s="498" t="s">
        <v>79</v>
      </c>
      <c r="O26" s="498"/>
      <c r="P26" s="499" t="s">
        <v>588</v>
      </c>
      <c r="Q26" s="498" t="s">
        <v>598</v>
      </c>
      <c r="R26" s="499" t="s">
        <v>599</v>
      </c>
      <c r="S26" s="500" t="s">
        <v>61</v>
      </c>
      <c r="T26" s="500"/>
      <c r="U26" s="500" t="s">
        <v>588</v>
      </c>
      <c r="V26" s="501"/>
      <c r="W26" s="501" t="s">
        <v>600</v>
      </c>
      <c r="X26" s="501" t="s">
        <v>80</v>
      </c>
      <c r="Y26" s="501" t="s">
        <v>601</v>
      </c>
      <c r="Z26" s="502" t="s">
        <v>83</v>
      </c>
      <c r="AA26" s="1333" t="s">
        <v>286</v>
      </c>
      <c r="AB26" s="1333"/>
      <c r="AC26" s="1333"/>
      <c r="AD26" s="1333"/>
      <c r="AE26" s="1333"/>
      <c r="AF26" s="1333"/>
      <c r="AG26" s="1326"/>
      <c r="BH26" s="1340"/>
      <c r="BI26" s="1318"/>
      <c r="BJ26" s="195">
        <f>SUM(BJ7:BJ21)</f>
        <v>0</v>
      </c>
      <c r="BK26" s="196">
        <f t="shared" ref="BK26:BP26" si="28">SUM(BK7:BK21)</f>
        <v>536</v>
      </c>
      <c r="BL26" s="196">
        <f t="shared" si="28"/>
        <v>266</v>
      </c>
      <c r="BM26" s="196">
        <f t="shared" si="28"/>
        <v>178</v>
      </c>
      <c r="BN26" s="196">
        <f t="shared" si="28"/>
        <v>720</v>
      </c>
      <c r="BO26" s="196">
        <f t="shared" si="28"/>
        <v>80</v>
      </c>
      <c r="BP26" s="197">
        <f t="shared" si="28"/>
        <v>840</v>
      </c>
      <c r="BR26" s="696">
        <f>SUM(BR7:BR21)</f>
        <v>0</v>
      </c>
      <c r="BS26" s="697">
        <f t="shared" ref="BS26:BX26" si="29">SUM(BS7:BS21)</f>
        <v>65124</v>
      </c>
      <c r="BT26" s="697">
        <f t="shared" si="29"/>
        <v>27743.800000000003</v>
      </c>
      <c r="BU26" s="697">
        <f t="shared" si="29"/>
        <v>14435.799999999997</v>
      </c>
      <c r="BV26" s="697">
        <f t="shared" si="29"/>
        <v>58392</v>
      </c>
      <c r="BW26" s="697">
        <f t="shared" si="29"/>
        <v>9079.1999999999989</v>
      </c>
      <c r="BX26" s="698">
        <f t="shared" si="29"/>
        <v>0</v>
      </c>
      <c r="BY26" s="665"/>
      <c r="BZ26" s="665"/>
      <c r="CA26" s="665"/>
      <c r="CB26" s="665"/>
      <c r="CC26" s="665"/>
      <c r="CD26" s="665"/>
      <c r="CE26" s="665"/>
      <c r="CF26" s="85"/>
    </row>
    <row r="27" spans="2:84" s="85" customFormat="1" ht="15"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R27" s="665"/>
      <c r="BS27" s="665"/>
      <c r="BT27" s="665"/>
      <c r="BU27" s="665"/>
      <c r="BV27" s="665"/>
      <c r="BW27" s="665"/>
      <c r="BX27" s="665"/>
      <c r="BY27" s="665"/>
      <c r="BZ27" s="665"/>
      <c r="CA27" s="665"/>
      <c r="CB27" s="665"/>
      <c r="CC27" s="665"/>
      <c r="CD27" s="665"/>
      <c r="CE27" s="665"/>
    </row>
    <row r="28" spans="2:84" s="85" customFormat="1" ht="34.950000000000003"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J28" s="915"/>
      <c r="BL28" s="665"/>
      <c r="BR28" s="665"/>
      <c r="BS28" s="665"/>
      <c r="BT28" s="665"/>
      <c r="BU28" s="665"/>
      <c r="BV28" s="665"/>
      <c r="BW28" s="665"/>
      <c r="BX28" s="665"/>
      <c r="BY28" s="665"/>
      <c r="BZ28" s="665"/>
      <c r="CA28" s="665"/>
      <c r="CB28" s="665"/>
      <c r="CC28" s="665"/>
      <c r="CD28" s="665"/>
      <c r="CE28" s="66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c r="BR29" s="665"/>
      <c r="BS29" s="665"/>
      <c r="BT29" s="665"/>
      <c r="BU29" s="665"/>
      <c r="BV29" s="665"/>
      <c r="BW29" s="665"/>
      <c r="BX29" s="665"/>
      <c r="BY29" s="665"/>
      <c r="BZ29" s="665"/>
      <c r="CA29" s="665"/>
      <c r="CB29" s="665"/>
      <c r="CC29" s="665"/>
      <c r="CD29" s="665"/>
      <c r="CE29" s="665"/>
    </row>
    <row r="30" spans="2:84"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c r="BL30" s="85" t="s">
        <v>835</v>
      </c>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J32" s="152"/>
      <c r="BR32" s="665"/>
      <c r="BS32" s="665"/>
      <c r="BT32" s="665"/>
      <c r="BU32" s="665"/>
      <c r="BV32" s="665"/>
      <c r="BW32" s="665"/>
      <c r="BX32" s="665"/>
      <c r="BY32" s="665"/>
      <c r="BZ32" s="665"/>
      <c r="CA32" s="665"/>
      <c r="CB32" s="665"/>
      <c r="CC32" s="665"/>
      <c r="CD32" s="665"/>
      <c r="CE32" s="665"/>
    </row>
    <row r="33" spans="2:84" s="85" customForma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8"/>
      <c r="BS47" s="8"/>
      <c r="BT47" s="8"/>
      <c r="BU47" s="8"/>
      <c r="BV47" s="8"/>
      <c r="BW47" s="8"/>
      <c r="BX47" s="8"/>
      <c r="BY47" s="8"/>
      <c r="BZ47" s="8"/>
      <c r="CA47" s="8"/>
      <c r="CB47" s="8"/>
      <c r="CC47" s="8"/>
      <c r="CD47" s="8"/>
      <c r="CE47" s="8"/>
      <c r="CF47" s="8"/>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36"/>
      <c r="AB48" s="1336"/>
      <c r="AC48" s="1336"/>
      <c r="AD48" s="1336"/>
      <c r="AE48" s="1336"/>
      <c r="AF48" s="1336"/>
      <c r="AG48" s="1337"/>
      <c r="BR48" s="8"/>
      <c r="BS48" s="8"/>
      <c r="BT48" s="8"/>
      <c r="BU48" s="8"/>
      <c r="BV48" s="8"/>
      <c r="BW48" s="8"/>
      <c r="BX48" s="8"/>
      <c r="BY48" s="8"/>
      <c r="BZ48" s="8"/>
      <c r="CA48" s="8"/>
      <c r="CB48" s="8"/>
      <c r="CC48" s="8"/>
      <c r="CD48" s="8"/>
      <c r="CE48" s="8"/>
      <c r="CF48" s="86"/>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row>
    <row r="50" spans="2:84" s="8" customForma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 customFormat="1" ht="42">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2"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6" customFormat="1" ht="36" customHeight="1" thickBot="1">
      <c r="B53" s="91" t="s">
        <v>74</v>
      </c>
      <c r="C53" s="92" t="s">
        <v>75</v>
      </c>
      <c r="D53" s="92" t="s">
        <v>86</v>
      </c>
      <c r="E53" s="481" t="s">
        <v>88</v>
      </c>
      <c r="F53" s="93" t="s">
        <v>87</v>
      </c>
      <c r="G53" s="93"/>
      <c r="H53" s="150"/>
      <c r="I53" s="481" t="s">
        <v>81</v>
      </c>
      <c r="J53" s="95" t="s">
        <v>89</v>
      </c>
      <c r="K53" s="94" t="s">
        <v>61</v>
      </c>
      <c r="L53" s="1334" t="s">
        <v>78</v>
      </c>
      <c r="M53" s="1335"/>
      <c r="N53" s="95" t="s">
        <v>79</v>
      </c>
      <c r="O53" s="95"/>
      <c r="P53" s="96" t="s">
        <v>588</v>
      </c>
      <c r="Q53" s="95" t="s">
        <v>598</v>
      </c>
      <c r="R53" s="96" t="s">
        <v>599</v>
      </c>
      <c r="S53" s="97" t="s">
        <v>61</v>
      </c>
      <c r="T53" s="97"/>
      <c r="U53" s="97" t="s">
        <v>588</v>
      </c>
      <c r="V53" s="98"/>
      <c r="W53" s="98" t="s">
        <v>600</v>
      </c>
      <c r="X53" s="98" t="s">
        <v>80</v>
      </c>
      <c r="Y53" s="98" t="s">
        <v>601</v>
      </c>
      <c r="Z53" s="503" t="s">
        <v>83</v>
      </c>
      <c r="AA53" s="1328" t="s">
        <v>286</v>
      </c>
      <c r="AB53" s="1327"/>
      <c r="AC53" s="1327"/>
      <c r="AD53" s="1327"/>
      <c r="AE53" s="1327"/>
      <c r="AF53" s="1327"/>
      <c r="AG53" s="1328"/>
      <c r="BR53" s="369"/>
      <c r="BS53" s="369"/>
      <c r="BT53" s="369"/>
      <c r="BU53" s="369"/>
      <c r="BV53" s="369"/>
      <c r="BW53" s="369"/>
      <c r="BX53" s="369"/>
      <c r="BY53" s="369"/>
      <c r="BZ53" s="369"/>
      <c r="CA53" s="369"/>
      <c r="CB53" s="369"/>
      <c r="CC53" s="369"/>
      <c r="CD53" s="369"/>
      <c r="CE53" s="369"/>
    </row>
    <row r="54" spans="2:84" s="85" customFormat="1" ht="15" customHeigh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52"/>
      <c r="AB54" s="1350"/>
      <c r="AC54" s="1350"/>
      <c r="AD54" s="1350"/>
      <c r="AE54" s="1350"/>
      <c r="AF54" s="1350"/>
      <c r="AG54" s="1350"/>
      <c r="BR54" s="369"/>
      <c r="BS54" s="369"/>
      <c r="BT54" s="369"/>
      <c r="BU54" s="369"/>
      <c r="BV54" s="369"/>
      <c r="BW54" s="369"/>
      <c r="BX54" s="369"/>
      <c r="BY54" s="369"/>
      <c r="BZ54" s="369"/>
      <c r="CA54" s="369"/>
      <c r="CB54" s="369"/>
      <c r="CC54" s="369"/>
      <c r="CD54" s="369"/>
      <c r="CE54" s="369"/>
      <c r="CF54" s="86"/>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5" customHeight="1">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4.4">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4.4">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row>
    <row r="64" spans="2:84" s="86" customFormat="1" ht="15" customHeight="1">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4.4">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c r="CF66" s="85"/>
    </row>
    <row r="67" spans="2:84" s="86" customFormat="1" ht="14.4">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8"/>
    </row>
    <row r="69" spans="2:84" s="85" customFormat="1" ht="15" customHeight="1">
      <c r="B69" s="105"/>
      <c r="C69" s="87"/>
      <c r="D69" s="87"/>
      <c r="E69" s="87"/>
      <c r="F69" s="87"/>
      <c r="G69" s="87"/>
      <c r="H69" s="156"/>
      <c r="I69" s="87"/>
      <c r="J69" s="87"/>
      <c r="K69" s="87"/>
      <c r="L69" s="88"/>
      <c r="M69" s="87"/>
      <c r="N69" s="87"/>
      <c r="P69" s="89"/>
      <c r="R69" s="89"/>
      <c r="S69" s="90"/>
      <c r="T69" s="90"/>
      <c r="U69" s="90"/>
      <c r="V69" s="90"/>
      <c r="W69" s="90"/>
      <c r="AA69" s="1349"/>
      <c r="AB69" s="1350"/>
      <c r="AC69" s="1350"/>
      <c r="AD69" s="1350"/>
      <c r="AE69" s="1350"/>
      <c r="AF69" s="1350"/>
      <c r="AG69" s="1350"/>
      <c r="BR69" s="665"/>
      <c r="BS69" s="665"/>
      <c r="BT69" s="665"/>
      <c r="BU69" s="665"/>
      <c r="BV69" s="665"/>
      <c r="BW69" s="665"/>
      <c r="BX69" s="665"/>
      <c r="BY69" s="665"/>
      <c r="BZ69" s="665"/>
      <c r="CA69" s="665"/>
      <c r="CB69" s="665"/>
      <c r="CC69" s="665"/>
      <c r="CD69" s="665"/>
      <c r="CE69" s="665"/>
      <c r="CF69" s="18"/>
    </row>
    <row r="70" spans="2:84" s="85" customFormat="1" ht="15" customHeight="1">
      <c r="B70" s="105"/>
      <c r="C70" s="87"/>
      <c r="D70" s="87"/>
      <c r="E70" s="87"/>
      <c r="F70" s="87"/>
      <c r="G70" s="87"/>
      <c r="H70" s="156"/>
      <c r="I70" s="87"/>
      <c r="J70" s="87"/>
      <c r="K70" s="87"/>
      <c r="L70" s="88"/>
      <c r="M70" s="87"/>
      <c r="N70" s="87"/>
      <c r="P70" s="89"/>
      <c r="R70" s="89"/>
      <c r="S70" s="90"/>
      <c r="T70" s="90"/>
      <c r="U70" s="90"/>
      <c r="V70" s="90"/>
      <c r="W70" s="90"/>
      <c r="AA70" s="1349"/>
      <c r="AB70" s="1350"/>
      <c r="AC70" s="1350"/>
      <c r="AD70" s="1350"/>
      <c r="AE70" s="1350"/>
      <c r="AF70" s="1350"/>
      <c r="AG70" s="1350"/>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49"/>
      <c r="AB71" s="1350"/>
      <c r="AC71" s="1350"/>
      <c r="AD71" s="1350"/>
      <c r="AE71" s="1350"/>
      <c r="AF71" s="1350"/>
      <c r="AG71" s="1350"/>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51"/>
      <c r="AB72" s="1350"/>
      <c r="AC72" s="1350"/>
      <c r="AD72" s="1350"/>
      <c r="AE72" s="1350"/>
      <c r="AF72" s="1350"/>
      <c r="AG72" s="1350"/>
      <c r="BR72" s="20"/>
      <c r="BS72" s="18"/>
      <c r="BT72" s="18"/>
      <c r="BU72" s="18"/>
      <c r="BV72" s="18"/>
      <c r="BW72" s="18"/>
      <c r="BX72" s="18"/>
      <c r="BY72" s="18"/>
      <c r="BZ72" s="18"/>
      <c r="CA72" s="18"/>
      <c r="CB72" s="18"/>
      <c r="CC72" s="18"/>
      <c r="CD72" s="18"/>
      <c r="CE72" s="18"/>
      <c r="CF72" s="18"/>
    </row>
    <row r="73" spans="2:84" s="8" customForma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ht="21">
      <c r="B74" s="921" t="s">
        <v>602</v>
      </c>
      <c r="C74" s="359"/>
      <c r="BR74" s="20"/>
      <c r="BS74" s="18"/>
      <c r="BT74" s="18"/>
      <c r="BU74" s="18"/>
      <c r="BV74" s="18"/>
      <c r="BW74" s="18"/>
      <c r="BX74" s="18"/>
      <c r="BY74" s="18"/>
      <c r="BZ74" s="18"/>
      <c r="CA74" s="18"/>
      <c r="CB74" s="18"/>
      <c r="CC74" s="18"/>
      <c r="CD74" s="18"/>
      <c r="CE74" s="18"/>
    </row>
    <row r="75" spans="2:84">
      <c r="T75" s="21"/>
      <c r="W75" s="20"/>
      <c r="BJ75" s="3"/>
      <c r="BK75" s="3"/>
      <c r="BL75" s="3"/>
      <c r="BM75" s="3"/>
      <c r="BN75" s="3"/>
      <c r="BO75" s="3"/>
      <c r="BP75" s="3"/>
      <c r="BQ75" s="18"/>
      <c r="BR75" s="20"/>
      <c r="BS75" s="18"/>
      <c r="BT75" s="18"/>
      <c r="BU75" s="18"/>
      <c r="BV75" s="18"/>
      <c r="BW75" s="18"/>
      <c r="BX75" s="18"/>
      <c r="BY75" s="18"/>
      <c r="BZ75" s="18"/>
      <c r="CA75" s="18"/>
      <c r="CB75" s="18"/>
      <c r="CC75" s="18"/>
      <c r="CD75" s="18"/>
      <c r="CE75" s="18"/>
    </row>
    <row r="76" spans="2:84">
      <c r="T76" s="21"/>
      <c r="W76" s="20"/>
      <c r="BO76" s="18"/>
      <c r="BP76" s="18"/>
      <c r="BQ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R141" s="18"/>
      <c r="BS141" s="18"/>
      <c r="BT141" s="18"/>
      <c r="BU141" s="18"/>
      <c r="BV141" s="18"/>
      <c r="BW141" s="18"/>
      <c r="BX141" s="18"/>
      <c r="BY141" s="18"/>
      <c r="BZ141" s="18"/>
      <c r="CA141" s="18"/>
      <c r="CB141" s="18"/>
      <c r="CC141" s="18"/>
      <c r="CD141" s="18"/>
      <c r="CE141" s="18"/>
    </row>
    <row r="142" spans="20:83">
      <c r="BO142" s="18"/>
      <c r="BP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BR4:BX4"/>
    <mergeCell ref="BZ5:BZ6"/>
    <mergeCell ref="CA5:CA6"/>
    <mergeCell ref="CB5:CB6"/>
    <mergeCell ref="BR25:BX25"/>
    <mergeCell ref="B2:C2"/>
    <mergeCell ref="AA70:AG70"/>
    <mergeCell ref="AA71:AG71"/>
    <mergeCell ref="AA72:AG72"/>
    <mergeCell ref="AA65:AG65"/>
    <mergeCell ref="AA66:AG66"/>
    <mergeCell ref="AA67:AG67"/>
    <mergeCell ref="AA68:AG68"/>
    <mergeCell ref="AA69:AG69"/>
    <mergeCell ref="AA60:AG60"/>
    <mergeCell ref="AA61:AG61"/>
    <mergeCell ref="AA62:AG62"/>
    <mergeCell ref="AA63:AG63"/>
    <mergeCell ref="AA64:AG64"/>
    <mergeCell ref="AA55:AG55"/>
    <mergeCell ref="AA56:AG56"/>
    <mergeCell ref="AA57:AG57"/>
    <mergeCell ref="AA58:AG58"/>
    <mergeCell ref="AA59:AG59"/>
    <mergeCell ref="AA46:AG46"/>
    <mergeCell ref="AA47:AG47"/>
    <mergeCell ref="AA48:AG48"/>
    <mergeCell ref="AA53:AG53"/>
    <mergeCell ref="AA54:AG54"/>
    <mergeCell ref="AA41:AG41"/>
    <mergeCell ref="AA42:AG42"/>
    <mergeCell ref="AA43:AG43"/>
    <mergeCell ref="AA44:AG44"/>
    <mergeCell ref="AA45:AG45"/>
    <mergeCell ref="AA38:AG38"/>
    <mergeCell ref="AA39:AG39"/>
    <mergeCell ref="AA40:AG40"/>
    <mergeCell ref="AU5:AU6"/>
    <mergeCell ref="AV5:AV6"/>
    <mergeCell ref="AA31:AG31"/>
    <mergeCell ref="AA32:AG32"/>
    <mergeCell ref="AA33:AG33"/>
    <mergeCell ref="AA34:AG34"/>
    <mergeCell ref="AA35:AG35"/>
    <mergeCell ref="AA26:AG26"/>
    <mergeCell ref="AA27:AG27"/>
    <mergeCell ref="AA28:AG28"/>
    <mergeCell ref="AA29:AG29"/>
    <mergeCell ref="AA30:AG30"/>
    <mergeCell ref="BI24:BI26"/>
    <mergeCell ref="L53:M53"/>
    <mergeCell ref="W4:AB4"/>
    <mergeCell ref="AC4:AC6"/>
    <mergeCell ref="AD4:AD5"/>
    <mergeCell ref="AE4:AE6"/>
    <mergeCell ref="BH24:BH26"/>
    <mergeCell ref="L26:M26"/>
    <mergeCell ref="AF4:AN4"/>
    <mergeCell ref="AO4:AO6"/>
    <mergeCell ref="AP4:AP5"/>
    <mergeCell ref="AQ4:AQ6"/>
    <mergeCell ref="AR4:AV4"/>
    <mergeCell ref="AI5:AI6"/>
    <mergeCell ref="AJ5:AJ6"/>
    <mergeCell ref="AK5:AK6"/>
    <mergeCell ref="AL5:AL6"/>
    <mergeCell ref="AM5:AM6"/>
    <mergeCell ref="AN5:AN6"/>
    <mergeCell ref="AR5:AR6"/>
    <mergeCell ref="AS5:AS6"/>
    <mergeCell ref="AT5:AT6"/>
    <mergeCell ref="AA36:AG36"/>
    <mergeCell ref="AA37:AG37"/>
    <mergeCell ref="BJ4:BP4"/>
    <mergeCell ref="P5:P6"/>
    <mergeCell ref="Q5:Q6"/>
    <mergeCell ref="R5:R6"/>
    <mergeCell ref="S5:S6"/>
    <mergeCell ref="W5:W6"/>
    <mergeCell ref="X5:X6"/>
    <mergeCell ref="Y5:Y6"/>
    <mergeCell ref="Z5:Z6"/>
    <mergeCell ref="AA5:AA6"/>
    <mergeCell ref="AB5:AB6"/>
    <mergeCell ref="AF5:AF6"/>
    <mergeCell ref="AG5:AG6"/>
    <mergeCell ref="AH5:AH6"/>
    <mergeCell ref="BE4:BE6"/>
    <mergeCell ref="AW4:AW6"/>
    <mergeCell ref="AX4:AX5"/>
    <mergeCell ref="BG4:BG6"/>
    <mergeCell ref="BH4:BH6"/>
    <mergeCell ref="BI4:BI6"/>
    <mergeCell ref="AY4:AY6"/>
    <mergeCell ref="AZ4:AZ6"/>
    <mergeCell ref="BA4:BA6"/>
    <mergeCell ref="BB4:BC5"/>
    <mergeCell ref="N4:N5"/>
    <mergeCell ref="O4:O6"/>
    <mergeCell ref="P4:S4"/>
    <mergeCell ref="T4:T6"/>
    <mergeCell ref="U4:U5"/>
    <mergeCell ref="V4:V6"/>
    <mergeCell ref="B4:B6"/>
    <mergeCell ref="D4:D6"/>
    <mergeCell ref="E4:E6"/>
    <mergeCell ref="F4:F5"/>
    <mergeCell ref="G4:G6"/>
    <mergeCell ref="H4:H5"/>
    <mergeCell ref="I4:I6"/>
    <mergeCell ref="J4:L4"/>
    <mergeCell ref="M4:M6"/>
  </mergeCells>
  <hyperlinks>
    <hyperlink ref="I80" r:id="rId1" display="Commercially Available" xr:uid="{00000000-0004-0000-1F00-000000000000}"/>
    <hyperlink ref="I81" r:id="rId2" display="Commercially Available" xr:uid="{00000000-0004-0000-1F00-000001000000}"/>
    <hyperlink ref="I82" r:id="rId3" display="Commercially Available" xr:uid="{00000000-0004-0000-1F00-000002000000}"/>
    <hyperlink ref="B2" location="Navigation!A1" display="Return to Navigation Page" xr:uid="{00000000-0004-0000-1F00-000003000000}"/>
    <hyperlink ref="C2" location="Navigation!A1" display="Navigation!A1" xr:uid="{00000000-0004-0000-1F00-000004000000}"/>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B1:CF230"/>
  <sheetViews>
    <sheetView zoomScale="60" zoomScaleNormal="60" workbookViewId="0">
      <pane xSplit="3" ySplit="6" topLeftCell="BG20" activePane="bottomRight" state="frozenSplit"/>
      <selection pane="topRight" activeCell="D1" sqref="D1"/>
      <selection pane="bottomLeft" activeCell="A7" sqref="A7"/>
      <selection pane="bottomRight" activeCell="BG24" sqref="BG24"/>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6.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803</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267</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234">
      <c r="B7" s="428" t="s">
        <v>836</v>
      </c>
      <c r="C7" s="433" t="s">
        <v>268</v>
      </c>
      <c r="D7" s="571" t="s">
        <v>656</v>
      </c>
      <c r="E7" s="270">
        <v>60</v>
      </c>
      <c r="F7" s="271">
        <v>0</v>
      </c>
      <c r="G7" s="422"/>
      <c r="H7" s="270">
        <f t="shared" ref="H7:H14" si="0">SUM(I7:M7)</f>
        <v>0</v>
      </c>
      <c r="I7" s="422"/>
      <c r="J7" s="211">
        <v>0</v>
      </c>
      <c r="K7" s="273">
        <v>0</v>
      </c>
      <c r="L7" s="212">
        <v>0</v>
      </c>
      <c r="M7" s="422"/>
      <c r="N7" s="270">
        <f t="shared" ref="N7:N14" si="1">SUM(O7:T7)</f>
        <v>16</v>
      </c>
      <c r="O7" s="422"/>
      <c r="P7" s="211">
        <v>0</v>
      </c>
      <c r="Q7" s="273">
        <v>0</v>
      </c>
      <c r="R7" s="273">
        <v>16</v>
      </c>
      <c r="S7" s="212">
        <v>0</v>
      </c>
      <c r="T7" s="274"/>
      <c r="U7" s="270">
        <f t="shared" ref="U7:U14" si="2">SUM(V7:AC7)</f>
        <v>30</v>
      </c>
      <c r="V7" s="411"/>
      <c r="W7" s="211">
        <v>30</v>
      </c>
      <c r="X7" s="273">
        <v>0</v>
      </c>
      <c r="Y7" s="273">
        <v>0</v>
      </c>
      <c r="Z7" s="273">
        <v>0</v>
      </c>
      <c r="AA7" s="273">
        <v>0</v>
      </c>
      <c r="AB7" s="212">
        <v>0</v>
      </c>
      <c r="AC7" s="274"/>
      <c r="AD7" s="270">
        <f t="shared" ref="AD7:AD12" si="3">SUM(AE7:AO7)</f>
        <v>0</v>
      </c>
      <c r="AE7" s="274"/>
      <c r="AF7" s="211">
        <v>0</v>
      </c>
      <c r="AG7" s="273">
        <v>0</v>
      </c>
      <c r="AH7" s="273">
        <v>0</v>
      </c>
      <c r="AI7" s="273">
        <v>0</v>
      </c>
      <c r="AJ7" s="273">
        <v>0</v>
      </c>
      <c r="AK7" s="273">
        <v>0</v>
      </c>
      <c r="AL7" s="273">
        <v>0</v>
      </c>
      <c r="AM7" s="273">
        <v>0</v>
      </c>
      <c r="AN7" s="212">
        <v>0</v>
      </c>
      <c r="AO7" s="274"/>
      <c r="AP7" s="270">
        <f t="shared" ref="AP7:AP14" si="4">SUM(AQ7:AW7)</f>
        <v>0</v>
      </c>
      <c r="AQ7" s="274"/>
      <c r="AR7" s="211">
        <v>0</v>
      </c>
      <c r="AS7" s="273">
        <v>0</v>
      </c>
      <c r="AT7" s="273">
        <v>0</v>
      </c>
      <c r="AU7" s="273">
        <v>0</v>
      </c>
      <c r="AV7" s="212">
        <v>0</v>
      </c>
      <c r="AW7" s="274"/>
      <c r="AX7" s="270">
        <v>0</v>
      </c>
      <c r="AY7" s="411"/>
      <c r="AZ7" s="218">
        <v>0</v>
      </c>
      <c r="BA7" s="411" t="s">
        <v>17</v>
      </c>
      <c r="BB7" s="725">
        <v>0.25</v>
      </c>
      <c r="BC7" s="726">
        <v>0</v>
      </c>
      <c r="BD7" s="629"/>
      <c r="BE7" s="630"/>
      <c r="BF7" s="631"/>
      <c r="BG7" s="489" t="s">
        <v>500</v>
      </c>
      <c r="BH7" s="628" t="s">
        <v>494</v>
      </c>
      <c r="BI7" s="274"/>
      <c r="BJ7" s="326">
        <f>F7</f>
        <v>0</v>
      </c>
      <c r="BK7" s="327">
        <f>H7</f>
        <v>0</v>
      </c>
      <c r="BL7" s="327">
        <f>N7</f>
        <v>16</v>
      </c>
      <c r="BM7" s="327">
        <f>U7</f>
        <v>30</v>
      </c>
      <c r="BN7" s="327">
        <f>AD7</f>
        <v>0</v>
      </c>
      <c r="BO7" s="327">
        <f>AP7</f>
        <v>0</v>
      </c>
      <c r="BP7" s="328">
        <f>AX7</f>
        <v>0</v>
      </c>
      <c r="BR7" s="684">
        <f>EF7*BR$6</f>
        <v>0</v>
      </c>
      <c r="BS7" s="685">
        <f>H7*BS$6</f>
        <v>0</v>
      </c>
      <c r="BT7" s="685">
        <f>N7*BT$6</f>
        <v>1668.8</v>
      </c>
      <c r="BU7" s="685">
        <f>U7*BU$6</f>
        <v>2433</v>
      </c>
      <c r="BV7" s="685">
        <f>AD7*BV$6</f>
        <v>0</v>
      </c>
      <c r="BW7" s="685">
        <f>AP7*BW$6</f>
        <v>0</v>
      </c>
      <c r="BX7" s="686">
        <f>AX7*BX$6</f>
        <v>0</v>
      </c>
      <c r="BY7" s="8"/>
      <c r="BZ7" s="684">
        <f>SUM(BR7:BX7)</f>
        <v>4101.8</v>
      </c>
      <c r="CA7" s="693">
        <f>BZ7*(1+BB7)</f>
        <v>5127.25</v>
      </c>
      <c r="CB7" s="686">
        <f t="shared" ref="CB7:CB21" si="5">AZ7*(1+BC7)</f>
        <v>0</v>
      </c>
      <c r="CC7" s="8"/>
      <c r="CD7" s="8"/>
      <c r="CE7" s="8"/>
      <c r="CF7" s="329"/>
    </row>
    <row r="8" spans="2:84" s="2" customFormat="1" ht="156">
      <c r="B8" s="429" t="s">
        <v>837</v>
      </c>
      <c r="C8" s="434" t="s">
        <v>269</v>
      </c>
      <c r="D8" s="376" t="s">
        <v>400</v>
      </c>
      <c r="E8" s="282">
        <v>60</v>
      </c>
      <c r="F8" s="283">
        <v>0</v>
      </c>
      <c r="G8" s="338"/>
      <c r="H8" s="282">
        <f t="shared" si="0"/>
        <v>0</v>
      </c>
      <c r="I8" s="338"/>
      <c r="J8" s="213">
        <v>0</v>
      </c>
      <c r="K8" s="285">
        <v>0</v>
      </c>
      <c r="L8" s="214">
        <v>0</v>
      </c>
      <c r="M8" s="338"/>
      <c r="N8" s="282">
        <f t="shared" si="1"/>
        <v>30</v>
      </c>
      <c r="O8" s="338"/>
      <c r="P8" s="213">
        <v>0</v>
      </c>
      <c r="Q8" s="285">
        <v>0</v>
      </c>
      <c r="R8" s="285">
        <v>30</v>
      </c>
      <c r="S8" s="214">
        <v>0</v>
      </c>
      <c r="T8" s="184"/>
      <c r="U8" s="282">
        <f t="shared" si="2"/>
        <v>10</v>
      </c>
      <c r="V8" s="412"/>
      <c r="W8" s="213">
        <v>10</v>
      </c>
      <c r="X8" s="285">
        <v>0</v>
      </c>
      <c r="Y8" s="285">
        <v>0</v>
      </c>
      <c r="Z8" s="285">
        <v>0</v>
      </c>
      <c r="AA8" s="285">
        <v>0</v>
      </c>
      <c r="AB8" s="214">
        <v>0</v>
      </c>
      <c r="AC8" s="184"/>
      <c r="AD8" s="282">
        <f t="shared" si="3"/>
        <v>10</v>
      </c>
      <c r="AE8" s="184"/>
      <c r="AF8" s="213">
        <v>10</v>
      </c>
      <c r="AG8" s="285">
        <v>0</v>
      </c>
      <c r="AH8" s="285">
        <v>0</v>
      </c>
      <c r="AI8" s="285">
        <v>0</v>
      </c>
      <c r="AJ8" s="285">
        <v>0</v>
      </c>
      <c r="AK8" s="285">
        <v>0</v>
      </c>
      <c r="AL8" s="285">
        <v>0</v>
      </c>
      <c r="AM8" s="285">
        <v>0</v>
      </c>
      <c r="AN8" s="214">
        <v>0</v>
      </c>
      <c r="AO8" s="184"/>
      <c r="AP8" s="282">
        <f t="shared" si="4"/>
        <v>0</v>
      </c>
      <c r="AQ8" s="184"/>
      <c r="AR8" s="213">
        <v>0</v>
      </c>
      <c r="AS8" s="285">
        <v>0</v>
      </c>
      <c r="AT8" s="285">
        <v>0</v>
      </c>
      <c r="AU8" s="285">
        <v>0</v>
      </c>
      <c r="AV8" s="214">
        <v>0</v>
      </c>
      <c r="AW8" s="184"/>
      <c r="AX8" s="282">
        <v>0</v>
      </c>
      <c r="AY8" s="412"/>
      <c r="AZ8" s="219">
        <v>10000</v>
      </c>
      <c r="BA8" s="412" t="s">
        <v>17</v>
      </c>
      <c r="BB8" s="727">
        <v>0.25</v>
      </c>
      <c r="BC8" s="728">
        <v>0.4</v>
      </c>
      <c r="BD8" s="633"/>
      <c r="BE8" s="634"/>
      <c r="BF8" s="635"/>
      <c r="BG8" s="490" t="s">
        <v>500</v>
      </c>
      <c r="BH8" s="632" t="s">
        <v>513</v>
      </c>
      <c r="BI8" s="184"/>
      <c r="BJ8" s="335">
        <f t="shared" ref="BJ8:BJ21" si="6">F8</f>
        <v>0</v>
      </c>
      <c r="BK8" s="336">
        <f t="shared" ref="BK8:BK21" si="7">H8</f>
        <v>0</v>
      </c>
      <c r="BL8" s="336">
        <f t="shared" ref="BL8:BL21" si="8">N8</f>
        <v>30</v>
      </c>
      <c r="BM8" s="336">
        <f t="shared" ref="BM8:BM21" si="9">U8</f>
        <v>10</v>
      </c>
      <c r="BN8" s="336">
        <f t="shared" ref="BN8:BN21" si="10">AD8</f>
        <v>10</v>
      </c>
      <c r="BO8" s="336">
        <f t="shared" ref="BO8:BO21" si="11">AP8</f>
        <v>0</v>
      </c>
      <c r="BP8" s="337">
        <f t="shared" ref="BP8:BP21" si="12">AX8</f>
        <v>0</v>
      </c>
      <c r="BR8" s="687">
        <f t="shared" ref="BR8:BR21" si="13">EF8*BR$6</f>
        <v>0</v>
      </c>
      <c r="BS8" s="688">
        <f t="shared" ref="BS8:BS21" si="14">H8*BS$6</f>
        <v>0</v>
      </c>
      <c r="BT8" s="688">
        <f t="shared" ref="BT8:BT21" si="15">N8*BT$6</f>
        <v>3129</v>
      </c>
      <c r="BU8" s="688">
        <f t="shared" ref="BU8:BU21" si="16">U8*BU$6</f>
        <v>811</v>
      </c>
      <c r="BV8" s="688">
        <f t="shared" ref="BV8:BV21" si="17">AD8*BV$6</f>
        <v>811</v>
      </c>
      <c r="BW8" s="688">
        <f t="shared" ref="BW8:BW21" si="18">AP8*BW$6</f>
        <v>0</v>
      </c>
      <c r="BX8" s="689">
        <f t="shared" ref="BX8:BX21" si="19">AX8*BX$6</f>
        <v>0</v>
      </c>
      <c r="BY8" s="8"/>
      <c r="BZ8" s="687">
        <f t="shared" ref="BZ8:BZ21" si="20">SUM(BR8:BX8)</f>
        <v>4751</v>
      </c>
      <c r="CA8" s="694">
        <f t="shared" ref="CA8:CA21" si="21">BZ8*(1+BB8)</f>
        <v>5938.75</v>
      </c>
      <c r="CB8" s="689">
        <f t="shared" si="5"/>
        <v>14000</v>
      </c>
      <c r="CC8" s="8"/>
      <c r="CD8" s="8"/>
      <c r="CE8" s="8"/>
      <c r="CF8" s="329"/>
    </row>
    <row r="9" spans="2:84" s="2" customFormat="1" ht="156">
      <c r="B9" s="429" t="s">
        <v>838</v>
      </c>
      <c r="C9" s="434" t="s">
        <v>270</v>
      </c>
      <c r="D9" s="376" t="s">
        <v>397</v>
      </c>
      <c r="E9" s="282">
        <v>10</v>
      </c>
      <c r="F9" s="283">
        <v>0</v>
      </c>
      <c r="G9" s="338"/>
      <c r="H9" s="282">
        <f t="shared" si="0"/>
        <v>0</v>
      </c>
      <c r="I9" s="338"/>
      <c r="J9" s="213">
        <v>0</v>
      </c>
      <c r="K9" s="285">
        <v>0</v>
      </c>
      <c r="L9" s="214">
        <v>0</v>
      </c>
      <c r="M9" s="338"/>
      <c r="N9" s="282">
        <f t="shared" si="1"/>
        <v>40</v>
      </c>
      <c r="O9" s="338"/>
      <c r="P9" s="213">
        <v>0</v>
      </c>
      <c r="Q9" s="285">
        <v>0</v>
      </c>
      <c r="R9" s="285">
        <v>40</v>
      </c>
      <c r="S9" s="214">
        <v>0</v>
      </c>
      <c r="T9" s="184"/>
      <c r="U9" s="282">
        <f t="shared" si="2"/>
        <v>20</v>
      </c>
      <c r="V9" s="412"/>
      <c r="W9" s="213">
        <v>20</v>
      </c>
      <c r="X9" s="285">
        <v>0</v>
      </c>
      <c r="Y9" s="285">
        <v>0</v>
      </c>
      <c r="Z9" s="285">
        <v>0</v>
      </c>
      <c r="AA9" s="285">
        <v>0</v>
      </c>
      <c r="AB9" s="214">
        <v>0</v>
      </c>
      <c r="AC9" s="184"/>
      <c r="AD9" s="282">
        <f t="shared" si="3"/>
        <v>0</v>
      </c>
      <c r="AE9" s="184"/>
      <c r="AF9" s="213">
        <v>0</v>
      </c>
      <c r="AG9" s="285">
        <v>0</v>
      </c>
      <c r="AH9" s="285">
        <v>0</v>
      </c>
      <c r="AI9" s="285">
        <v>0</v>
      </c>
      <c r="AJ9" s="285">
        <v>0</v>
      </c>
      <c r="AK9" s="285">
        <v>0</v>
      </c>
      <c r="AL9" s="285">
        <v>0</v>
      </c>
      <c r="AM9" s="285">
        <v>0</v>
      </c>
      <c r="AN9" s="214">
        <v>0</v>
      </c>
      <c r="AO9" s="184"/>
      <c r="AP9" s="282">
        <f t="shared" si="4"/>
        <v>0</v>
      </c>
      <c r="AQ9" s="184"/>
      <c r="AR9" s="213">
        <v>0</v>
      </c>
      <c r="AS9" s="285">
        <v>0</v>
      </c>
      <c r="AT9" s="285">
        <v>0</v>
      </c>
      <c r="AU9" s="285">
        <v>0</v>
      </c>
      <c r="AV9" s="214">
        <v>0</v>
      </c>
      <c r="AW9" s="184"/>
      <c r="AX9" s="282">
        <v>0</v>
      </c>
      <c r="AY9" s="412"/>
      <c r="AZ9" s="219">
        <v>0</v>
      </c>
      <c r="BA9" s="412" t="s">
        <v>17</v>
      </c>
      <c r="BB9" s="727">
        <v>0.25</v>
      </c>
      <c r="BC9" s="728">
        <v>0</v>
      </c>
      <c r="BD9" s="633"/>
      <c r="BE9" s="634"/>
      <c r="BF9" s="635"/>
      <c r="BG9" s="490" t="s">
        <v>500</v>
      </c>
      <c r="BH9" s="632" t="s">
        <v>494</v>
      </c>
      <c r="BI9" s="184"/>
      <c r="BJ9" s="335">
        <f t="shared" si="6"/>
        <v>0</v>
      </c>
      <c r="BK9" s="336">
        <f t="shared" si="7"/>
        <v>0</v>
      </c>
      <c r="BL9" s="336">
        <f t="shared" si="8"/>
        <v>40</v>
      </c>
      <c r="BM9" s="336">
        <f t="shared" si="9"/>
        <v>20</v>
      </c>
      <c r="BN9" s="336">
        <f t="shared" si="10"/>
        <v>0</v>
      </c>
      <c r="BO9" s="336">
        <f t="shared" si="11"/>
        <v>0</v>
      </c>
      <c r="BP9" s="337">
        <f t="shared" si="12"/>
        <v>0</v>
      </c>
      <c r="BR9" s="687">
        <f t="shared" si="13"/>
        <v>0</v>
      </c>
      <c r="BS9" s="688">
        <f t="shared" si="14"/>
        <v>0</v>
      </c>
      <c r="BT9" s="688">
        <f t="shared" si="15"/>
        <v>4172</v>
      </c>
      <c r="BU9" s="688">
        <f t="shared" si="16"/>
        <v>1622</v>
      </c>
      <c r="BV9" s="688">
        <f t="shared" si="17"/>
        <v>0</v>
      </c>
      <c r="BW9" s="688">
        <f t="shared" si="18"/>
        <v>0</v>
      </c>
      <c r="BX9" s="689">
        <f t="shared" si="19"/>
        <v>0</v>
      </c>
      <c r="BY9" s="8"/>
      <c r="BZ9" s="687">
        <f t="shared" si="20"/>
        <v>5794</v>
      </c>
      <c r="CA9" s="694">
        <f t="shared" si="21"/>
        <v>7242.5</v>
      </c>
      <c r="CB9" s="689">
        <f t="shared" si="5"/>
        <v>0</v>
      </c>
      <c r="CC9" s="8"/>
      <c r="CD9" s="8"/>
      <c r="CE9" s="8"/>
      <c r="CF9" s="329"/>
    </row>
    <row r="10" spans="2:84" s="2" customFormat="1" ht="218.4">
      <c r="B10" s="429" t="s">
        <v>839</v>
      </c>
      <c r="C10" s="434" t="s">
        <v>271</v>
      </c>
      <c r="D10" s="376" t="s">
        <v>398</v>
      </c>
      <c r="E10" s="282">
        <v>10</v>
      </c>
      <c r="F10" s="283">
        <v>0</v>
      </c>
      <c r="G10" s="338"/>
      <c r="H10" s="282">
        <f t="shared" si="0"/>
        <v>0</v>
      </c>
      <c r="I10" s="338"/>
      <c r="J10" s="213">
        <v>0</v>
      </c>
      <c r="K10" s="285">
        <v>0</v>
      </c>
      <c r="L10" s="214">
        <v>0</v>
      </c>
      <c r="M10" s="338"/>
      <c r="N10" s="282">
        <f t="shared" si="1"/>
        <v>8</v>
      </c>
      <c r="O10" s="338"/>
      <c r="P10" s="213">
        <v>0</v>
      </c>
      <c r="Q10" s="285">
        <v>0</v>
      </c>
      <c r="R10" s="285">
        <v>8</v>
      </c>
      <c r="S10" s="214">
        <v>0</v>
      </c>
      <c r="T10" s="184"/>
      <c r="U10" s="282">
        <f t="shared" si="2"/>
        <v>8</v>
      </c>
      <c r="V10" s="412"/>
      <c r="W10" s="213">
        <v>8</v>
      </c>
      <c r="X10" s="285">
        <v>0</v>
      </c>
      <c r="Y10" s="285">
        <v>0</v>
      </c>
      <c r="Z10" s="285">
        <v>0</v>
      </c>
      <c r="AA10" s="285">
        <v>0</v>
      </c>
      <c r="AB10" s="214">
        <v>0</v>
      </c>
      <c r="AC10" s="184"/>
      <c r="AD10" s="282">
        <f t="shared" si="3"/>
        <v>8</v>
      </c>
      <c r="AE10" s="184"/>
      <c r="AF10" s="213">
        <v>8</v>
      </c>
      <c r="AG10" s="285">
        <v>0</v>
      </c>
      <c r="AH10" s="285">
        <v>0</v>
      </c>
      <c r="AI10" s="285">
        <v>0</v>
      </c>
      <c r="AJ10" s="285">
        <v>0</v>
      </c>
      <c r="AK10" s="285">
        <v>0</v>
      </c>
      <c r="AL10" s="285">
        <v>0</v>
      </c>
      <c r="AM10" s="285">
        <v>0</v>
      </c>
      <c r="AN10" s="214">
        <v>0</v>
      </c>
      <c r="AO10" s="184"/>
      <c r="AP10" s="282">
        <f t="shared" si="4"/>
        <v>0</v>
      </c>
      <c r="AQ10" s="184"/>
      <c r="AR10" s="213">
        <v>0</v>
      </c>
      <c r="AS10" s="285">
        <v>0</v>
      </c>
      <c r="AT10" s="285">
        <v>0</v>
      </c>
      <c r="AU10" s="285">
        <v>0</v>
      </c>
      <c r="AV10" s="214">
        <v>0</v>
      </c>
      <c r="AW10" s="184"/>
      <c r="AX10" s="282">
        <v>0</v>
      </c>
      <c r="AY10" s="412"/>
      <c r="AZ10" s="219">
        <v>0</v>
      </c>
      <c r="BA10" s="412" t="s">
        <v>17</v>
      </c>
      <c r="BB10" s="727">
        <v>0.25</v>
      </c>
      <c r="BC10" s="728">
        <v>0</v>
      </c>
      <c r="BD10" s="633"/>
      <c r="BE10" s="634"/>
      <c r="BF10" s="635"/>
      <c r="BG10" s="490" t="s">
        <v>500</v>
      </c>
      <c r="BH10" s="632" t="s">
        <v>494</v>
      </c>
      <c r="BI10" s="184"/>
      <c r="BJ10" s="335">
        <f t="shared" si="6"/>
        <v>0</v>
      </c>
      <c r="BK10" s="336">
        <f t="shared" si="7"/>
        <v>0</v>
      </c>
      <c r="BL10" s="336">
        <f t="shared" si="8"/>
        <v>8</v>
      </c>
      <c r="BM10" s="336">
        <f t="shared" si="9"/>
        <v>8</v>
      </c>
      <c r="BN10" s="336">
        <f t="shared" si="10"/>
        <v>8</v>
      </c>
      <c r="BO10" s="336">
        <f t="shared" si="11"/>
        <v>0</v>
      </c>
      <c r="BP10" s="337">
        <f t="shared" si="12"/>
        <v>0</v>
      </c>
      <c r="BR10" s="687">
        <f t="shared" si="13"/>
        <v>0</v>
      </c>
      <c r="BS10" s="688">
        <f t="shared" si="14"/>
        <v>0</v>
      </c>
      <c r="BT10" s="688">
        <f t="shared" si="15"/>
        <v>834.4</v>
      </c>
      <c r="BU10" s="688">
        <f t="shared" si="16"/>
        <v>648.79999999999995</v>
      </c>
      <c r="BV10" s="688">
        <f t="shared" si="17"/>
        <v>648.79999999999995</v>
      </c>
      <c r="BW10" s="688">
        <f t="shared" si="18"/>
        <v>0</v>
      </c>
      <c r="BX10" s="689">
        <f t="shared" si="19"/>
        <v>0</v>
      </c>
      <c r="BY10" s="8"/>
      <c r="BZ10" s="687">
        <f t="shared" si="20"/>
        <v>2132</v>
      </c>
      <c r="CA10" s="694">
        <f t="shared" si="21"/>
        <v>2665</v>
      </c>
      <c r="CB10" s="689">
        <f t="shared" si="5"/>
        <v>0</v>
      </c>
      <c r="CC10" s="8"/>
      <c r="CD10" s="8"/>
      <c r="CE10" s="8"/>
      <c r="CF10" s="329"/>
    </row>
    <row r="11" spans="2:84" s="2" customFormat="1" ht="140.4">
      <c r="B11" s="429" t="s">
        <v>840</v>
      </c>
      <c r="C11" s="435" t="s">
        <v>200</v>
      </c>
      <c r="D11" s="357" t="s">
        <v>399</v>
      </c>
      <c r="E11" s="282">
        <v>10</v>
      </c>
      <c r="F11" s="283">
        <v>0</v>
      </c>
      <c r="G11" s="338"/>
      <c r="H11" s="282">
        <f t="shared" si="0"/>
        <v>0</v>
      </c>
      <c r="I11" s="338"/>
      <c r="J11" s="213">
        <v>0</v>
      </c>
      <c r="K11" s="285">
        <v>0</v>
      </c>
      <c r="L11" s="214">
        <v>0</v>
      </c>
      <c r="M11" s="338"/>
      <c r="N11" s="282">
        <f t="shared" si="1"/>
        <v>8</v>
      </c>
      <c r="O11" s="338"/>
      <c r="P11" s="213">
        <v>0</v>
      </c>
      <c r="Q11" s="285">
        <v>0</v>
      </c>
      <c r="R11" s="285">
        <v>8</v>
      </c>
      <c r="S11" s="214">
        <v>0</v>
      </c>
      <c r="T11" s="184"/>
      <c r="U11" s="282">
        <f t="shared" si="2"/>
        <v>8</v>
      </c>
      <c r="V11" s="412"/>
      <c r="W11" s="213">
        <v>8</v>
      </c>
      <c r="X11" s="285">
        <v>0</v>
      </c>
      <c r="Y11" s="285">
        <v>0</v>
      </c>
      <c r="Z11" s="285">
        <v>0</v>
      </c>
      <c r="AA11" s="285">
        <v>0</v>
      </c>
      <c r="AB11" s="214">
        <v>0</v>
      </c>
      <c r="AC11" s="184"/>
      <c r="AD11" s="282">
        <f t="shared" si="3"/>
        <v>8</v>
      </c>
      <c r="AE11" s="184"/>
      <c r="AF11" s="213">
        <v>8</v>
      </c>
      <c r="AG11" s="285">
        <v>0</v>
      </c>
      <c r="AH11" s="285">
        <v>0</v>
      </c>
      <c r="AI11" s="285">
        <v>0</v>
      </c>
      <c r="AJ11" s="285">
        <v>0</v>
      </c>
      <c r="AK11" s="285">
        <v>0</v>
      </c>
      <c r="AL11" s="285">
        <v>0</v>
      </c>
      <c r="AM11" s="285">
        <v>0</v>
      </c>
      <c r="AN11" s="214">
        <v>0</v>
      </c>
      <c r="AO11" s="184"/>
      <c r="AP11" s="282">
        <f t="shared" si="4"/>
        <v>0</v>
      </c>
      <c r="AQ11" s="184"/>
      <c r="AR11" s="213">
        <v>0</v>
      </c>
      <c r="AS11" s="285">
        <v>0</v>
      </c>
      <c r="AT11" s="285">
        <v>0</v>
      </c>
      <c r="AU11" s="285">
        <v>0</v>
      </c>
      <c r="AV11" s="214">
        <v>0</v>
      </c>
      <c r="AW11" s="184"/>
      <c r="AX11" s="282">
        <v>0</v>
      </c>
      <c r="AY11" s="412"/>
      <c r="AZ11" s="219">
        <v>0</v>
      </c>
      <c r="BA11" s="412" t="s">
        <v>17</v>
      </c>
      <c r="BB11" s="727">
        <v>0.25</v>
      </c>
      <c r="BC11" s="728">
        <v>0</v>
      </c>
      <c r="BD11" s="633"/>
      <c r="BE11" s="634"/>
      <c r="BF11" s="635"/>
      <c r="BG11" s="490" t="s">
        <v>500</v>
      </c>
      <c r="BH11" s="632" t="s">
        <v>494</v>
      </c>
      <c r="BI11" s="184"/>
      <c r="BJ11" s="335">
        <f t="shared" si="6"/>
        <v>0</v>
      </c>
      <c r="BK11" s="336">
        <f t="shared" si="7"/>
        <v>0</v>
      </c>
      <c r="BL11" s="336">
        <f t="shared" si="8"/>
        <v>8</v>
      </c>
      <c r="BM11" s="336">
        <f t="shared" si="9"/>
        <v>8</v>
      </c>
      <c r="BN11" s="336">
        <f t="shared" si="10"/>
        <v>8</v>
      </c>
      <c r="BO11" s="336">
        <f t="shared" si="11"/>
        <v>0</v>
      </c>
      <c r="BP11" s="337">
        <f t="shared" si="12"/>
        <v>0</v>
      </c>
      <c r="BR11" s="687">
        <f t="shared" si="13"/>
        <v>0</v>
      </c>
      <c r="BS11" s="688">
        <f t="shared" si="14"/>
        <v>0</v>
      </c>
      <c r="BT11" s="688">
        <f t="shared" si="15"/>
        <v>834.4</v>
      </c>
      <c r="BU11" s="688">
        <f t="shared" si="16"/>
        <v>648.79999999999995</v>
      </c>
      <c r="BV11" s="688">
        <f t="shared" si="17"/>
        <v>648.79999999999995</v>
      </c>
      <c r="BW11" s="688">
        <f t="shared" si="18"/>
        <v>0</v>
      </c>
      <c r="BX11" s="689">
        <f t="shared" si="19"/>
        <v>0</v>
      </c>
      <c r="BY11" s="8"/>
      <c r="BZ11" s="687">
        <f t="shared" si="20"/>
        <v>2132</v>
      </c>
      <c r="CA11" s="694">
        <f t="shared" si="21"/>
        <v>2665</v>
      </c>
      <c r="CB11" s="689">
        <f t="shared" si="5"/>
        <v>0</v>
      </c>
      <c r="CC11" s="8"/>
      <c r="CD11" s="8"/>
      <c r="CE11" s="8"/>
      <c r="CF11" s="329"/>
    </row>
    <row r="12" spans="2:84" s="2" customFormat="1" ht="46.8">
      <c r="B12" s="429" t="s">
        <v>841</v>
      </c>
      <c r="C12" s="434" t="s">
        <v>272</v>
      </c>
      <c r="D12" s="437" t="s">
        <v>121</v>
      </c>
      <c r="E12" s="282">
        <v>0</v>
      </c>
      <c r="F12" s="283">
        <v>0</v>
      </c>
      <c r="G12" s="338"/>
      <c r="H12" s="282">
        <f t="shared" si="0"/>
        <v>0</v>
      </c>
      <c r="I12" s="338"/>
      <c r="J12" s="213">
        <v>0</v>
      </c>
      <c r="K12" s="285">
        <v>0</v>
      </c>
      <c r="L12" s="214">
        <v>0</v>
      </c>
      <c r="M12" s="338"/>
      <c r="N12" s="282">
        <f t="shared" si="1"/>
        <v>0</v>
      </c>
      <c r="O12" s="338"/>
      <c r="P12" s="213">
        <v>0</v>
      </c>
      <c r="Q12" s="285">
        <v>0</v>
      </c>
      <c r="R12" s="285">
        <v>0</v>
      </c>
      <c r="S12" s="214">
        <v>0</v>
      </c>
      <c r="T12" s="184"/>
      <c r="U12" s="282">
        <f t="shared" si="2"/>
        <v>0</v>
      </c>
      <c r="V12" s="412"/>
      <c r="W12" s="213">
        <v>0</v>
      </c>
      <c r="X12" s="285">
        <v>0</v>
      </c>
      <c r="Y12" s="285">
        <v>0</v>
      </c>
      <c r="Z12" s="285">
        <v>0</v>
      </c>
      <c r="AA12" s="285">
        <v>0</v>
      </c>
      <c r="AB12" s="214">
        <v>0</v>
      </c>
      <c r="AC12" s="184"/>
      <c r="AD12" s="282">
        <f t="shared" si="3"/>
        <v>0</v>
      </c>
      <c r="AE12" s="184"/>
      <c r="AF12" s="213">
        <v>0</v>
      </c>
      <c r="AG12" s="285">
        <v>0</v>
      </c>
      <c r="AH12" s="285">
        <v>0</v>
      </c>
      <c r="AI12" s="285">
        <v>0</v>
      </c>
      <c r="AJ12" s="285">
        <v>0</v>
      </c>
      <c r="AK12" s="285">
        <v>0</v>
      </c>
      <c r="AL12" s="285">
        <v>0</v>
      </c>
      <c r="AM12" s="285">
        <v>0</v>
      </c>
      <c r="AN12" s="214">
        <v>0</v>
      </c>
      <c r="AO12" s="184"/>
      <c r="AP12" s="282">
        <f t="shared" si="4"/>
        <v>0</v>
      </c>
      <c r="AQ12" s="184"/>
      <c r="AR12" s="213">
        <v>0</v>
      </c>
      <c r="AS12" s="285">
        <v>0</v>
      </c>
      <c r="AT12" s="285">
        <v>0</v>
      </c>
      <c r="AU12" s="285">
        <v>0</v>
      </c>
      <c r="AV12" s="214">
        <v>0</v>
      </c>
      <c r="AW12" s="184"/>
      <c r="AX12" s="282">
        <v>0</v>
      </c>
      <c r="AY12" s="412"/>
      <c r="AZ12" s="219">
        <v>0</v>
      </c>
      <c r="BA12" s="412" t="s">
        <v>17</v>
      </c>
      <c r="BB12" s="727">
        <v>0</v>
      </c>
      <c r="BC12" s="728">
        <v>0</v>
      </c>
      <c r="BD12" s="633"/>
      <c r="BE12" s="634"/>
      <c r="BF12" s="635"/>
      <c r="BG12" s="490" t="s">
        <v>432</v>
      </c>
      <c r="BH12" s="632" t="s">
        <v>432</v>
      </c>
      <c r="BI12" s="184"/>
      <c r="BJ12" s="335">
        <f t="shared" si="6"/>
        <v>0</v>
      </c>
      <c r="BK12" s="336">
        <f t="shared" si="7"/>
        <v>0</v>
      </c>
      <c r="BL12" s="336">
        <f t="shared" si="8"/>
        <v>0</v>
      </c>
      <c r="BM12" s="336">
        <f t="shared" si="9"/>
        <v>0</v>
      </c>
      <c r="BN12" s="336">
        <f t="shared" si="10"/>
        <v>0</v>
      </c>
      <c r="BO12" s="336">
        <f t="shared" si="11"/>
        <v>0</v>
      </c>
      <c r="BP12" s="337">
        <f t="shared" si="12"/>
        <v>0</v>
      </c>
      <c r="BR12" s="687">
        <f t="shared" si="13"/>
        <v>0</v>
      </c>
      <c r="BS12" s="688">
        <f t="shared" si="14"/>
        <v>0</v>
      </c>
      <c r="BT12" s="688">
        <f t="shared" si="15"/>
        <v>0</v>
      </c>
      <c r="BU12" s="688">
        <f t="shared" si="16"/>
        <v>0</v>
      </c>
      <c r="BV12" s="688">
        <f t="shared" si="17"/>
        <v>0</v>
      </c>
      <c r="BW12" s="688">
        <f t="shared" si="18"/>
        <v>0</v>
      </c>
      <c r="BX12" s="689">
        <f t="shared" si="19"/>
        <v>0</v>
      </c>
      <c r="BY12" s="8"/>
      <c r="BZ12" s="687">
        <f t="shared" si="20"/>
        <v>0</v>
      </c>
      <c r="CA12" s="694">
        <f t="shared" si="21"/>
        <v>0</v>
      </c>
      <c r="CB12" s="689">
        <f t="shared" si="5"/>
        <v>0</v>
      </c>
      <c r="CC12" s="8"/>
      <c r="CD12" s="8"/>
      <c r="CE12" s="8"/>
      <c r="CF12" s="329"/>
    </row>
    <row r="13" spans="2:84" s="2" customFormat="1">
      <c r="B13" s="429" t="s">
        <v>842</v>
      </c>
      <c r="C13" s="434" t="s">
        <v>201</v>
      </c>
      <c r="D13" s="437" t="s">
        <v>121</v>
      </c>
      <c r="E13" s="282">
        <v>0</v>
      </c>
      <c r="F13" s="283">
        <v>0</v>
      </c>
      <c r="G13" s="338"/>
      <c r="H13" s="282">
        <f t="shared" si="0"/>
        <v>0</v>
      </c>
      <c r="I13" s="338"/>
      <c r="J13" s="213">
        <v>0</v>
      </c>
      <c r="K13" s="285">
        <v>0</v>
      </c>
      <c r="L13" s="214">
        <v>0</v>
      </c>
      <c r="M13" s="338"/>
      <c r="N13" s="282">
        <f t="shared" si="1"/>
        <v>0</v>
      </c>
      <c r="O13" s="338"/>
      <c r="P13" s="213">
        <v>0</v>
      </c>
      <c r="Q13" s="285">
        <v>0</v>
      </c>
      <c r="R13" s="285">
        <v>0</v>
      </c>
      <c r="S13" s="214">
        <v>0</v>
      </c>
      <c r="T13" s="184"/>
      <c r="U13" s="282">
        <f t="shared" si="2"/>
        <v>0</v>
      </c>
      <c r="V13" s="412"/>
      <c r="W13" s="213">
        <v>0</v>
      </c>
      <c r="X13" s="285">
        <v>0</v>
      </c>
      <c r="Y13" s="285">
        <v>0</v>
      </c>
      <c r="Z13" s="285">
        <v>0</v>
      </c>
      <c r="AA13" s="285">
        <v>0</v>
      </c>
      <c r="AB13" s="214">
        <v>0</v>
      </c>
      <c r="AC13" s="184"/>
      <c r="AD13" s="282">
        <f>SUM(AF13:AN13)</f>
        <v>0</v>
      </c>
      <c r="AE13" s="184"/>
      <c r="AF13" s="213">
        <v>0</v>
      </c>
      <c r="AG13" s="285">
        <v>0</v>
      </c>
      <c r="AH13" s="285">
        <v>0</v>
      </c>
      <c r="AI13" s="285">
        <v>0</v>
      </c>
      <c r="AJ13" s="285">
        <v>0</v>
      </c>
      <c r="AK13" s="285">
        <v>0</v>
      </c>
      <c r="AL13" s="285">
        <v>0</v>
      </c>
      <c r="AM13" s="285">
        <v>0</v>
      </c>
      <c r="AN13" s="214">
        <v>0</v>
      </c>
      <c r="AO13" s="184"/>
      <c r="AP13" s="282">
        <f t="shared" si="4"/>
        <v>0</v>
      </c>
      <c r="AQ13" s="184"/>
      <c r="AR13" s="213">
        <v>0</v>
      </c>
      <c r="AS13" s="285">
        <v>0</v>
      </c>
      <c r="AT13" s="285">
        <v>0</v>
      </c>
      <c r="AU13" s="285">
        <v>0</v>
      </c>
      <c r="AV13" s="214">
        <v>0</v>
      </c>
      <c r="AW13" s="184"/>
      <c r="AX13" s="282">
        <v>0</v>
      </c>
      <c r="AY13" s="412"/>
      <c r="AZ13" s="219">
        <v>0</v>
      </c>
      <c r="BA13" s="412" t="s">
        <v>17</v>
      </c>
      <c r="BB13" s="727">
        <v>0</v>
      </c>
      <c r="BC13" s="728">
        <v>0</v>
      </c>
      <c r="BD13" s="633"/>
      <c r="BE13" s="634"/>
      <c r="BF13" s="635"/>
      <c r="BG13" s="490" t="s">
        <v>432</v>
      </c>
      <c r="BH13" s="632" t="s">
        <v>432</v>
      </c>
      <c r="BI13" s="184"/>
      <c r="BJ13" s="335">
        <f t="shared" si="6"/>
        <v>0</v>
      </c>
      <c r="BK13" s="336">
        <f t="shared" si="7"/>
        <v>0</v>
      </c>
      <c r="BL13" s="336">
        <f t="shared" si="8"/>
        <v>0</v>
      </c>
      <c r="BM13" s="336">
        <f t="shared" si="9"/>
        <v>0</v>
      </c>
      <c r="BN13" s="336">
        <f t="shared" si="10"/>
        <v>0</v>
      </c>
      <c r="BO13" s="336">
        <f t="shared" si="11"/>
        <v>0</v>
      </c>
      <c r="BP13" s="337">
        <f t="shared" si="12"/>
        <v>0</v>
      </c>
      <c r="BR13" s="687">
        <f t="shared" si="13"/>
        <v>0</v>
      </c>
      <c r="BS13" s="688">
        <f t="shared" si="14"/>
        <v>0</v>
      </c>
      <c r="BT13" s="688">
        <f t="shared" si="15"/>
        <v>0</v>
      </c>
      <c r="BU13" s="688">
        <f t="shared" si="16"/>
        <v>0</v>
      </c>
      <c r="BV13" s="688">
        <f t="shared" si="17"/>
        <v>0</v>
      </c>
      <c r="BW13" s="688">
        <f t="shared" si="18"/>
        <v>0</v>
      </c>
      <c r="BX13" s="689">
        <f t="shared" si="19"/>
        <v>0</v>
      </c>
      <c r="BY13" s="8"/>
      <c r="BZ13" s="687">
        <f t="shared" si="20"/>
        <v>0</v>
      </c>
      <c r="CA13" s="694">
        <f t="shared" si="21"/>
        <v>0</v>
      </c>
      <c r="CB13" s="689">
        <f t="shared" si="5"/>
        <v>0</v>
      </c>
      <c r="CC13" s="8"/>
      <c r="CD13" s="8"/>
      <c r="CE13" s="8"/>
      <c r="CF13" s="329"/>
    </row>
    <row r="14" spans="2:84" s="2" customFormat="1" ht="109.2">
      <c r="B14" s="429" t="s">
        <v>843</v>
      </c>
      <c r="C14" s="434" t="s">
        <v>202</v>
      </c>
      <c r="D14" s="357" t="s">
        <v>401</v>
      </c>
      <c r="E14" s="282">
        <v>5</v>
      </c>
      <c r="F14" s="283">
        <v>0</v>
      </c>
      <c r="G14" s="338"/>
      <c r="H14" s="282">
        <f t="shared" si="0"/>
        <v>0</v>
      </c>
      <c r="I14" s="338"/>
      <c r="J14" s="213">
        <v>0</v>
      </c>
      <c r="K14" s="285">
        <v>0</v>
      </c>
      <c r="L14" s="214">
        <v>0</v>
      </c>
      <c r="M14" s="338"/>
      <c r="N14" s="282">
        <f t="shared" si="1"/>
        <v>8</v>
      </c>
      <c r="O14" s="338"/>
      <c r="P14" s="213">
        <v>0</v>
      </c>
      <c r="Q14" s="285">
        <v>0</v>
      </c>
      <c r="R14" s="285">
        <v>8</v>
      </c>
      <c r="S14" s="214">
        <v>0</v>
      </c>
      <c r="T14" s="184"/>
      <c r="U14" s="282">
        <f t="shared" si="2"/>
        <v>8</v>
      </c>
      <c r="V14" s="412"/>
      <c r="W14" s="213">
        <v>8</v>
      </c>
      <c r="X14" s="285">
        <v>0</v>
      </c>
      <c r="Y14" s="285">
        <v>0</v>
      </c>
      <c r="Z14" s="285">
        <v>0</v>
      </c>
      <c r="AA14" s="285">
        <v>0</v>
      </c>
      <c r="AB14" s="214">
        <v>0</v>
      </c>
      <c r="AC14" s="184"/>
      <c r="AD14" s="282">
        <f t="shared" ref="AD14:AD21" si="22">SUM(AE14:AO14)</f>
        <v>0</v>
      </c>
      <c r="AE14" s="184"/>
      <c r="AF14" s="213">
        <v>0</v>
      </c>
      <c r="AG14" s="285">
        <v>0</v>
      </c>
      <c r="AH14" s="285">
        <v>0</v>
      </c>
      <c r="AI14" s="285">
        <v>0</v>
      </c>
      <c r="AJ14" s="285">
        <v>0</v>
      </c>
      <c r="AK14" s="285">
        <v>0</v>
      </c>
      <c r="AL14" s="285">
        <v>0</v>
      </c>
      <c r="AM14" s="285">
        <v>0</v>
      </c>
      <c r="AN14" s="214">
        <v>0</v>
      </c>
      <c r="AO14" s="184"/>
      <c r="AP14" s="282">
        <f t="shared" si="4"/>
        <v>0</v>
      </c>
      <c r="AQ14" s="184"/>
      <c r="AR14" s="213">
        <v>0</v>
      </c>
      <c r="AS14" s="285">
        <v>0</v>
      </c>
      <c r="AT14" s="285">
        <v>0</v>
      </c>
      <c r="AU14" s="285">
        <v>0</v>
      </c>
      <c r="AV14" s="214">
        <v>0</v>
      </c>
      <c r="AW14" s="184"/>
      <c r="AX14" s="282">
        <v>0</v>
      </c>
      <c r="AY14" s="412"/>
      <c r="AZ14" s="219">
        <v>500</v>
      </c>
      <c r="BA14" s="412" t="s">
        <v>17</v>
      </c>
      <c r="BB14" s="727">
        <v>0.25</v>
      </c>
      <c r="BC14" s="728">
        <v>0.25</v>
      </c>
      <c r="BD14" s="633"/>
      <c r="BE14" s="634"/>
      <c r="BF14" s="635"/>
      <c r="BG14" s="490" t="s">
        <v>500</v>
      </c>
      <c r="BH14" s="632" t="s">
        <v>501</v>
      </c>
      <c r="BI14" s="184"/>
      <c r="BJ14" s="335">
        <f t="shared" si="6"/>
        <v>0</v>
      </c>
      <c r="BK14" s="336">
        <f t="shared" si="7"/>
        <v>0</v>
      </c>
      <c r="BL14" s="336">
        <f t="shared" si="8"/>
        <v>8</v>
      </c>
      <c r="BM14" s="336">
        <f t="shared" si="9"/>
        <v>8</v>
      </c>
      <c r="BN14" s="336">
        <f t="shared" si="10"/>
        <v>0</v>
      </c>
      <c r="BO14" s="336">
        <f t="shared" si="11"/>
        <v>0</v>
      </c>
      <c r="BP14" s="337">
        <f t="shared" si="12"/>
        <v>0</v>
      </c>
      <c r="BR14" s="687">
        <f t="shared" si="13"/>
        <v>0</v>
      </c>
      <c r="BS14" s="688">
        <f t="shared" si="14"/>
        <v>0</v>
      </c>
      <c r="BT14" s="688">
        <f t="shared" si="15"/>
        <v>834.4</v>
      </c>
      <c r="BU14" s="688">
        <f t="shared" si="16"/>
        <v>648.79999999999995</v>
      </c>
      <c r="BV14" s="688">
        <f t="shared" si="17"/>
        <v>0</v>
      </c>
      <c r="BW14" s="688">
        <f t="shared" si="18"/>
        <v>0</v>
      </c>
      <c r="BX14" s="689">
        <f t="shared" si="19"/>
        <v>0</v>
      </c>
      <c r="BY14" s="8"/>
      <c r="BZ14" s="687">
        <f t="shared" si="20"/>
        <v>1483.1999999999998</v>
      </c>
      <c r="CA14" s="694">
        <f t="shared" si="21"/>
        <v>1853.9999999999998</v>
      </c>
      <c r="CB14" s="689">
        <f t="shared" si="5"/>
        <v>625</v>
      </c>
      <c r="CC14" s="8"/>
      <c r="CD14" s="8"/>
      <c r="CE14" s="8"/>
      <c r="CF14" s="170"/>
    </row>
    <row r="15" spans="2:84" s="2" customFormat="1" ht="109.2">
      <c r="B15" s="429" t="s">
        <v>844</v>
      </c>
      <c r="C15" s="434" t="s">
        <v>203</v>
      </c>
      <c r="D15" s="357" t="s">
        <v>406</v>
      </c>
      <c r="E15" s="282">
        <v>10</v>
      </c>
      <c r="F15" s="283">
        <v>0</v>
      </c>
      <c r="G15" s="338"/>
      <c r="H15" s="282">
        <f t="shared" ref="H15:H21" si="23">SUM(I15:M15)</f>
        <v>0</v>
      </c>
      <c r="I15" s="338"/>
      <c r="J15" s="213">
        <v>0</v>
      </c>
      <c r="K15" s="285">
        <v>0</v>
      </c>
      <c r="L15" s="214">
        <v>0</v>
      </c>
      <c r="M15" s="338"/>
      <c r="N15" s="282">
        <f t="shared" ref="N15:N21" si="24">SUM(O15:T15)</f>
        <v>8</v>
      </c>
      <c r="O15" s="338"/>
      <c r="P15" s="213">
        <v>0</v>
      </c>
      <c r="Q15" s="285">
        <v>0</v>
      </c>
      <c r="R15" s="285">
        <v>8</v>
      </c>
      <c r="S15" s="214">
        <v>0</v>
      </c>
      <c r="T15" s="184"/>
      <c r="U15" s="282">
        <f t="shared" ref="U15:U21" si="25">SUM(V15:AC15)</f>
        <v>8</v>
      </c>
      <c r="V15" s="412"/>
      <c r="W15" s="213">
        <v>8</v>
      </c>
      <c r="X15" s="285">
        <v>0</v>
      </c>
      <c r="Y15" s="285">
        <v>0</v>
      </c>
      <c r="Z15" s="285">
        <v>0</v>
      </c>
      <c r="AA15" s="285">
        <v>0</v>
      </c>
      <c r="AB15" s="214">
        <v>0</v>
      </c>
      <c r="AC15" s="184"/>
      <c r="AD15" s="282">
        <f t="shared" si="22"/>
        <v>16</v>
      </c>
      <c r="AE15" s="184"/>
      <c r="AF15" s="213">
        <v>16</v>
      </c>
      <c r="AG15" s="285">
        <v>0</v>
      </c>
      <c r="AH15" s="285">
        <v>0</v>
      </c>
      <c r="AI15" s="285">
        <v>0</v>
      </c>
      <c r="AJ15" s="285">
        <v>0</v>
      </c>
      <c r="AK15" s="285">
        <v>0</v>
      </c>
      <c r="AL15" s="285">
        <v>0</v>
      </c>
      <c r="AM15" s="285">
        <v>0</v>
      </c>
      <c r="AN15" s="214">
        <v>0</v>
      </c>
      <c r="AO15" s="184"/>
      <c r="AP15" s="282">
        <f t="shared" ref="AP15:AP21" si="26">SUM(AQ15:AW15)</f>
        <v>0</v>
      </c>
      <c r="AQ15" s="184"/>
      <c r="AR15" s="213">
        <v>0</v>
      </c>
      <c r="AS15" s="285">
        <v>0</v>
      </c>
      <c r="AT15" s="285">
        <v>0</v>
      </c>
      <c r="AU15" s="285">
        <v>0</v>
      </c>
      <c r="AV15" s="214">
        <v>0</v>
      </c>
      <c r="AW15" s="184"/>
      <c r="AX15" s="282">
        <v>0</v>
      </c>
      <c r="AY15" s="412"/>
      <c r="AZ15" s="219">
        <v>500</v>
      </c>
      <c r="BA15" s="412" t="s">
        <v>17</v>
      </c>
      <c r="BB15" s="727">
        <v>0.25</v>
      </c>
      <c r="BC15" s="728">
        <v>0.25</v>
      </c>
      <c r="BD15" s="633"/>
      <c r="BE15" s="634"/>
      <c r="BF15" s="635"/>
      <c r="BG15" s="490" t="s">
        <v>500</v>
      </c>
      <c r="BH15" s="632" t="s">
        <v>501</v>
      </c>
      <c r="BI15" s="184"/>
      <c r="BJ15" s="335">
        <f t="shared" si="6"/>
        <v>0</v>
      </c>
      <c r="BK15" s="336">
        <f t="shared" si="7"/>
        <v>0</v>
      </c>
      <c r="BL15" s="336">
        <f t="shared" si="8"/>
        <v>8</v>
      </c>
      <c r="BM15" s="336">
        <f t="shared" si="9"/>
        <v>8</v>
      </c>
      <c r="BN15" s="336">
        <f t="shared" si="10"/>
        <v>16</v>
      </c>
      <c r="BO15" s="336">
        <f t="shared" si="11"/>
        <v>0</v>
      </c>
      <c r="BP15" s="337">
        <f t="shared" si="12"/>
        <v>0</v>
      </c>
      <c r="BR15" s="687">
        <f t="shared" si="13"/>
        <v>0</v>
      </c>
      <c r="BS15" s="688">
        <f t="shared" si="14"/>
        <v>0</v>
      </c>
      <c r="BT15" s="688">
        <f t="shared" si="15"/>
        <v>834.4</v>
      </c>
      <c r="BU15" s="688">
        <f t="shared" si="16"/>
        <v>648.79999999999995</v>
      </c>
      <c r="BV15" s="688">
        <f t="shared" si="17"/>
        <v>1297.5999999999999</v>
      </c>
      <c r="BW15" s="688">
        <f t="shared" si="18"/>
        <v>0</v>
      </c>
      <c r="BX15" s="689">
        <f t="shared" si="19"/>
        <v>0</v>
      </c>
      <c r="BY15" s="18"/>
      <c r="BZ15" s="687">
        <f t="shared" si="20"/>
        <v>2780.7999999999997</v>
      </c>
      <c r="CA15" s="694">
        <f t="shared" si="21"/>
        <v>3475.9999999999995</v>
      </c>
      <c r="CB15" s="689">
        <f t="shared" si="5"/>
        <v>625</v>
      </c>
      <c r="CC15" s="18"/>
      <c r="CD15" s="18"/>
      <c r="CE15" s="18"/>
      <c r="CF15" s="170"/>
    </row>
    <row r="16" spans="2:84" s="2" customFormat="1" ht="93.6">
      <c r="B16" s="429" t="s">
        <v>845</v>
      </c>
      <c r="C16" s="434" t="s">
        <v>273</v>
      </c>
      <c r="D16" s="357" t="s">
        <v>402</v>
      </c>
      <c r="E16" s="282">
        <v>10</v>
      </c>
      <c r="F16" s="283">
        <v>0</v>
      </c>
      <c r="G16" s="338"/>
      <c r="H16" s="282">
        <f t="shared" si="23"/>
        <v>0</v>
      </c>
      <c r="I16" s="338"/>
      <c r="J16" s="213">
        <v>0</v>
      </c>
      <c r="K16" s="285">
        <v>0</v>
      </c>
      <c r="L16" s="214">
        <v>0</v>
      </c>
      <c r="M16" s="338"/>
      <c r="N16" s="282">
        <f t="shared" si="24"/>
        <v>8</v>
      </c>
      <c r="O16" s="338"/>
      <c r="P16" s="213">
        <v>0</v>
      </c>
      <c r="Q16" s="285">
        <v>0</v>
      </c>
      <c r="R16" s="285">
        <v>8</v>
      </c>
      <c r="S16" s="214">
        <v>0</v>
      </c>
      <c r="T16" s="184"/>
      <c r="U16" s="282">
        <f t="shared" si="25"/>
        <v>8</v>
      </c>
      <c r="V16" s="412"/>
      <c r="W16" s="213">
        <v>8</v>
      </c>
      <c r="X16" s="285">
        <v>0</v>
      </c>
      <c r="Y16" s="285">
        <v>0</v>
      </c>
      <c r="Z16" s="285">
        <v>0</v>
      </c>
      <c r="AA16" s="285">
        <v>0</v>
      </c>
      <c r="AB16" s="214">
        <v>0</v>
      </c>
      <c r="AC16" s="184"/>
      <c r="AD16" s="282">
        <f t="shared" si="22"/>
        <v>16</v>
      </c>
      <c r="AE16" s="184"/>
      <c r="AF16" s="213">
        <v>16</v>
      </c>
      <c r="AG16" s="285">
        <v>0</v>
      </c>
      <c r="AH16" s="285">
        <v>0</v>
      </c>
      <c r="AI16" s="285">
        <v>0</v>
      </c>
      <c r="AJ16" s="285">
        <v>0</v>
      </c>
      <c r="AK16" s="285">
        <v>0</v>
      </c>
      <c r="AL16" s="285">
        <v>0</v>
      </c>
      <c r="AM16" s="285">
        <v>0</v>
      </c>
      <c r="AN16" s="214">
        <v>0</v>
      </c>
      <c r="AO16" s="184"/>
      <c r="AP16" s="282">
        <f t="shared" si="26"/>
        <v>0</v>
      </c>
      <c r="AQ16" s="184"/>
      <c r="AR16" s="213">
        <v>0</v>
      </c>
      <c r="AS16" s="285">
        <v>0</v>
      </c>
      <c r="AT16" s="285">
        <v>0</v>
      </c>
      <c r="AU16" s="285">
        <v>0</v>
      </c>
      <c r="AV16" s="214">
        <v>0</v>
      </c>
      <c r="AW16" s="184"/>
      <c r="AX16" s="282">
        <v>0</v>
      </c>
      <c r="AY16" s="412"/>
      <c r="AZ16" s="219">
        <v>500</v>
      </c>
      <c r="BA16" s="412" t="s">
        <v>17</v>
      </c>
      <c r="BB16" s="727">
        <v>0.25</v>
      </c>
      <c r="BC16" s="728">
        <v>0.25</v>
      </c>
      <c r="BD16" s="633"/>
      <c r="BE16" s="634"/>
      <c r="BF16" s="635"/>
      <c r="BG16" s="490" t="s">
        <v>500</v>
      </c>
      <c r="BH16" s="632" t="s">
        <v>501</v>
      </c>
      <c r="BI16" s="184"/>
      <c r="BJ16" s="335">
        <f t="shared" si="6"/>
        <v>0</v>
      </c>
      <c r="BK16" s="336">
        <f t="shared" si="7"/>
        <v>0</v>
      </c>
      <c r="BL16" s="336">
        <f t="shared" si="8"/>
        <v>8</v>
      </c>
      <c r="BM16" s="336">
        <f t="shared" si="9"/>
        <v>8</v>
      </c>
      <c r="BN16" s="336">
        <f t="shared" si="10"/>
        <v>16</v>
      </c>
      <c r="BO16" s="336">
        <f t="shared" si="11"/>
        <v>0</v>
      </c>
      <c r="BP16" s="337">
        <f t="shared" si="12"/>
        <v>0</v>
      </c>
      <c r="BR16" s="687">
        <f t="shared" si="13"/>
        <v>0</v>
      </c>
      <c r="BS16" s="688">
        <f t="shared" si="14"/>
        <v>0</v>
      </c>
      <c r="BT16" s="688">
        <f t="shared" si="15"/>
        <v>834.4</v>
      </c>
      <c r="BU16" s="688">
        <f t="shared" si="16"/>
        <v>648.79999999999995</v>
      </c>
      <c r="BV16" s="688">
        <f t="shared" si="17"/>
        <v>1297.5999999999999</v>
      </c>
      <c r="BW16" s="688">
        <f t="shared" si="18"/>
        <v>0</v>
      </c>
      <c r="BX16" s="689">
        <f t="shared" si="19"/>
        <v>0</v>
      </c>
      <c r="BY16" s="18"/>
      <c r="BZ16" s="687">
        <f t="shared" si="20"/>
        <v>2780.7999999999997</v>
      </c>
      <c r="CA16" s="694">
        <f t="shared" si="21"/>
        <v>3475.9999999999995</v>
      </c>
      <c r="CB16" s="689">
        <f t="shared" si="5"/>
        <v>625</v>
      </c>
      <c r="CC16" s="18"/>
      <c r="CD16" s="18"/>
      <c r="CE16" s="18"/>
      <c r="CF16" s="329"/>
    </row>
    <row r="17" spans="2:84" s="2" customFormat="1" ht="140.4">
      <c r="B17" s="1383" t="s">
        <v>846</v>
      </c>
      <c r="C17" s="434" t="s">
        <v>204</v>
      </c>
      <c r="D17" s="357" t="s">
        <v>418</v>
      </c>
      <c r="E17" s="282">
        <v>5</v>
      </c>
      <c r="F17" s="283">
        <v>0</v>
      </c>
      <c r="G17" s="338"/>
      <c r="H17" s="282">
        <f t="shared" si="23"/>
        <v>0</v>
      </c>
      <c r="I17" s="338"/>
      <c r="J17" s="213">
        <v>0</v>
      </c>
      <c r="K17" s="285">
        <v>0</v>
      </c>
      <c r="L17" s="214">
        <v>0</v>
      </c>
      <c r="M17" s="338"/>
      <c r="N17" s="282">
        <f t="shared" si="24"/>
        <v>0</v>
      </c>
      <c r="O17" s="338"/>
      <c r="P17" s="213">
        <v>0</v>
      </c>
      <c r="Q17" s="285">
        <v>0</v>
      </c>
      <c r="R17" s="285">
        <v>0</v>
      </c>
      <c r="S17" s="214">
        <v>0</v>
      </c>
      <c r="T17" s="184"/>
      <c r="U17" s="282">
        <f t="shared" si="25"/>
        <v>0</v>
      </c>
      <c r="V17" s="412"/>
      <c r="W17" s="213">
        <v>0</v>
      </c>
      <c r="X17" s="285">
        <v>0</v>
      </c>
      <c r="Y17" s="285">
        <v>0</v>
      </c>
      <c r="Z17" s="285">
        <v>0</v>
      </c>
      <c r="AA17" s="285">
        <v>0</v>
      </c>
      <c r="AB17" s="214">
        <v>0</v>
      </c>
      <c r="AC17" s="184"/>
      <c r="AD17" s="282">
        <f t="shared" si="22"/>
        <v>32</v>
      </c>
      <c r="AE17" s="184"/>
      <c r="AF17" s="213">
        <v>8</v>
      </c>
      <c r="AG17" s="285">
        <v>0</v>
      </c>
      <c r="AH17" s="285">
        <v>0</v>
      </c>
      <c r="AI17" s="909">
        <v>24</v>
      </c>
      <c r="AJ17" s="285">
        <v>0</v>
      </c>
      <c r="AK17" s="285">
        <v>0</v>
      </c>
      <c r="AL17" s="285">
        <v>0</v>
      </c>
      <c r="AM17" s="285">
        <v>0</v>
      </c>
      <c r="AN17" s="214">
        <v>0</v>
      </c>
      <c r="AO17" s="184"/>
      <c r="AP17" s="282">
        <f t="shared" si="26"/>
        <v>20</v>
      </c>
      <c r="AQ17" s="184"/>
      <c r="AR17" s="213">
        <v>0</v>
      </c>
      <c r="AS17" s="285">
        <v>0</v>
      </c>
      <c r="AT17" s="285">
        <v>20</v>
      </c>
      <c r="AU17" s="285">
        <v>0</v>
      </c>
      <c r="AV17" s="214">
        <v>0</v>
      </c>
      <c r="AW17" s="184"/>
      <c r="AX17" s="282">
        <v>0</v>
      </c>
      <c r="AY17" s="412"/>
      <c r="AZ17" s="219">
        <v>500</v>
      </c>
      <c r="BA17" s="412" t="s">
        <v>17</v>
      </c>
      <c r="BB17" s="727">
        <v>0.25</v>
      </c>
      <c r="BC17" s="728">
        <v>0.25</v>
      </c>
      <c r="BD17" s="633"/>
      <c r="BE17" s="634" t="s">
        <v>661</v>
      </c>
      <c r="BF17" s="635"/>
      <c r="BG17" s="490" t="s">
        <v>500</v>
      </c>
      <c r="BH17" s="632" t="s">
        <v>506</v>
      </c>
      <c r="BI17" s="184"/>
      <c r="BJ17" s="335">
        <f t="shared" si="6"/>
        <v>0</v>
      </c>
      <c r="BK17" s="336">
        <f t="shared" si="7"/>
        <v>0</v>
      </c>
      <c r="BL17" s="336">
        <f t="shared" si="8"/>
        <v>0</v>
      </c>
      <c r="BM17" s="336">
        <f t="shared" si="9"/>
        <v>0</v>
      </c>
      <c r="BN17" s="336">
        <f t="shared" si="10"/>
        <v>32</v>
      </c>
      <c r="BO17" s="336">
        <f t="shared" si="11"/>
        <v>20</v>
      </c>
      <c r="BP17" s="337">
        <f t="shared" si="12"/>
        <v>0</v>
      </c>
      <c r="BR17" s="687">
        <f t="shared" si="13"/>
        <v>0</v>
      </c>
      <c r="BS17" s="688">
        <f t="shared" si="14"/>
        <v>0</v>
      </c>
      <c r="BT17" s="688">
        <f t="shared" si="15"/>
        <v>0</v>
      </c>
      <c r="BU17" s="688">
        <f t="shared" si="16"/>
        <v>0</v>
      </c>
      <c r="BV17" s="688">
        <f t="shared" si="17"/>
        <v>2595.1999999999998</v>
      </c>
      <c r="BW17" s="688">
        <f t="shared" si="18"/>
        <v>2269.7999999999997</v>
      </c>
      <c r="BX17" s="689">
        <f t="shared" si="19"/>
        <v>0</v>
      </c>
      <c r="BY17" s="18"/>
      <c r="BZ17" s="687">
        <f t="shared" si="20"/>
        <v>4865</v>
      </c>
      <c r="CA17" s="694">
        <f t="shared" si="21"/>
        <v>6081.25</v>
      </c>
      <c r="CB17" s="689">
        <f t="shared" si="5"/>
        <v>625</v>
      </c>
      <c r="CC17" s="8"/>
      <c r="CD17" s="8"/>
      <c r="CE17" s="8"/>
      <c r="CF17" s="18"/>
    </row>
    <row r="18" spans="2:84" s="2" customFormat="1" ht="124.8">
      <c r="B18" s="429" t="s">
        <v>847</v>
      </c>
      <c r="C18" s="434" t="s">
        <v>205</v>
      </c>
      <c r="D18" s="357" t="s">
        <v>409</v>
      </c>
      <c r="E18" s="282">
        <v>30</v>
      </c>
      <c r="F18" s="283">
        <v>0</v>
      </c>
      <c r="G18" s="338"/>
      <c r="H18" s="282">
        <f t="shared" si="23"/>
        <v>0</v>
      </c>
      <c r="I18" s="338"/>
      <c r="J18" s="213">
        <v>0</v>
      </c>
      <c r="K18" s="285">
        <v>0</v>
      </c>
      <c r="L18" s="214">
        <v>0</v>
      </c>
      <c r="M18" s="338"/>
      <c r="N18" s="282">
        <f t="shared" si="24"/>
        <v>48</v>
      </c>
      <c r="O18" s="338"/>
      <c r="P18" s="213">
        <v>0</v>
      </c>
      <c r="Q18" s="285">
        <v>0</v>
      </c>
      <c r="R18" s="285">
        <v>24</v>
      </c>
      <c r="S18" s="214">
        <v>24</v>
      </c>
      <c r="T18" s="184"/>
      <c r="U18" s="282">
        <f t="shared" si="25"/>
        <v>24</v>
      </c>
      <c r="V18" s="412"/>
      <c r="W18" s="213">
        <v>24</v>
      </c>
      <c r="X18" s="285">
        <v>0</v>
      </c>
      <c r="Y18" s="285">
        <v>0</v>
      </c>
      <c r="Z18" s="285">
        <v>0</v>
      </c>
      <c r="AA18" s="285">
        <v>0</v>
      </c>
      <c r="AB18" s="214">
        <v>0</v>
      </c>
      <c r="AC18" s="184"/>
      <c r="AD18" s="282">
        <f t="shared" si="22"/>
        <v>240</v>
      </c>
      <c r="AE18" s="184"/>
      <c r="AF18" s="213">
        <v>120</v>
      </c>
      <c r="AG18" s="285">
        <v>120</v>
      </c>
      <c r="AH18" s="285">
        <v>0</v>
      </c>
      <c r="AI18" s="285">
        <v>0</v>
      </c>
      <c r="AJ18" s="285">
        <v>0</v>
      </c>
      <c r="AK18" s="285">
        <v>0</v>
      </c>
      <c r="AL18" s="285">
        <v>0</v>
      </c>
      <c r="AM18" s="285">
        <v>0</v>
      </c>
      <c r="AN18" s="214">
        <v>0</v>
      </c>
      <c r="AO18" s="184"/>
      <c r="AP18" s="282">
        <f t="shared" si="26"/>
        <v>240</v>
      </c>
      <c r="AQ18" s="184"/>
      <c r="AR18" s="213">
        <v>0</v>
      </c>
      <c r="AS18" s="909">
        <v>240</v>
      </c>
      <c r="AT18" s="285">
        <v>0</v>
      </c>
      <c r="AU18" s="285">
        <v>0</v>
      </c>
      <c r="AV18" s="214">
        <v>0</v>
      </c>
      <c r="AW18" s="184"/>
      <c r="AX18" s="282">
        <v>0</v>
      </c>
      <c r="AY18" s="412"/>
      <c r="AZ18" s="219">
        <v>500</v>
      </c>
      <c r="BA18" s="412" t="s">
        <v>17</v>
      </c>
      <c r="BB18" s="727">
        <v>0.25</v>
      </c>
      <c r="BC18" s="728">
        <v>0.25</v>
      </c>
      <c r="BD18" s="633"/>
      <c r="BE18" s="634"/>
      <c r="BF18" s="635"/>
      <c r="BG18" s="490" t="s">
        <v>500</v>
      </c>
      <c r="BH18" s="632" t="s">
        <v>501</v>
      </c>
      <c r="BI18" s="184"/>
      <c r="BJ18" s="335">
        <f t="shared" si="6"/>
        <v>0</v>
      </c>
      <c r="BK18" s="336">
        <f t="shared" si="7"/>
        <v>0</v>
      </c>
      <c r="BL18" s="336">
        <f t="shared" si="8"/>
        <v>48</v>
      </c>
      <c r="BM18" s="336">
        <f t="shared" si="9"/>
        <v>24</v>
      </c>
      <c r="BN18" s="336">
        <f t="shared" si="10"/>
        <v>240</v>
      </c>
      <c r="BO18" s="336">
        <f t="shared" si="11"/>
        <v>240</v>
      </c>
      <c r="BP18" s="337">
        <f t="shared" si="12"/>
        <v>0</v>
      </c>
      <c r="BR18" s="687">
        <f t="shared" si="13"/>
        <v>0</v>
      </c>
      <c r="BS18" s="688">
        <f t="shared" si="14"/>
        <v>0</v>
      </c>
      <c r="BT18" s="688">
        <f t="shared" si="15"/>
        <v>5006.3999999999996</v>
      </c>
      <c r="BU18" s="688">
        <f t="shared" si="16"/>
        <v>1946.3999999999999</v>
      </c>
      <c r="BV18" s="688">
        <f t="shared" si="17"/>
        <v>19464</v>
      </c>
      <c r="BW18" s="688">
        <f t="shared" si="18"/>
        <v>27237.599999999999</v>
      </c>
      <c r="BX18" s="689">
        <f t="shared" si="19"/>
        <v>0</v>
      </c>
      <c r="BY18" s="18"/>
      <c r="BZ18" s="687">
        <f t="shared" si="20"/>
        <v>53654.399999999994</v>
      </c>
      <c r="CA18" s="694">
        <f t="shared" si="21"/>
        <v>67068</v>
      </c>
      <c r="CB18" s="689">
        <f t="shared" si="5"/>
        <v>625</v>
      </c>
      <c r="CC18" s="8"/>
      <c r="CD18" s="8"/>
      <c r="CE18" s="8"/>
      <c r="CF18" s="8"/>
    </row>
    <row r="19" spans="2:84" s="2" customFormat="1" ht="218.4">
      <c r="B19" s="429" t="s">
        <v>848</v>
      </c>
      <c r="C19" s="434" t="s">
        <v>206</v>
      </c>
      <c r="D19" s="376" t="s">
        <v>403</v>
      </c>
      <c r="E19" s="282">
        <v>5</v>
      </c>
      <c r="F19" s="283">
        <v>0</v>
      </c>
      <c r="G19" s="338"/>
      <c r="H19" s="282">
        <f t="shared" si="23"/>
        <v>0</v>
      </c>
      <c r="I19" s="338"/>
      <c r="J19" s="213">
        <v>0</v>
      </c>
      <c r="K19" s="285">
        <v>0</v>
      </c>
      <c r="L19" s="214">
        <v>0</v>
      </c>
      <c r="M19" s="338"/>
      <c r="N19" s="282">
        <f t="shared" si="24"/>
        <v>8</v>
      </c>
      <c r="O19" s="338"/>
      <c r="P19" s="213">
        <v>0</v>
      </c>
      <c r="Q19" s="285">
        <v>0</v>
      </c>
      <c r="R19" s="285">
        <v>8</v>
      </c>
      <c r="S19" s="214">
        <v>0</v>
      </c>
      <c r="T19" s="184"/>
      <c r="U19" s="282">
        <f t="shared" si="25"/>
        <v>8</v>
      </c>
      <c r="V19" s="412"/>
      <c r="W19" s="213">
        <v>8</v>
      </c>
      <c r="X19" s="285">
        <v>0</v>
      </c>
      <c r="Y19" s="285">
        <v>0</v>
      </c>
      <c r="Z19" s="285">
        <v>0</v>
      </c>
      <c r="AA19" s="285">
        <v>0</v>
      </c>
      <c r="AB19" s="214">
        <v>0</v>
      </c>
      <c r="AC19" s="184"/>
      <c r="AD19" s="282">
        <f t="shared" si="22"/>
        <v>16</v>
      </c>
      <c r="AE19" s="184"/>
      <c r="AF19" s="213">
        <v>8</v>
      </c>
      <c r="AG19" s="285">
        <v>8</v>
      </c>
      <c r="AH19" s="285">
        <v>0</v>
      </c>
      <c r="AI19" s="285">
        <v>0</v>
      </c>
      <c r="AJ19" s="285">
        <v>0</v>
      </c>
      <c r="AK19" s="285">
        <v>0</v>
      </c>
      <c r="AL19" s="285">
        <v>0</v>
      </c>
      <c r="AM19" s="285">
        <v>0</v>
      </c>
      <c r="AN19" s="214">
        <v>0</v>
      </c>
      <c r="AO19" s="184"/>
      <c r="AP19" s="282">
        <f t="shared" si="26"/>
        <v>0</v>
      </c>
      <c r="AQ19" s="184"/>
      <c r="AR19" s="213">
        <v>0</v>
      </c>
      <c r="AS19" s="285">
        <v>0</v>
      </c>
      <c r="AT19" s="285">
        <v>0</v>
      </c>
      <c r="AU19" s="285">
        <v>0</v>
      </c>
      <c r="AV19" s="214">
        <v>0</v>
      </c>
      <c r="AW19" s="184"/>
      <c r="AX19" s="282">
        <v>0</v>
      </c>
      <c r="AY19" s="412"/>
      <c r="AZ19" s="219">
        <v>0</v>
      </c>
      <c r="BA19" s="412" t="s">
        <v>17</v>
      </c>
      <c r="BB19" s="727">
        <v>0.25</v>
      </c>
      <c r="BC19" s="728">
        <v>0</v>
      </c>
      <c r="BD19" s="633"/>
      <c r="BE19" s="634"/>
      <c r="BF19" s="635"/>
      <c r="BG19" s="490" t="s">
        <v>500</v>
      </c>
      <c r="BH19" s="632" t="s">
        <v>494</v>
      </c>
      <c r="BI19" s="184"/>
      <c r="BJ19" s="335">
        <f t="shared" si="6"/>
        <v>0</v>
      </c>
      <c r="BK19" s="336">
        <f t="shared" si="7"/>
        <v>0</v>
      </c>
      <c r="BL19" s="336">
        <f t="shared" si="8"/>
        <v>8</v>
      </c>
      <c r="BM19" s="336">
        <f t="shared" si="9"/>
        <v>8</v>
      </c>
      <c r="BN19" s="336">
        <f t="shared" si="10"/>
        <v>16</v>
      </c>
      <c r="BO19" s="336">
        <f t="shared" si="11"/>
        <v>0</v>
      </c>
      <c r="BP19" s="337">
        <f t="shared" si="12"/>
        <v>0</v>
      </c>
      <c r="BR19" s="687">
        <f t="shared" si="13"/>
        <v>0</v>
      </c>
      <c r="BS19" s="688">
        <f t="shared" si="14"/>
        <v>0</v>
      </c>
      <c r="BT19" s="688">
        <f t="shared" si="15"/>
        <v>834.4</v>
      </c>
      <c r="BU19" s="688">
        <f t="shared" si="16"/>
        <v>648.79999999999995</v>
      </c>
      <c r="BV19" s="688">
        <f t="shared" si="17"/>
        <v>1297.5999999999999</v>
      </c>
      <c r="BW19" s="688">
        <f t="shared" si="18"/>
        <v>0</v>
      </c>
      <c r="BX19" s="689">
        <f t="shared" si="19"/>
        <v>0</v>
      </c>
      <c r="BY19" s="18"/>
      <c r="BZ19" s="687">
        <f t="shared" si="20"/>
        <v>2780.7999999999997</v>
      </c>
      <c r="CA19" s="694">
        <f t="shared" si="21"/>
        <v>3475.9999999999995</v>
      </c>
      <c r="CB19" s="689">
        <f t="shared" si="5"/>
        <v>0</v>
      </c>
      <c r="CC19" s="8"/>
      <c r="CD19" s="8"/>
      <c r="CE19" s="8"/>
      <c r="CF19" s="8"/>
    </row>
    <row r="20" spans="2:84" s="172" customFormat="1" ht="109.2">
      <c r="B20" s="429" t="s">
        <v>849</v>
      </c>
      <c r="C20" s="434" t="s">
        <v>207</v>
      </c>
      <c r="D20" s="368" t="s">
        <v>404</v>
      </c>
      <c r="E20" s="282">
        <v>10</v>
      </c>
      <c r="F20" s="283">
        <v>0</v>
      </c>
      <c r="G20" s="338"/>
      <c r="H20" s="282">
        <f t="shared" si="23"/>
        <v>0</v>
      </c>
      <c r="I20" s="338"/>
      <c r="J20" s="213">
        <v>0</v>
      </c>
      <c r="K20" s="285">
        <v>0</v>
      </c>
      <c r="L20" s="214">
        <v>0</v>
      </c>
      <c r="M20" s="338"/>
      <c r="N20" s="282">
        <f t="shared" si="24"/>
        <v>8</v>
      </c>
      <c r="O20" s="338"/>
      <c r="P20" s="213">
        <v>0</v>
      </c>
      <c r="Q20" s="285">
        <v>0</v>
      </c>
      <c r="R20" s="285">
        <v>8</v>
      </c>
      <c r="S20" s="214">
        <v>0</v>
      </c>
      <c r="T20" s="184"/>
      <c r="U20" s="282">
        <f t="shared" si="25"/>
        <v>8</v>
      </c>
      <c r="V20" s="412"/>
      <c r="W20" s="213">
        <v>8</v>
      </c>
      <c r="X20" s="285">
        <v>0</v>
      </c>
      <c r="Y20" s="285">
        <v>0</v>
      </c>
      <c r="Z20" s="285">
        <v>0</v>
      </c>
      <c r="AA20" s="285">
        <v>0</v>
      </c>
      <c r="AB20" s="214">
        <v>0</v>
      </c>
      <c r="AC20" s="184"/>
      <c r="AD20" s="282">
        <f t="shared" si="22"/>
        <v>16</v>
      </c>
      <c r="AE20" s="184"/>
      <c r="AF20" s="213">
        <v>8</v>
      </c>
      <c r="AG20" s="285">
        <v>8</v>
      </c>
      <c r="AH20" s="285">
        <v>0</v>
      </c>
      <c r="AI20" s="285">
        <v>0</v>
      </c>
      <c r="AJ20" s="285">
        <v>0</v>
      </c>
      <c r="AK20" s="285">
        <v>0</v>
      </c>
      <c r="AL20" s="285">
        <v>0</v>
      </c>
      <c r="AM20" s="285">
        <v>0</v>
      </c>
      <c r="AN20" s="214">
        <v>0</v>
      </c>
      <c r="AO20" s="184"/>
      <c r="AP20" s="282">
        <f t="shared" si="26"/>
        <v>0</v>
      </c>
      <c r="AQ20" s="184"/>
      <c r="AR20" s="213">
        <v>0</v>
      </c>
      <c r="AS20" s="285">
        <v>0</v>
      </c>
      <c r="AT20" s="285">
        <v>0</v>
      </c>
      <c r="AU20" s="285">
        <v>0</v>
      </c>
      <c r="AV20" s="214">
        <v>0</v>
      </c>
      <c r="AW20" s="184"/>
      <c r="AX20" s="282">
        <v>0</v>
      </c>
      <c r="AY20" s="412"/>
      <c r="AZ20" s="219">
        <v>0</v>
      </c>
      <c r="BA20" s="412" t="s">
        <v>17</v>
      </c>
      <c r="BB20" s="727">
        <v>0.25</v>
      </c>
      <c r="BC20" s="728">
        <v>0</v>
      </c>
      <c r="BD20" s="633"/>
      <c r="BE20" s="634"/>
      <c r="BF20" s="635"/>
      <c r="BG20" s="490" t="s">
        <v>500</v>
      </c>
      <c r="BH20" s="632" t="s">
        <v>494</v>
      </c>
      <c r="BI20" s="184"/>
      <c r="BJ20" s="335">
        <f t="shared" si="6"/>
        <v>0</v>
      </c>
      <c r="BK20" s="336">
        <f t="shared" si="7"/>
        <v>0</v>
      </c>
      <c r="BL20" s="336">
        <f t="shared" si="8"/>
        <v>8</v>
      </c>
      <c r="BM20" s="336">
        <f t="shared" si="9"/>
        <v>8</v>
      </c>
      <c r="BN20" s="336">
        <f t="shared" si="10"/>
        <v>16</v>
      </c>
      <c r="BO20" s="336">
        <f t="shared" si="11"/>
        <v>0</v>
      </c>
      <c r="BP20" s="337">
        <f t="shared" si="12"/>
        <v>0</v>
      </c>
      <c r="BR20" s="687">
        <f t="shared" si="13"/>
        <v>0</v>
      </c>
      <c r="BS20" s="688">
        <f t="shared" si="14"/>
        <v>0</v>
      </c>
      <c r="BT20" s="688">
        <f t="shared" si="15"/>
        <v>834.4</v>
      </c>
      <c r="BU20" s="688">
        <f t="shared" si="16"/>
        <v>648.79999999999995</v>
      </c>
      <c r="BV20" s="688">
        <f t="shared" si="17"/>
        <v>1297.5999999999999</v>
      </c>
      <c r="BW20" s="688">
        <f t="shared" si="18"/>
        <v>0</v>
      </c>
      <c r="BX20" s="689">
        <f t="shared" si="19"/>
        <v>0</v>
      </c>
      <c r="BY20" s="18"/>
      <c r="BZ20" s="687">
        <f t="shared" si="20"/>
        <v>2780.7999999999997</v>
      </c>
      <c r="CA20" s="694">
        <f t="shared" si="21"/>
        <v>3475.9999999999995</v>
      </c>
      <c r="CB20" s="689">
        <f t="shared" si="5"/>
        <v>0</v>
      </c>
      <c r="CC20" s="8"/>
      <c r="CD20" s="8"/>
      <c r="CE20" s="8"/>
      <c r="CF20" s="86"/>
    </row>
    <row r="21" spans="2:84" s="2" customFormat="1" ht="156.6" thickBot="1">
      <c r="B21" s="430" t="s">
        <v>850</v>
      </c>
      <c r="C21" s="436" t="s">
        <v>274</v>
      </c>
      <c r="D21" s="572" t="s">
        <v>405</v>
      </c>
      <c r="E21" s="298">
        <v>50</v>
      </c>
      <c r="F21" s="299">
        <v>0</v>
      </c>
      <c r="G21" s="339"/>
      <c r="H21" s="298">
        <f t="shared" si="23"/>
        <v>400</v>
      </c>
      <c r="I21" s="339"/>
      <c r="J21" s="215">
        <v>0</v>
      </c>
      <c r="K21" s="301">
        <v>400</v>
      </c>
      <c r="L21" s="216">
        <v>0</v>
      </c>
      <c r="M21" s="339"/>
      <c r="N21" s="298">
        <f t="shared" si="24"/>
        <v>80</v>
      </c>
      <c r="O21" s="339"/>
      <c r="P21" s="215">
        <v>0</v>
      </c>
      <c r="Q21" s="301">
        <v>0</v>
      </c>
      <c r="R21" s="301">
        <v>40</v>
      </c>
      <c r="S21" s="216">
        <v>40</v>
      </c>
      <c r="T21" s="340"/>
      <c r="U21" s="298">
        <f t="shared" si="25"/>
        <v>40</v>
      </c>
      <c r="V21" s="413"/>
      <c r="W21" s="215">
        <v>40</v>
      </c>
      <c r="X21" s="301">
        <v>0</v>
      </c>
      <c r="Y21" s="301">
        <v>0</v>
      </c>
      <c r="Z21" s="301">
        <v>0</v>
      </c>
      <c r="AA21" s="301">
        <v>0</v>
      </c>
      <c r="AB21" s="216">
        <v>0</v>
      </c>
      <c r="AC21" s="340"/>
      <c r="AD21" s="298">
        <f t="shared" si="22"/>
        <v>80</v>
      </c>
      <c r="AE21" s="340"/>
      <c r="AF21" s="215">
        <v>40</v>
      </c>
      <c r="AG21" s="301">
        <v>40</v>
      </c>
      <c r="AH21" s="301">
        <v>0</v>
      </c>
      <c r="AI21" s="301">
        <v>0</v>
      </c>
      <c r="AJ21" s="301">
        <v>0</v>
      </c>
      <c r="AK21" s="301">
        <v>0</v>
      </c>
      <c r="AL21" s="301">
        <v>0</v>
      </c>
      <c r="AM21" s="301">
        <v>0</v>
      </c>
      <c r="AN21" s="216">
        <v>0</v>
      </c>
      <c r="AO21" s="340"/>
      <c r="AP21" s="298">
        <f t="shared" si="26"/>
        <v>0</v>
      </c>
      <c r="AQ21" s="340"/>
      <c r="AR21" s="215">
        <v>0</v>
      </c>
      <c r="AS21" s="301">
        <v>0</v>
      </c>
      <c r="AT21" s="301">
        <v>0</v>
      </c>
      <c r="AU21" s="301">
        <v>0</v>
      </c>
      <c r="AV21" s="216">
        <v>0</v>
      </c>
      <c r="AW21" s="340"/>
      <c r="AX21" s="298">
        <v>1600</v>
      </c>
      <c r="AY21" s="413"/>
      <c r="AZ21" s="220">
        <v>500</v>
      </c>
      <c r="BA21" s="413" t="s">
        <v>17</v>
      </c>
      <c r="BB21" s="729">
        <v>0.25</v>
      </c>
      <c r="BC21" s="730">
        <v>0</v>
      </c>
      <c r="BD21" s="637"/>
      <c r="BE21" s="638"/>
      <c r="BF21" s="639"/>
      <c r="BG21" s="491" t="s">
        <v>500</v>
      </c>
      <c r="BH21" s="636" t="s">
        <v>501</v>
      </c>
      <c r="BI21" s="340"/>
      <c r="BJ21" s="408">
        <f t="shared" si="6"/>
        <v>0</v>
      </c>
      <c r="BK21" s="378">
        <f t="shared" si="7"/>
        <v>400</v>
      </c>
      <c r="BL21" s="378">
        <f t="shared" si="8"/>
        <v>80</v>
      </c>
      <c r="BM21" s="378">
        <f t="shared" si="9"/>
        <v>40</v>
      </c>
      <c r="BN21" s="378">
        <f t="shared" si="10"/>
        <v>80</v>
      </c>
      <c r="BO21" s="378">
        <f t="shared" si="11"/>
        <v>0</v>
      </c>
      <c r="BP21" s="380">
        <f t="shared" si="12"/>
        <v>1600</v>
      </c>
      <c r="BR21" s="690">
        <f t="shared" si="13"/>
        <v>0</v>
      </c>
      <c r="BS21" s="691">
        <f t="shared" si="14"/>
        <v>48600</v>
      </c>
      <c r="BT21" s="691">
        <f t="shared" si="15"/>
        <v>8344</v>
      </c>
      <c r="BU21" s="691">
        <f t="shared" si="16"/>
        <v>3244</v>
      </c>
      <c r="BV21" s="691">
        <f t="shared" si="17"/>
        <v>6488</v>
      </c>
      <c r="BW21" s="691">
        <f t="shared" si="18"/>
        <v>0</v>
      </c>
      <c r="BX21" s="692">
        <f t="shared" si="19"/>
        <v>0</v>
      </c>
      <c r="BY21" s="18"/>
      <c r="BZ21" s="690">
        <f t="shared" si="20"/>
        <v>66676</v>
      </c>
      <c r="CA21" s="695">
        <f t="shared" si="21"/>
        <v>83345</v>
      </c>
      <c r="CB21" s="692">
        <f t="shared" si="5"/>
        <v>500</v>
      </c>
      <c r="CC21" s="8"/>
      <c r="CD21" s="8"/>
      <c r="CE21" s="8"/>
      <c r="CF21" s="85"/>
    </row>
    <row r="22" spans="2:84" ht="31.8" thickBot="1">
      <c r="T22" s="21"/>
      <c r="W22" s="20"/>
      <c r="AX22" s="1369" t="s">
        <v>715</v>
      </c>
      <c r="AY22" s="1374"/>
      <c r="AZ22" s="1375">
        <f>SUM(AZ7:AZ21)</f>
        <v>13000</v>
      </c>
      <c r="BO22" s="1376" t="s">
        <v>702</v>
      </c>
      <c r="BP22" s="1370">
        <f>SUM(BJ7:BP21)</f>
        <v>3152</v>
      </c>
      <c r="BQ22" s="18"/>
      <c r="CF22" s="85"/>
    </row>
    <row r="23" spans="2:84" ht="15" customHeight="1" thickBot="1">
      <c r="T23" s="21"/>
      <c r="W23" s="20"/>
      <c r="BO23" s="18"/>
      <c r="BP23" s="18"/>
      <c r="BQ23" s="18"/>
      <c r="CF23" s="85"/>
    </row>
    <row r="24" spans="2:84" ht="61.95" customHeight="1" thickBot="1">
      <c r="B24" s="345" t="s">
        <v>84</v>
      </c>
      <c r="C24" s="51"/>
      <c r="D24" s="9"/>
      <c r="E24" s="3"/>
      <c r="F24" s="3"/>
      <c r="G24" s="3"/>
      <c r="H24" s="3"/>
      <c r="I24" s="3"/>
      <c r="J24" s="3"/>
      <c r="K24" s="3"/>
      <c r="L24" s="3"/>
      <c r="M24" s="3"/>
      <c r="N24" s="3"/>
      <c r="O24" s="3"/>
      <c r="P24" s="3"/>
      <c r="Q24" s="3"/>
      <c r="R24" s="3"/>
      <c r="S24" s="10"/>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1338" t="s">
        <v>583</v>
      </c>
      <c r="BI24" s="1316"/>
      <c r="BJ24" s="903" t="s">
        <v>92</v>
      </c>
      <c r="BK24" s="903" t="s">
        <v>93</v>
      </c>
      <c r="BL24" s="903" t="s">
        <v>94</v>
      </c>
      <c r="BM24" s="903" t="s">
        <v>95</v>
      </c>
      <c r="BN24" s="903" t="s">
        <v>8</v>
      </c>
      <c r="BO24" s="903" t="s">
        <v>62</v>
      </c>
      <c r="BP24" s="904" t="s">
        <v>96</v>
      </c>
      <c r="BQ24" s="18"/>
      <c r="BR24" s="50" t="s">
        <v>92</v>
      </c>
      <c r="BS24" s="158" t="s">
        <v>93</v>
      </c>
      <c r="BT24" s="158" t="s">
        <v>94</v>
      </c>
      <c r="BU24" s="158" t="s">
        <v>95</v>
      </c>
      <c r="BV24" s="158" t="s">
        <v>8</v>
      </c>
      <c r="BW24" s="158" t="s">
        <v>62</v>
      </c>
      <c r="BX24" s="159" t="s">
        <v>96</v>
      </c>
      <c r="BY24" s="369"/>
      <c r="BZ24" s="662" t="s">
        <v>528</v>
      </c>
      <c r="CA24" s="663" t="s">
        <v>594</v>
      </c>
      <c r="CB24" s="663" t="s">
        <v>595</v>
      </c>
      <c r="CC24" s="663" t="s">
        <v>529</v>
      </c>
      <c r="CD24" s="663" t="s">
        <v>596</v>
      </c>
      <c r="CE24" s="664" t="s">
        <v>597</v>
      </c>
      <c r="CF24" s="85"/>
    </row>
    <row r="25" spans="2:84" ht="22.05" customHeight="1" thickBot="1">
      <c r="B25" s="51"/>
      <c r="C25" s="51"/>
      <c r="D25" s="9"/>
      <c r="E25" s="3"/>
      <c r="F25" s="3"/>
      <c r="G25" s="3"/>
      <c r="H25" s="3"/>
      <c r="I25" s="3"/>
      <c r="J25" s="3"/>
      <c r="K25" s="3"/>
      <c r="L25" s="3"/>
      <c r="M25" s="3"/>
      <c r="N25" s="3"/>
      <c r="O25" s="3"/>
      <c r="P25" s="3"/>
      <c r="Q25" s="3"/>
      <c r="R25" s="3"/>
      <c r="S25" s="10"/>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1339"/>
      <c r="BI25" s="1317"/>
      <c r="BJ25" s="905" t="s">
        <v>556</v>
      </c>
      <c r="BK25" s="905" t="s">
        <v>556</v>
      </c>
      <c r="BL25" s="905" t="s">
        <v>556</v>
      </c>
      <c r="BM25" s="905" t="s">
        <v>556</v>
      </c>
      <c r="BN25" s="905" t="s">
        <v>556</v>
      </c>
      <c r="BO25" s="905" t="s">
        <v>556</v>
      </c>
      <c r="BP25" s="906" t="s">
        <v>556</v>
      </c>
      <c r="BQ25" s="18"/>
      <c r="BR25" s="1306" t="s">
        <v>530</v>
      </c>
      <c r="BS25" s="1307"/>
      <c r="BT25" s="1307"/>
      <c r="BU25" s="1307"/>
      <c r="BV25" s="1307"/>
      <c r="BW25" s="1307"/>
      <c r="BX25" s="1308"/>
      <c r="BY25" s="665"/>
      <c r="BZ25" s="699">
        <f>SUM(BZ7:BZ21)</f>
        <v>156712.6</v>
      </c>
      <c r="CA25" s="700">
        <f t="shared" ref="CA25:CB25" si="27">SUM(CA7:CA21)</f>
        <v>195890.75</v>
      </c>
      <c r="CB25" s="700">
        <f t="shared" si="27"/>
        <v>17625</v>
      </c>
      <c r="CC25" s="700">
        <f>SUM(AZ7:AZ21)</f>
        <v>13000</v>
      </c>
      <c r="CD25" s="701">
        <f>(CA25-BZ25)/BZ25</f>
        <v>0.24999999999999994</v>
      </c>
      <c r="CE25" s="702">
        <f>IF(CC25=0,0,(CB25-CC25)/CC25)</f>
        <v>0.35576923076923078</v>
      </c>
      <c r="CF25" s="85"/>
    </row>
    <row r="26" spans="2:84" s="8" customFormat="1" ht="40.049999999999997" customHeight="1" thickBot="1">
      <c r="B26" s="493" t="s">
        <v>74</v>
      </c>
      <c r="C26" s="494" t="s">
        <v>75</v>
      </c>
      <c r="D26" s="494" t="s">
        <v>76</v>
      </c>
      <c r="E26" s="482" t="s">
        <v>77</v>
      </c>
      <c r="F26" s="495"/>
      <c r="G26" s="495"/>
      <c r="H26" s="496" t="s">
        <v>81</v>
      </c>
      <c r="I26" s="482" t="s">
        <v>81</v>
      </c>
      <c r="J26" s="494" t="s">
        <v>82</v>
      </c>
      <c r="K26" s="497" t="s">
        <v>61</v>
      </c>
      <c r="L26" s="1343" t="s">
        <v>78</v>
      </c>
      <c r="M26" s="1344"/>
      <c r="N26" s="498" t="s">
        <v>79</v>
      </c>
      <c r="O26" s="498"/>
      <c r="P26" s="499" t="s">
        <v>588</v>
      </c>
      <c r="Q26" s="498" t="s">
        <v>598</v>
      </c>
      <c r="R26" s="499" t="s">
        <v>599</v>
      </c>
      <c r="S26" s="500" t="s">
        <v>61</v>
      </c>
      <c r="T26" s="500"/>
      <c r="U26" s="500" t="s">
        <v>588</v>
      </c>
      <c r="V26" s="501"/>
      <c r="W26" s="501" t="s">
        <v>600</v>
      </c>
      <c r="X26" s="501" t="s">
        <v>80</v>
      </c>
      <c r="Y26" s="501" t="s">
        <v>601</v>
      </c>
      <c r="Z26" s="502" t="s">
        <v>83</v>
      </c>
      <c r="AA26" s="1333" t="s">
        <v>286</v>
      </c>
      <c r="AB26" s="1333"/>
      <c r="AC26" s="1333"/>
      <c r="AD26" s="1333"/>
      <c r="AE26" s="1333"/>
      <c r="AF26" s="1333"/>
      <c r="AG26" s="132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1340"/>
      <c r="BI26" s="1318"/>
      <c r="BJ26" s="195">
        <f>SUM(BJ7:BJ21)</f>
        <v>0</v>
      </c>
      <c r="BK26" s="196">
        <f t="shared" ref="BK26:BP26" si="28">SUM(BK7:BK21)</f>
        <v>400</v>
      </c>
      <c r="BL26" s="196">
        <f t="shared" si="28"/>
        <v>270</v>
      </c>
      <c r="BM26" s="196">
        <f t="shared" si="28"/>
        <v>180</v>
      </c>
      <c r="BN26" s="196">
        <f t="shared" si="28"/>
        <v>442</v>
      </c>
      <c r="BO26" s="196">
        <f t="shared" si="28"/>
        <v>260</v>
      </c>
      <c r="BP26" s="197">
        <f t="shared" si="28"/>
        <v>1600</v>
      </c>
      <c r="BR26" s="696">
        <f>SUM(BR7:BR21)</f>
        <v>0</v>
      </c>
      <c r="BS26" s="697">
        <f t="shared" ref="BS26:BX26" si="29">SUM(BS7:BS21)</f>
        <v>48600</v>
      </c>
      <c r="BT26" s="697">
        <f t="shared" si="29"/>
        <v>28161</v>
      </c>
      <c r="BU26" s="697">
        <f t="shared" si="29"/>
        <v>14598</v>
      </c>
      <c r="BV26" s="697">
        <f t="shared" si="29"/>
        <v>35846.199999999997</v>
      </c>
      <c r="BW26" s="697">
        <f t="shared" si="29"/>
        <v>29507.399999999998</v>
      </c>
      <c r="BX26" s="698">
        <f t="shared" si="29"/>
        <v>0</v>
      </c>
      <c r="BY26" s="665"/>
      <c r="BZ26" s="665"/>
      <c r="CA26" s="665"/>
      <c r="CB26" s="665"/>
      <c r="CC26" s="665"/>
      <c r="CD26" s="665"/>
      <c r="CE26" s="665"/>
      <c r="CF26" s="85"/>
    </row>
    <row r="27" spans="2:84" s="8" customFormat="1" ht="16.05" customHeight="1">
      <c r="B27" s="112"/>
      <c r="C27" s="113"/>
      <c r="D27" s="113"/>
      <c r="E27" s="113"/>
      <c r="F27" s="113"/>
      <c r="G27" s="113"/>
      <c r="H27" s="15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AH27" s="85"/>
      <c r="AI27" s="85"/>
      <c r="AJ27" s="85"/>
      <c r="AK27" s="85"/>
      <c r="AL27" s="85"/>
      <c r="AM27" s="85"/>
      <c r="AN27" s="85"/>
      <c r="AO27" s="85"/>
      <c r="AP27" s="85"/>
      <c r="AQ27" s="85"/>
      <c r="AR27" s="85"/>
      <c r="AS27" s="85"/>
      <c r="AT27" s="85"/>
      <c r="AU27" s="85"/>
      <c r="AV27" s="85"/>
      <c r="AW27" s="85"/>
      <c r="AX27" s="85"/>
      <c r="AY27" s="85"/>
      <c r="AZ27" s="85"/>
      <c r="BA27" s="85"/>
      <c r="BB27" s="85"/>
      <c r="BC27" s="85"/>
      <c r="BD27" s="85"/>
      <c r="BE27" s="85"/>
      <c r="BF27" s="85"/>
      <c r="BG27" s="85"/>
      <c r="BH27" s="85"/>
      <c r="BI27" s="85"/>
      <c r="BJ27" s="85"/>
      <c r="BK27" s="85"/>
      <c r="BL27" s="85"/>
      <c r="BM27" s="85"/>
      <c r="BN27" s="85"/>
      <c r="BO27" s="85"/>
      <c r="BP27" s="85"/>
      <c r="BR27" s="665"/>
      <c r="BS27" s="665"/>
      <c r="BT27" s="665"/>
      <c r="BU27" s="665"/>
      <c r="BV27" s="665"/>
      <c r="BW27" s="665"/>
      <c r="BX27" s="665"/>
      <c r="BY27" s="665"/>
      <c r="BZ27" s="665"/>
      <c r="CA27" s="665"/>
      <c r="CB27" s="665"/>
      <c r="CC27" s="665"/>
      <c r="CD27" s="665"/>
      <c r="CE27" s="665"/>
      <c r="CF27" s="85"/>
    </row>
    <row r="28" spans="2:84" s="86" customFormat="1" ht="36" customHeight="1">
      <c r="B28" s="116"/>
      <c r="C28" s="114"/>
      <c r="D28" s="113"/>
      <c r="E28" s="113"/>
      <c r="F28" s="113"/>
      <c r="G28" s="113"/>
      <c r="H28" s="15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AH28" s="85"/>
      <c r="AI28" s="85"/>
      <c r="AJ28" s="85"/>
      <c r="AK28" s="85"/>
      <c r="AL28" s="85"/>
      <c r="AM28" s="85"/>
      <c r="AN28" s="85"/>
      <c r="AO28" s="85"/>
      <c r="AP28" s="85"/>
      <c r="AQ28" s="85"/>
      <c r="AR28" s="85"/>
      <c r="AS28" s="85"/>
      <c r="AT28" s="85"/>
      <c r="AU28" s="85"/>
      <c r="AV28" s="85"/>
      <c r="AW28" s="85"/>
      <c r="AX28" s="85"/>
      <c r="AY28" s="85"/>
      <c r="AZ28" s="85"/>
      <c r="BA28" s="85"/>
      <c r="BB28" s="85"/>
      <c r="BC28" s="85"/>
      <c r="BD28" s="85"/>
      <c r="BE28" s="85"/>
      <c r="BF28" s="85"/>
      <c r="BG28" s="85"/>
      <c r="BH28" s="85"/>
      <c r="BI28" s="85"/>
      <c r="BJ28" s="915">
        <f>SUM(BJ26:BP26)</f>
        <v>3152</v>
      </c>
      <c r="BK28" s="85"/>
      <c r="BL28" s="85"/>
      <c r="BM28" s="85"/>
      <c r="BN28" s="85"/>
      <c r="BO28" s="85"/>
      <c r="BP28" s="85"/>
      <c r="BR28" s="665"/>
      <c r="BS28" s="665"/>
      <c r="BT28" s="665"/>
      <c r="BU28" s="665"/>
      <c r="BV28" s="665"/>
      <c r="BW28" s="665"/>
      <c r="BX28" s="665"/>
      <c r="BY28" s="665"/>
      <c r="BZ28" s="665"/>
      <c r="CA28" s="665"/>
      <c r="CB28" s="665"/>
      <c r="CC28" s="665"/>
      <c r="CD28" s="665"/>
      <c r="CE28" s="665"/>
      <c r="CF28" s="85"/>
    </row>
    <row r="29" spans="2:84"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J29" s="152"/>
      <c r="BR29" s="665"/>
      <c r="BS29" s="665"/>
      <c r="BT29" s="665"/>
      <c r="BU29" s="665"/>
      <c r="BV29" s="665"/>
      <c r="BW29" s="665"/>
      <c r="BX29" s="665"/>
      <c r="BY29" s="665"/>
      <c r="BZ29" s="665"/>
      <c r="CA29" s="665"/>
      <c r="CB29" s="665"/>
      <c r="CC29" s="665"/>
      <c r="CD29" s="665"/>
      <c r="CE29" s="665"/>
    </row>
    <row r="30" spans="2:84" s="85" customFormat="1" ht="34.950000000000003"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J30" s="152">
        <v>219</v>
      </c>
      <c r="BR30" s="665"/>
      <c r="BS30" s="665"/>
      <c r="BT30" s="665"/>
      <c r="BU30" s="665"/>
      <c r="BV30" s="665"/>
      <c r="BW30" s="665"/>
      <c r="BX30" s="665"/>
      <c r="BY30" s="665"/>
      <c r="BZ30" s="665"/>
      <c r="CA30" s="665"/>
      <c r="CB30" s="665"/>
      <c r="CC30" s="665"/>
      <c r="CD30" s="665"/>
      <c r="CE30" s="665"/>
    </row>
    <row r="31" spans="2:84" s="85" customFormat="1" ht="15" customHeight="1">
      <c r="B31" s="116"/>
      <c r="C31" s="114"/>
      <c r="D31" s="131"/>
      <c r="E31" s="113"/>
      <c r="F31" s="113"/>
      <c r="G31" s="113"/>
      <c r="H31" s="49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J31" s="152"/>
      <c r="BR31" s="665"/>
      <c r="BS31" s="665"/>
      <c r="BT31" s="665"/>
      <c r="BU31" s="665"/>
      <c r="BV31" s="665"/>
      <c r="BW31" s="665"/>
      <c r="BX31" s="665"/>
      <c r="BY31" s="665"/>
      <c r="BZ31" s="665"/>
      <c r="CA31" s="665"/>
      <c r="CB31" s="665"/>
      <c r="CC31" s="665"/>
      <c r="CD31" s="665"/>
      <c r="CE31" s="665"/>
    </row>
    <row r="32" spans="2:84" s="85" customFormat="1" ht="15" customHeight="1">
      <c r="B32" s="116"/>
      <c r="C32" s="114"/>
      <c r="D32" s="131"/>
      <c r="E32" s="113"/>
      <c r="F32" s="113"/>
      <c r="G32" s="113"/>
      <c r="H32" s="49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J32" s="152">
        <f>SUM(BJ28:BJ30)</f>
        <v>3371</v>
      </c>
      <c r="BR32" s="665"/>
      <c r="BS32" s="665"/>
      <c r="BT32" s="665"/>
      <c r="BU32" s="665"/>
      <c r="BV32" s="665"/>
      <c r="BW32" s="665"/>
      <c r="BX32" s="665"/>
      <c r="BY32" s="665"/>
      <c r="BZ32" s="665"/>
      <c r="CA32" s="665"/>
      <c r="CB32" s="665"/>
      <c r="CC32" s="665"/>
      <c r="CD32" s="665"/>
      <c r="CE32" s="665"/>
    </row>
    <row r="33" spans="2:84" s="85" customFormat="1" ht="15" customHeight="1">
      <c r="B33" s="116"/>
      <c r="C33" s="114"/>
      <c r="D33" s="131"/>
      <c r="E33" s="113"/>
      <c r="F33" s="113"/>
      <c r="G33" s="113"/>
      <c r="H33" s="49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J33" s="152"/>
      <c r="BR33" s="665"/>
      <c r="BS33" s="665"/>
      <c r="BT33" s="665"/>
      <c r="BU33" s="665"/>
      <c r="BV33" s="665"/>
      <c r="BW33" s="665"/>
      <c r="BX33" s="665"/>
      <c r="BY33" s="665"/>
      <c r="BZ33" s="665"/>
      <c r="CA33" s="665"/>
      <c r="CB33" s="665"/>
      <c r="CC33" s="665"/>
      <c r="CD33" s="665"/>
      <c r="CE33" s="665"/>
    </row>
    <row r="34" spans="2:84" s="85" customFormat="1" ht="15" customHeight="1">
      <c r="B34" s="116"/>
      <c r="C34" s="114"/>
      <c r="D34" s="133"/>
      <c r="E34" s="113"/>
      <c r="F34" s="113"/>
      <c r="G34" s="113"/>
      <c r="H34" s="49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c r="B35" s="116"/>
      <c r="C35" s="114"/>
      <c r="D35" s="131"/>
      <c r="E35" s="113"/>
      <c r="F35" s="113"/>
      <c r="G35" s="113"/>
      <c r="H35" s="49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6"/>
      <c r="C36" s="114"/>
      <c r="D36" s="131"/>
      <c r="E36" s="113"/>
      <c r="F36" s="113"/>
      <c r="G36" s="113"/>
      <c r="H36" s="49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6"/>
      <c r="C37" s="114"/>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6"/>
      <c r="C38" s="114"/>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13"/>
      <c r="D39" s="131"/>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13"/>
      <c r="D40" s="131"/>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31"/>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665"/>
      <c r="BS41" s="665"/>
      <c r="BT41" s="665"/>
      <c r="BU41" s="665"/>
      <c r="BV41" s="665"/>
      <c r="BW41" s="665"/>
      <c r="BX41" s="665"/>
      <c r="BY41" s="665"/>
      <c r="BZ41" s="665"/>
      <c r="CA41" s="665"/>
      <c r="CB41" s="665"/>
      <c r="CC41" s="665"/>
      <c r="CD41" s="665"/>
      <c r="CE41" s="665"/>
    </row>
    <row r="42" spans="2:84" s="85" customFormat="1" ht="15" customHeight="1">
      <c r="B42" s="112"/>
      <c r="C42" s="113"/>
      <c r="D42" s="131"/>
      <c r="E42" s="113"/>
      <c r="F42" s="113"/>
      <c r="G42" s="113"/>
      <c r="H42" s="152"/>
      <c r="I42" s="113"/>
      <c r="J42" s="113"/>
      <c r="K42" s="113"/>
      <c r="L42" s="128"/>
      <c r="M42" s="113"/>
      <c r="N42" s="113"/>
      <c r="O42" s="127"/>
      <c r="P42" s="129"/>
      <c r="Q42" s="127"/>
      <c r="R42" s="129"/>
      <c r="S42" s="130"/>
      <c r="T42" s="130"/>
      <c r="U42" s="130"/>
      <c r="V42" s="130"/>
      <c r="W42" s="130"/>
      <c r="X42" s="127"/>
      <c r="Y42" s="127"/>
      <c r="Z42" s="127"/>
      <c r="AA42" s="1347"/>
      <c r="AB42" s="1347"/>
      <c r="AC42" s="1347"/>
      <c r="AD42" s="1347"/>
      <c r="AE42" s="1347"/>
      <c r="AF42" s="1347"/>
      <c r="AG42" s="1348"/>
      <c r="BR42" s="665"/>
      <c r="BS42" s="665"/>
      <c r="BT42" s="665"/>
      <c r="BU42" s="665"/>
      <c r="BV42" s="665"/>
      <c r="BW42" s="665"/>
      <c r="BX42" s="665"/>
      <c r="BY42" s="665"/>
      <c r="BZ42" s="665"/>
      <c r="CA42" s="665"/>
      <c r="CB42" s="665"/>
      <c r="CC42" s="665"/>
      <c r="CD42" s="665"/>
      <c r="CE42" s="665"/>
    </row>
    <row r="43" spans="2:84" s="85" customFormat="1" ht="15" customHeight="1">
      <c r="B43" s="112"/>
      <c r="C43" s="113"/>
      <c r="D43" s="131"/>
      <c r="E43" s="113"/>
      <c r="F43" s="113"/>
      <c r="G43" s="113"/>
      <c r="H43" s="152"/>
      <c r="I43" s="113"/>
      <c r="J43" s="113"/>
      <c r="K43" s="113"/>
      <c r="L43" s="128"/>
      <c r="M43" s="113"/>
      <c r="N43" s="113"/>
      <c r="O43" s="127"/>
      <c r="P43" s="129"/>
      <c r="Q43" s="127"/>
      <c r="R43" s="129"/>
      <c r="S43" s="130"/>
      <c r="T43" s="130"/>
      <c r="U43" s="130"/>
      <c r="V43" s="130"/>
      <c r="W43" s="130"/>
      <c r="X43" s="127"/>
      <c r="Y43" s="127"/>
      <c r="Z43" s="127"/>
      <c r="AA43" s="1347"/>
      <c r="AB43" s="1347"/>
      <c r="AC43" s="1347"/>
      <c r="AD43" s="1347"/>
      <c r="AE43" s="1347"/>
      <c r="AF43" s="1347"/>
      <c r="AG43" s="1348"/>
      <c r="BR43" s="665"/>
      <c r="BS43" s="665"/>
      <c r="BT43" s="665"/>
      <c r="BU43" s="665"/>
      <c r="BV43" s="665"/>
      <c r="BW43" s="665"/>
      <c r="BX43" s="665"/>
      <c r="BY43" s="665"/>
      <c r="BZ43" s="665"/>
      <c r="CA43" s="665"/>
      <c r="CB43" s="665"/>
      <c r="CC43" s="665"/>
      <c r="CD43" s="665"/>
      <c r="CE43" s="665"/>
    </row>
    <row r="44" spans="2:84" s="85" customFormat="1" ht="15" customHeight="1">
      <c r="B44" s="112"/>
      <c r="C44" s="113"/>
      <c r="D44" s="131"/>
      <c r="E44" s="113"/>
      <c r="F44" s="113"/>
      <c r="G44" s="113"/>
      <c r="H44" s="152"/>
      <c r="I44" s="113"/>
      <c r="J44" s="113"/>
      <c r="K44" s="113"/>
      <c r="L44" s="128"/>
      <c r="M44" s="113"/>
      <c r="N44" s="113"/>
      <c r="O44" s="127"/>
      <c r="P44" s="129"/>
      <c r="Q44" s="127"/>
      <c r="R44" s="129"/>
      <c r="S44" s="130"/>
      <c r="T44" s="130"/>
      <c r="U44" s="130"/>
      <c r="V44" s="130"/>
      <c r="W44" s="130"/>
      <c r="X44" s="127"/>
      <c r="Y44" s="127"/>
      <c r="Z44" s="127"/>
      <c r="AA44" s="1347"/>
      <c r="AB44" s="1347"/>
      <c r="AC44" s="1347"/>
      <c r="AD44" s="1347"/>
      <c r="AE44" s="1347"/>
      <c r="AF44" s="1347"/>
      <c r="AG44" s="1348"/>
      <c r="BR44" s="665"/>
      <c r="BS44" s="665"/>
      <c r="BT44" s="665"/>
      <c r="BU44" s="665"/>
      <c r="BV44" s="665"/>
      <c r="BW44" s="665"/>
      <c r="BX44" s="665"/>
      <c r="BY44" s="665"/>
      <c r="BZ44" s="665"/>
      <c r="CA44" s="665"/>
      <c r="CB44" s="665"/>
      <c r="CC44" s="665"/>
      <c r="CD44" s="665"/>
      <c r="CE44" s="665"/>
    </row>
    <row r="45" spans="2:84" s="85" customFormat="1" ht="15" customHeight="1">
      <c r="B45" s="112"/>
      <c r="C45" s="131"/>
      <c r="D45" s="113"/>
      <c r="E45" s="113"/>
      <c r="F45" s="113"/>
      <c r="G45" s="113"/>
      <c r="H45" s="152"/>
      <c r="I45" s="113"/>
      <c r="J45" s="113"/>
      <c r="K45" s="113"/>
      <c r="L45" s="128"/>
      <c r="M45" s="113"/>
      <c r="N45" s="113"/>
      <c r="O45" s="127"/>
      <c r="P45" s="129"/>
      <c r="Q45" s="127"/>
      <c r="R45" s="129"/>
      <c r="S45" s="130"/>
      <c r="T45" s="130"/>
      <c r="U45" s="130"/>
      <c r="V45" s="130"/>
      <c r="W45" s="130"/>
      <c r="X45" s="127"/>
      <c r="Y45" s="127"/>
      <c r="Z45" s="127"/>
      <c r="AA45" s="1347"/>
      <c r="AB45" s="1347"/>
      <c r="AC45" s="1347"/>
      <c r="AD45" s="1347"/>
      <c r="AE45" s="1347"/>
      <c r="AF45" s="1347"/>
      <c r="AG45" s="1348"/>
      <c r="BR45" s="665"/>
      <c r="BS45" s="665"/>
      <c r="BT45" s="665"/>
      <c r="BU45" s="665"/>
      <c r="BV45" s="665"/>
      <c r="BW45" s="665"/>
      <c r="BX45" s="665"/>
      <c r="BY45" s="665"/>
      <c r="BZ45" s="665"/>
      <c r="CA45" s="665"/>
      <c r="CB45" s="665"/>
      <c r="CC45" s="665"/>
      <c r="CD45" s="665"/>
      <c r="CE45" s="665"/>
      <c r="CF45" s="8"/>
    </row>
    <row r="46" spans="2:84" s="85" customFormat="1" ht="15" customHeight="1">
      <c r="B46" s="112"/>
      <c r="C46" s="131"/>
      <c r="D46" s="113"/>
      <c r="E46" s="113"/>
      <c r="F46" s="113"/>
      <c r="G46" s="113"/>
      <c r="H46" s="152"/>
      <c r="I46" s="113"/>
      <c r="J46" s="113"/>
      <c r="K46" s="113"/>
      <c r="L46" s="128"/>
      <c r="M46" s="113"/>
      <c r="N46" s="113"/>
      <c r="O46" s="127"/>
      <c r="P46" s="129"/>
      <c r="Q46" s="127"/>
      <c r="R46" s="129"/>
      <c r="S46" s="130"/>
      <c r="T46" s="130"/>
      <c r="U46" s="130"/>
      <c r="V46" s="130"/>
      <c r="W46" s="130"/>
      <c r="X46" s="127"/>
      <c r="Y46" s="127"/>
      <c r="Z46" s="127"/>
      <c r="AA46" s="1347"/>
      <c r="AB46" s="1347"/>
      <c r="AC46" s="1347"/>
      <c r="AD46" s="1347"/>
      <c r="AE46" s="1347"/>
      <c r="AF46" s="1347"/>
      <c r="AG46" s="1348"/>
      <c r="BR46" s="665"/>
      <c r="BS46" s="665"/>
      <c r="BT46" s="665"/>
      <c r="BU46" s="665"/>
      <c r="BV46" s="665"/>
      <c r="BW46" s="665"/>
      <c r="BX46" s="665"/>
      <c r="BY46" s="665"/>
      <c r="BZ46" s="665"/>
      <c r="CA46" s="665"/>
      <c r="CB46" s="665"/>
      <c r="CC46" s="665"/>
      <c r="CD46" s="665"/>
      <c r="CE46" s="665"/>
      <c r="CF46" s="8"/>
    </row>
    <row r="47" spans="2:84" s="85" customFormat="1" ht="15" customHeight="1">
      <c r="B47" s="112"/>
      <c r="C47" s="113"/>
      <c r="D47" s="113"/>
      <c r="E47" s="113"/>
      <c r="F47" s="113"/>
      <c r="G47" s="113"/>
      <c r="H47" s="152"/>
      <c r="I47" s="113"/>
      <c r="J47" s="113"/>
      <c r="K47" s="113"/>
      <c r="L47" s="128"/>
      <c r="M47" s="113"/>
      <c r="N47" s="113"/>
      <c r="O47" s="127"/>
      <c r="P47" s="129"/>
      <c r="Q47" s="127"/>
      <c r="R47" s="129"/>
      <c r="S47" s="130"/>
      <c r="T47" s="130"/>
      <c r="U47" s="130"/>
      <c r="V47" s="130"/>
      <c r="W47" s="130"/>
      <c r="X47" s="127"/>
      <c r="Y47" s="127"/>
      <c r="Z47" s="127"/>
      <c r="AA47" s="1347"/>
      <c r="AB47" s="1347"/>
      <c r="AC47" s="1347"/>
      <c r="AD47" s="1347"/>
      <c r="AE47" s="1347"/>
      <c r="AF47" s="1347"/>
      <c r="AG47" s="1348"/>
      <c r="BR47" s="8"/>
      <c r="BS47" s="8"/>
      <c r="BT47" s="8"/>
      <c r="BU47" s="8"/>
      <c r="BV47" s="8"/>
      <c r="BW47" s="8"/>
      <c r="BX47" s="8"/>
      <c r="BY47" s="8"/>
      <c r="BZ47" s="8"/>
      <c r="CA47" s="8"/>
      <c r="CB47" s="8"/>
      <c r="CC47" s="8"/>
      <c r="CD47" s="8"/>
      <c r="CE47" s="8"/>
      <c r="CF47" s="8"/>
    </row>
    <row r="48" spans="2:84" s="85" customFormat="1" ht="15" customHeight="1" thickBot="1">
      <c r="B48" s="134"/>
      <c r="C48" s="135"/>
      <c r="D48" s="135"/>
      <c r="E48" s="135"/>
      <c r="F48" s="135"/>
      <c r="G48" s="135"/>
      <c r="H48" s="153"/>
      <c r="I48" s="135"/>
      <c r="J48" s="135"/>
      <c r="K48" s="135"/>
      <c r="L48" s="136"/>
      <c r="M48" s="135"/>
      <c r="N48" s="135"/>
      <c r="O48" s="137"/>
      <c r="P48" s="138"/>
      <c r="Q48" s="137"/>
      <c r="R48" s="138"/>
      <c r="S48" s="139"/>
      <c r="T48" s="139"/>
      <c r="U48" s="139"/>
      <c r="V48" s="139"/>
      <c r="W48" s="139"/>
      <c r="X48" s="137"/>
      <c r="Y48" s="137"/>
      <c r="Z48" s="137"/>
      <c r="AA48" s="1336"/>
      <c r="AB48" s="1336"/>
      <c r="AC48" s="1336"/>
      <c r="AD48" s="1336"/>
      <c r="AE48" s="1336"/>
      <c r="AF48" s="1336"/>
      <c r="AG48" s="1337"/>
      <c r="BR48" s="8"/>
      <c r="BS48" s="8"/>
      <c r="BT48" s="8"/>
      <c r="BU48" s="8"/>
      <c r="BV48" s="8"/>
      <c r="BW48" s="8"/>
      <c r="BX48" s="8"/>
      <c r="BY48" s="8"/>
      <c r="BZ48" s="8"/>
      <c r="CA48" s="8"/>
      <c r="CB48" s="8"/>
      <c r="CC48" s="8"/>
      <c r="CD48" s="8"/>
      <c r="CE48" s="8"/>
      <c r="CF48" s="86"/>
    </row>
    <row r="49" spans="2:84" s="85" customFormat="1" ht="15" customHeight="1">
      <c r="B49" s="113"/>
      <c r="C49" s="113"/>
      <c r="D49" s="113"/>
      <c r="E49" s="113"/>
      <c r="F49" s="113"/>
      <c r="G49" s="113"/>
      <c r="H49" s="152"/>
      <c r="I49" s="113"/>
      <c r="J49" s="113"/>
      <c r="K49" s="113"/>
      <c r="L49" s="128"/>
      <c r="M49" s="113"/>
      <c r="N49" s="113"/>
      <c r="O49" s="127"/>
      <c r="P49" s="129"/>
      <c r="Q49" s="127"/>
      <c r="R49" s="129"/>
      <c r="S49" s="130"/>
      <c r="T49" s="130"/>
      <c r="U49" s="130"/>
      <c r="V49" s="130"/>
      <c r="W49" s="130"/>
      <c r="X49" s="127"/>
      <c r="Y49" s="127"/>
      <c r="Z49" s="127"/>
      <c r="AA49" s="127"/>
      <c r="BR49" s="8"/>
      <c r="BS49" s="8"/>
      <c r="BT49" s="8"/>
      <c r="BU49" s="8"/>
      <c r="BV49" s="8"/>
      <c r="BW49" s="8"/>
      <c r="BX49" s="8"/>
      <c r="BY49" s="8"/>
      <c r="BZ49" s="8"/>
      <c r="CA49" s="8"/>
      <c r="CB49" s="8"/>
      <c r="CC49" s="8"/>
      <c r="CD49" s="8"/>
      <c r="CE49" s="8"/>
    </row>
    <row r="50" spans="2:84" s="85" customFormat="1" ht="15" customHeight="1">
      <c r="B50" s="346"/>
      <c r="C50" s="346"/>
      <c r="D50" s="147"/>
      <c r="E50" s="148"/>
      <c r="F50" s="148"/>
      <c r="G50" s="148"/>
      <c r="H50" s="148"/>
      <c r="I50" s="148"/>
      <c r="J50" s="148"/>
      <c r="K50" s="148"/>
      <c r="L50" s="148"/>
      <c r="M50" s="148"/>
      <c r="N50" s="148"/>
      <c r="O50" s="148"/>
      <c r="P50" s="148"/>
      <c r="Q50" s="148"/>
      <c r="R50" s="148"/>
      <c r="S50" s="149"/>
      <c r="T50" s="148"/>
      <c r="U50" s="148"/>
      <c r="V50" s="148"/>
      <c r="W50" s="148"/>
      <c r="X50" s="148"/>
      <c r="Y50" s="148"/>
      <c r="Z50" s="148"/>
      <c r="AA50" s="148"/>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R50" s="369"/>
      <c r="BS50" s="369"/>
      <c r="BT50" s="369"/>
      <c r="BU50" s="369"/>
      <c r="BV50" s="369"/>
      <c r="BW50" s="369"/>
      <c r="BX50" s="369"/>
      <c r="BY50" s="369"/>
      <c r="BZ50" s="369"/>
      <c r="CA50" s="369"/>
      <c r="CB50" s="369"/>
      <c r="CC50" s="369"/>
      <c r="CD50" s="369"/>
      <c r="CE50" s="369"/>
      <c r="CF50" s="86"/>
    </row>
    <row r="51" spans="2:84" s="85" customFormat="1" ht="15" customHeight="1">
      <c r="B51" s="347" t="s">
        <v>85</v>
      </c>
      <c r="C51" s="346"/>
      <c r="D51" s="147"/>
      <c r="E51" s="148"/>
      <c r="F51" s="148"/>
      <c r="G51" s="148"/>
      <c r="H51" s="148"/>
      <c r="I51" s="148"/>
      <c r="J51" s="148"/>
      <c r="K51" s="148"/>
      <c r="L51" s="148"/>
      <c r="M51" s="148"/>
      <c r="N51" s="148"/>
      <c r="O51" s="148"/>
      <c r="P51" s="148"/>
      <c r="Q51" s="148"/>
      <c r="R51" s="148"/>
      <c r="S51" s="149"/>
      <c r="T51" s="148"/>
      <c r="U51" s="148"/>
      <c r="V51" s="148"/>
      <c r="W51" s="148"/>
      <c r="X51" s="148"/>
      <c r="Y51" s="148"/>
      <c r="Z51" s="148"/>
      <c r="AA51" s="148"/>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R51" s="665"/>
      <c r="BS51" s="665"/>
      <c r="BT51" s="665"/>
      <c r="BU51" s="665"/>
      <c r="BV51" s="665"/>
      <c r="BW51" s="665"/>
      <c r="BX51" s="665"/>
      <c r="BY51" s="665"/>
      <c r="BZ51" s="665"/>
      <c r="CA51" s="665"/>
      <c r="CB51" s="665"/>
      <c r="CC51" s="665"/>
      <c r="CD51" s="665"/>
      <c r="CE51" s="665"/>
      <c r="CF51" s="86"/>
    </row>
    <row r="52" spans="2:84" s="8" customFormat="1" ht="16.2" thickBot="1">
      <c r="B52" s="51"/>
      <c r="C52" s="51"/>
      <c r="D52" s="9"/>
      <c r="E52" s="3"/>
      <c r="F52" s="3"/>
      <c r="G52" s="3"/>
      <c r="H52" s="3"/>
      <c r="I52" s="3"/>
      <c r="J52" s="3"/>
      <c r="K52" s="3"/>
      <c r="L52" s="3"/>
      <c r="M52" s="3"/>
      <c r="N52" s="3"/>
      <c r="O52" s="3"/>
      <c r="P52" s="3"/>
      <c r="Q52" s="3"/>
      <c r="R52" s="3"/>
      <c r="S52" s="10"/>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R52" s="369"/>
      <c r="BS52" s="369"/>
      <c r="BT52" s="369"/>
      <c r="BU52" s="369"/>
      <c r="BV52" s="369"/>
      <c r="BW52" s="369"/>
      <c r="BX52" s="369"/>
      <c r="BY52" s="369"/>
      <c r="BZ52" s="369"/>
      <c r="CA52" s="369"/>
      <c r="CB52" s="369"/>
      <c r="CC52" s="369"/>
      <c r="CD52" s="369"/>
      <c r="CE52" s="369"/>
      <c r="CF52" s="86"/>
    </row>
    <row r="53" spans="2:84" s="8" customFormat="1" ht="43.8" thickBot="1">
      <c r="B53" s="91" t="s">
        <v>74</v>
      </c>
      <c r="C53" s="92" t="s">
        <v>75</v>
      </c>
      <c r="D53" s="92" t="s">
        <v>86</v>
      </c>
      <c r="E53" s="481" t="s">
        <v>88</v>
      </c>
      <c r="F53" s="93" t="s">
        <v>87</v>
      </c>
      <c r="G53" s="93"/>
      <c r="H53" s="150"/>
      <c r="I53" s="481" t="s">
        <v>81</v>
      </c>
      <c r="J53" s="95" t="s">
        <v>89</v>
      </c>
      <c r="K53" s="94" t="s">
        <v>61</v>
      </c>
      <c r="L53" s="1334" t="s">
        <v>78</v>
      </c>
      <c r="M53" s="1335"/>
      <c r="N53" s="95" t="s">
        <v>79</v>
      </c>
      <c r="O53" s="95"/>
      <c r="P53" s="96" t="s">
        <v>588</v>
      </c>
      <c r="Q53" s="95" t="s">
        <v>598</v>
      </c>
      <c r="R53" s="96" t="s">
        <v>599</v>
      </c>
      <c r="S53" s="97" t="s">
        <v>61</v>
      </c>
      <c r="T53" s="97"/>
      <c r="U53" s="97" t="s">
        <v>588</v>
      </c>
      <c r="V53" s="98"/>
      <c r="W53" s="98" t="s">
        <v>600</v>
      </c>
      <c r="X53" s="98" t="s">
        <v>80</v>
      </c>
      <c r="Y53" s="98" t="s">
        <v>601</v>
      </c>
      <c r="Z53" s="503" t="s">
        <v>83</v>
      </c>
      <c r="AA53" s="1328" t="s">
        <v>286</v>
      </c>
      <c r="AB53" s="1327"/>
      <c r="AC53" s="1327"/>
      <c r="AD53" s="1327"/>
      <c r="AE53" s="1327"/>
      <c r="AF53" s="1327"/>
      <c r="AG53" s="1328"/>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c r="BM53" s="86"/>
      <c r="BN53" s="86"/>
      <c r="BO53" s="86"/>
      <c r="BP53" s="86"/>
      <c r="BR53" s="369"/>
      <c r="BS53" s="369"/>
      <c r="BT53" s="369"/>
      <c r="BU53" s="369"/>
      <c r="BV53" s="369"/>
      <c r="BW53" s="369"/>
      <c r="BX53" s="369"/>
      <c r="BY53" s="369"/>
      <c r="BZ53" s="369"/>
      <c r="CA53" s="369"/>
      <c r="CB53" s="369"/>
      <c r="CC53" s="369"/>
      <c r="CD53" s="369"/>
      <c r="CE53" s="369"/>
      <c r="CF53" s="86"/>
    </row>
    <row r="54" spans="2:84" s="8" customFormat="1">
      <c r="B54" s="99"/>
      <c r="C54" s="100"/>
      <c r="D54" s="100"/>
      <c r="E54" s="100"/>
      <c r="F54" s="100"/>
      <c r="G54" s="100"/>
      <c r="H54" s="154"/>
      <c r="I54" s="100"/>
      <c r="J54" s="100"/>
      <c r="K54" s="100"/>
      <c r="L54" s="101"/>
      <c r="M54" s="100"/>
      <c r="N54" s="100"/>
      <c r="O54" s="102"/>
      <c r="P54" s="103"/>
      <c r="Q54" s="102"/>
      <c r="R54" s="103"/>
      <c r="S54" s="104"/>
      <c r="T54" s="104"/>
      <c r="U54" s="104"/>
      <c r="V54" s="104"/>
      <c r="W54" s="104"/>
      <c r="X54" s="102"/>
      <c r="Y54" s="102"/>
      <c r="Z54" s="102"/>
      <c r="AA54" s="1352"/>
      <c r="AB54" s="1350"/>
      <c r="AC54" s="1350"/>
      <c r="AD54" s="1350"/>
      <c r="AE54" s="1350"/>
      <c r="AF54" s="1350"/>
      <c r="AG54" s="1350"/>
      <c r="AH54" s="85"/>
      <c r="AI54" s="85"/>
      <c r="AJ54" s="85"/>
      <c r="AK54" s="85"/>
      <c r="AL54" s="85"/>
      <c r="AM54" s="85"/>
      <c r="AN54" s="85"/>
      <c r="AO54" s="85"/>
      <c r="AP54" s="85"/>
      <c r="AQ54" s="85"/>
      <c r="AR54" s="85"/>
      <c r="AS54" s="85"/>
      <c r="AT54" s="85"/>
      <c r="AU54" s="85"/>
      <c r="AV54" s="85"/>
      <c r="AW54" s="85"/>
      <c r="AX54" s="85"/>
      <c r="AY54" s="85"/>
      <c r="AZ54" s="85"/>
      <c r="BA54" s="85"/>
      <c r="BB54" s="85"/>
      <c r="BC54" s="85"/>
      <c r="BD54" s="85"/>
      <c r="BE54" s="85"/>
      <c r="BF54" s="85"/>
      <c r="BG54" s="85"/>
      <c r="BH54" s="85"/>
      <c r="BI54" s="85"/>
      <c r="BJ54" s="85"/>
      <c r="BK54" s="85"/>
      <c r="BL54" s="85"/>
      <c r="BM54" s="85"/>
      <c r="BN54" s="85"/>
      <c r="BO54" s="85"/>
      <c r="BP54" s="85"/>
      <c r="BR54" s="369"/>
      <c r="BS54" s="369"/>
      <c r="BT54" s="369"/>
      <c r="BU54" s="369"/>
      <c r="BV54" s="369"/>
      <c r="BW54" s="369"/>
      <c r="BX54" s="369"/>
      <c r="BY54" s="369"/>
      <c r="BZ54" s="369"/>
      <c r="CA54" s="369"/>
      <c r="CB54" s="369"/>
      <c r="CC54" s="369"/>
      <c r="CD54" s="369"/>
      <c r="CE54" s="369"/>
      <c r="CF54" s="86"/>
    </row>
    <row r="55" spans="2:84" s="86" customFormat="1" ht="36"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5" customFormat="1" ht="15" customHeight="1">
      <c r="B56" s="116"/>
      <c r="C56" s="114"/>
      <c r="D56" s="117"/>
      <c r="E56" s="117"/>
      <c r="F56" s="117"/>
      <c r="G56" s="117"/>
      <c r="H56" s="155"/>
      <c r="I56" s="117"/>
      <c r="J56" s="117"/>
      <c r="K56" s="117"/>
      <c r="L56" s="118"/>
      <c r="M56" s="117"/>
      <c r="N56" s="117"/>
      <c r="O56" s="86"/>
      <c r="P56" s="119"/>
      <c r="Q56" s="86"/>
      <c r="R56" s="119"/>
      <c r="S56" s="120"/>
      <c r="T56" s="120"/>
      <c r="U56" s="120"/>
      <c r="V56" s="120"/>
      <c r="W56" s="120"/>
      <c r="X56" s="86"/>
      <c r="Y56" s="86"/>
      <c r="Z56" s="86"/>
      <c r="AA56" s="1349"/>
      <c r="AB56" s="1350"/>
      <c r="AC56" s="1350"/>
      <c r="AD56" s="1350"/>
      <c r="AE56" s="1350"/>
      <c r="AF56" s="1350"/>
      <c r="AG56" s="1350"/>
      <c r="AH56" s="86"/>
      <c r="AI56" s="86"/>
      <c r="AJ56" s="86"/>
      <c r="AK56" s="86"/>
      <c r="AL56" s="86"/>
      <c r="AM56" s="86"/>
      <c r="AN56" s="86"/>
      <c r="AO56" s="86"/>
      <c r="AP56" s="86"/>
      <c r="AQ56" s="86"/>
      <c r="AR56" s="86"/>
      <c r="AS56" s="86"/>
      <c r="AT56" s="86"/>
      <c r="AU56" s="86"/>
      <c r="AV56" s="86"/>
      <c r="AW56" s="86"/>
      <c r="AX56" s="86"/>
      <c r="AY56" s="86"/>
      <c r="AZ56" s="86"/>
      <c r="BA56" s="86"/>
      <c r="BB56" s="86"/>
      <c r="BC56" s="86"/>
      <c r="BD56" s="86"/>
      <c r="BE56" s="86"/>
      <c r="BF56" s="86"/>
      <c r="BG56" s="86"/>
      <c r="BH56" s="86"/>
      <c r="BI56" s="86"/>
      <c r="BJ56" s="86"/>
      <c r="BK56" s="86"/>
      <c r="BL56" s="86"/>
      <c r="BM56" s="86"/>
      <c r="BN56" s="86"/>
      <c r="BO56" s="86"/>
      <c r="BP56" s="86"/>
      <c r="BR56" s="369"/>
      <c r="BS56" s="369"/>
      <c r="BT56" s="369"/>
      <c r="BU56" s="369"/>
      <c r="BV56" s="369"/>
      <c r="BW56" s="369"/>
      <c r="BX56" s="369"/>
      <c r="BY56" s="369"/>
      <c r="BZ56" s="369"/>
      <c r="CA56" s="369"/>
      <c r="CB56" s="369"/>
      <c r="CC56" s="369"/>
      <c r="CD56" s="369"/>
      <c r="CE56" s="369"/>
      <c r="CF56" s="86"/>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5" customHeight="1">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369"/>
      <c r="BS60" s="369"/>
      <c r="BT60" s="369"/>
      <c r="BU60" s="369"/>
      <c r="BV60" s="369"/>
      <c r="BW60" s="369"/>
      <c r="BX60" s="369"/>
      <c r="BY60" s="369"/>
      <c r="BZ60" s="369"/>
      <c r="CA60" s="369"/>
      <c r="CB60" s="369"/>
      <c r="CC60" s="369"/>
      <c r="CD60" s="369"/>
      <c r="CE60" s="369"/>
    </row>
    <row r="61" spans="2:84" s="86" customFormat="1" ht="15" customHeight="1">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369"/>
      <c r="BS61" s="369"/>
      <c r="BT61" s="369"/>
      <c r="BU61" s="369"/>
      <c r="BV61" s="369"/>
      <c r="BW61" s="369"/>
      <c r="BX61" s="369"/>
      <c r="BY61" s="369"/>
      <c r="BZ61" s="369"/>
      <c r="CA61" s="369"/>
      <c r="CB61" s="369"/>
      <c r="CC61" s="369"/>
      <c r="CD61" s="369"/>
      <c r="CE61" s="369"/>
    </row>
    <row r="62" spans="2:84" s="86" customFormat="1" ht="14.4">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369"/>
      <c r="BS62" s="369"/>
      <c r="BT62" s="369"/>
      <c r="BU62" s="369"/>
      <c r="BV62" s="369"/>
      <c r="BW62" s="369"/>
      <c r="BX62" s="369"/>
      <c r="BY62" s="369"/>
      <c r="BZ62" s="369"/>
      <c r="CA62" s="369"/>
      <c r="CB62" s="369"/>
      <c r="CC62" s="369"/>
      <c r="CD62" s="369"/>
      <c r="CE62" s="369"/>
    </row>
    <row r="63" spans="2:84" s="86" customFormat="1" ht="15" customHeight="1">
      <c r="B63" s="116"/>
      <c r="C63" s="114"/>
      <c r="D63" s="117"/>
      <c r="E63" s="117"/>
      <c r="F63" s="117"/>
      <c r="G63" s="117"/>
      <c r="H63" s="155"/>
      <c r="I63" s="117"/>
      <c r="J63" s="117"/>
      <c r="K63" s="117"/>
      <c r="L63" s="118"/>
      <c r="M63" s="117"/>
      <c r="N63" s="117"/>
      <c r="P63" s="119"/>
      <c r="R63" s="119"/>
      <c r="S63" s="120"/>
      <c r="T63" s="120"/>
      <c r="U63" s="120"/>
      <c r="V63" s="120"/>
      <c r="W63" s="120"/>
      <c r="AA63" s="1349"/>
      <c r="AB63" s="1350"/>
      <c r="AC63" s="1350"/>
      <c r="AD63" s="1350"/>
      <c r="AE63" s="1350"/>
      <c r="AF63" s="1350"/>
      <c r="AG63" s="1350"/>
      <c r="BR63" s="369"/>
      <c r="BS63" s="369"/>
      <c r="BT63" s="369"/>
      <c r="BU63" s="369"/>
      <c r="BV63" s="369"/>
      <c r="BW63" s="369"/>
      <c r="BX63" s="369"/>
      <c r="BY63" s="369"/>
      <c r="BZ63" s="369"/>
      <c r="CA63" s="369"/>
      <c r="CB63" s="369"/>
      <c r="CC63" s="369"/>
      <c r="CD63" s="369"/>
      <c r="CE63" s="369"/>
    </row>
    <row r="64" spans="2:84" s="86" customFormat="1" ht="14.4">
      <c r="B64" s="116"/>
      <c r="C64" s="114"/>
      <c r="D64" s="117"/>
      <c r="E64" s="117"/>
      <c r="F64" s="117"/>
      <c r="G64" s="117"/>
      <c r="H64" s="155"/>
      <c r="I64" s="117"/>
      <c r="J64" s="117"/>
      <c r="K64" s="117"/>
      <c r="L64" s="118"/>
      <c r="M64" s="117"/>
      <c r="N64" s="117"/>
      <c r="P64" s="119"/>
      <c r="R64" s="119"/>
      <c r="S64" s="120"/>
      <c r="T64" s="120"/>
      <c r="U64" s="120"/>
      <c r="V64" s="120"/>
      <c r="W64" s="120"/>
      <c r="AA64" s="1349"/>
      <c r="AB64" s="1350"/>
      <c r="AC64" s="1350"/>
      <c r="AD64" s="1350"/>
      <c r="AE64" s="1350"/>
      <c r="AF64" s="1350"/>
      <c r="AG64" s="1350"/>
      <c r="BR64" s="369"/>
      <c r="BS64" s="369"/>
      <c r="BT64" s="369"/>
      <c r="BU64" s="369"/>
      <c r="BV64" s="369"/>
      <c r="BW64" s="369"/>
      <c r="BX64" s="369"/>
      <c r="BY64" s="369"/>
      <c r="BZ64" s="369"/>
      <c r="CA64" s="369"/>
      <c r="CB64" s="369"/>
      <c r="CC64" s="369"/>
      <c r="CD64" s="369"/>
      <c r="CE64" s="369"/>
      <c r="CF64" s="85"/>
    </row>
    <row r="65" spans="2:84" s="86" customFormat="1" ht="15" customHeight="1">
      <c r="B65" s="116"/>
      <c r="C65" s="114"/>
      <c r="D65" s="117"/>
      <c r="E65" s="117"/>
      <c r="F65" s="117"/>
      <c r="G65" s="117"/>
      <c r="H65" s="155"/>
      <c r="I65" s="117"/>
      <c r="J65" s="117"/>
      <c r="K65" s="117"/>
      <c r="L65" s="118"/>
      <c r="M65" s="117"/>
      <c r="N65" s="117"/>
      <c r="P65" s="119"/>
      <c r="R65" s="119"/>
      <c r="S65" s="120"/>
      <c r="T65" s="120"/>
      <c r="U65" s="120"/>
      <c r="V65" s="120"/>
      <c r="W65" s="120"/>
      <c r="AA65" s="1349"/>
      <c r="AB65" s="1350"/>
      <c r="AC65" s="1350"/>
      <c r="AD65" s="1350"/>
      <c r="AE65" s="1350"/>
      <c r="AF65" s="1350"/>
      <c r="AG65" s="1350"/>
      <c r="BR65" s="369"/>
      <c r="BS65" s="369"/>
      <c r="BT65" s="369"/>
      <c r="BU65" s="369"/>
      <c r="BV65" s="369"/>
      <c r="BW65" s="369"/>
      <c r="BX65" s="369"/>
      <c r="BY65" s="369"/>
      <c r="BZ65" s="369"/>
      <c r="CA65" s="369"/>
      <c r="CB65" s="369"/>
      <c r="CC65" s="369"/>
      <c r="CD65" s="369"/>
      <c r="CE65" s="369"/>
      <c r="CF65" s="85"/>
    </row>
    <row r="66" spans="2:84" s="86" customFormat="1" ht="15" customHeight="1">
      <c r="B66" s="116"/>
      <c r="C66" s="114"/>
      <c r="D66" s="117"/>
      <c r="E66" s="117"/>
      <c r="F66" s="117"/>
      <c r="G66" s="117"/>
      <c r="H66" s="155"/>
      <c r="I66" s="117"/>
      <c r="J66" s="117"/>
      <c r="K66" s="117"/>
      <c r="L66" s="118"/>
      <c r="M66" s="117"/>
      <c r="N66" s="117"/>
      <c r="P66" s="119"/>
      <c r="R66" s="119"/>
      <c r="S66" s="120"/>
      <c r="T66" s="120"/>
      <c r="U66" s="120"/>
      <c r="V66" s="120"/>
      <c r="W66" s="120"/>
      <c r="AA66" s="1349"/>
      <c r="AB66" s="1350"/>
      <c r="AC66" s="1350"/>
      <c r="AD66" s="1350"/>
      <c r="AE66" s="1350"/>
      <c r="AF66" s="1350"/>
      <c r="AG66" s="1350"/>
      <c r="BR66" s="665"/>
      <c r="BS66" s="665"/>
      <c r="BT66" s="665"/>
      <c r="BU66" s="665"/>
      <c r="BV66" s="665"/>
      <c r="BW66" s="665"/>
      <c r="BX66" s="665"/>
      <c r="BY66" s="665"/>
      <c r="BZ66" s="665"/>
      <c r="CA66" s="665"/>
      <c r="CB66" s="665"/>
      <c r="CC66" s="665"/>
      <c r="CD66" s="665"/>
      <c r="CE66" s="665"/>
      <c r="CF66" s="85"/>
    </row>
    <row r="67" spans="2:84" s="86" customFormat="1" ht="15" customHeight="1">
      <c r="B67" s="116"/>
      <c r="C67" s="114"/>
      <c r="D67" s="117"/>
      <c r="E67" s="117"/>
      <c r="F67" s="117"/>
      <c r="G67" s="117"/>
      <c r="H67" s="155"/>
      <c r="I67" s="117"/>
      <c r="J67" s="117"/>
      <c r="K67" s="117"/>
      <c r="L67" s="118"/>
      <c r="M67" s="117"/>
      <c r="N67" s="117"/>
      <c r="P67" s="119"/>
      <c r="R67" s="119"/>
      <c r="S67" s="120"/>
      <c r="T67" s="120"/>
      <c r="U67" s="120"/>
      <c r="V67" s="120"/>
      <c r="W67" s="120"/>
      <c r="AA67" s="1349"/>
      <c r="AB67" s="1350"/>
      <c r="AC67" s="1350"/>
      <c r="AD67" s="1350"/>
      <c r="AE67" s="1350"/>
      <c r="AF67" s="1350"/>
      <c r="AG67" s="1350"/>
      <c r="BR67" s="665"/>
      <c r="BS67" s="665"/>
      <c r="BT67" s="665"/>
      <c r="BU67" s="665"/>
      <c r="BV67" s="665"/>
      <c r="BW67" s="665"/>
      <c r="BX67" s="665"/>
      <c r="BY67" s="665"/>
      <c r="BZ67" s="665"/>
      <c r="CA67" s="665"/>
      <c r="CB67" s="665"/>
      <c r="CC67" s="665"/>
      <c r="CD67" s="665"/>
      <c r="CE67" s="665"/>
      <c r="CF67" s="85"/>
    </row>
    <row r="68" spans="2:84" s="86" customFormat="1">
      <c r="B68" s="116"/>
      <c r="C68" s="114"/>
      <c r="D68" s="117"/>
      <c r="E68" s="117"/>
      <c r="F68" s="117"/>
      <c r="G68" s="117"/>
      <c r="H68" s="155"/>
      <c r="I68" s="117"/>
      <c r="J68" s="117"/>
      <c r="K68" s="117"/>
      <c r="L68" s="118"/>
      <c r="M68" s="117"/>
      <c r="N68" s="117"/>
      <c r="P68" s="119"/>
      <c r="R68" s="119"/>
      <c r="S68" s="120"/>
      <c r="T68" s="120"/>
      <c r="U68" s="120"/>
      <c r="V68" s="120"/>
      <c r="W68" s="120"/>
      <c r="AA68" s="1349"/>
      <c r="AB68" s="1350"/>
      <c r="AC68" s="1350"/>
      <c r="AD68" s="1350"/>
      <c r="AE68" s="1350"/>
      <c r="AF68" s="1350"/>
      <c r="AG68" s="1350"/>
      <c r="BR68" s="665"/>
      <c r="BS68" s="665"/>
      <c r="BT68" s="665"/>
      <c r="BU68" s="665"/>
      <c r="BV68" s="665"/>
      <c r="BW68" s="665"/>
      <c r="BX68" s="665"/>
      <c r="BY68" s="665"/>
      <c r="BZ68" s="665"/>
      <c r="CA68" s="665"/>
      <c r="CB68" s="665"/>
      <c r="CC68" s="665"/>
      <c r="CD68" s="665"/>
      <c r="CE68" s="665"/>
      <c r="CF68" s="8"/>
    </row>
    <row r="69" spans="2:84" s="86" customFormat="1">
      <c r="B69" s="105"/>
      <c r="C69" s="87"/>
      <c r="D69" s="87"/>
      <c r="E69" s="87"/>
      <c r="F69" s="87"/>
      <c r="G69" s="87"/>
      <c r="H69" s="156"/>
      <c r="I69" s="87"/>
      <c r="J69" s="87"/>
      <c r="K69" s="87"/>
      <c r="L69" s="88"/>
      <c r="M69" s="87"/>
      <c r="N69" s="87"/>
      <c r="O69" s="85"/>
      <c r="P69" s="89"/>
      <c r="Q69" s="85"/>
      <c r="R69" s="89"/>
      <c r="S69" s="90"/>
      <c r="T69" s="90"/>
      <c r="U69" s="90"/>
      <c r="V69" s="90"/>
      <c r="W69" s="90"/>
      <c r="X69" s="85"/>
      <c r="Y69" s="85"/>
      <c r="Z69" s="85"/>
      <c r="AA69" s="1349"/>
      <c r="AB69" s="1350"/>
      <c r="AC69" s="1350"/>
      <c r="AD69" s="1350"/>
      <c r="AE69" s="1350"/>
      <c r="AF69" s="1350"/>
      <c r="AG69" s="1350"/>
      <c r="AH69" s="85"/>
      <c r="AI69" s="85"/>
      <c r="AJ69" s="85"/>
      <c r="AK69" s="85"/>
      <c r="AL69" s="85"/>
      <c r="AM69" s="85"/>
      <c r="AN69" s="85"/>
      <c r="AO69" s="85"/>
      <c r="AP69" s="85"/>
      <c r="AQ69" s="85"/>
      <c r="AR69" s="85"/>
      <c r="AS69" s="85"/>
      <c r="AT69" s="85"/>
      <c r="AU69" s="85"/>
      <c r="AV69" s="85"/>
      <c r="AW69" s="85"/>
      <c r="AX69" s="85"/>
      <c r="AY69" s="85"/>
      <c r="AZ69" s="85"/>
      <c r="BA69" s="85"/>
      <c r="BB69" s="85"/>
      <c r="BC69" s="85"/>
      <c r="BD69" s="85"/>
      <c r="BE69" s="85"/>
      <c r="BF69" s="85"/>
      <c r="BG69" s="85"/>
      <c r="BH69" s="85"/>
      <c r="BI69" s="85"/>
      <c r="BJ69" s="85"/>
      <c r="BK69" s="85"/>
      <c r="BL69" s="85"/>
      <c r="BM69" s="85"/>
      <c r="BN69" s="85"/>
      <c r="BO69" s="85"/>
      <c r="BP69" s="85"/>
      <c r="BR69" s="665"/>
      <c r="BS69" s="665"/>
      <c r="BT69" s="665"/>
      <c r="BU69" s="665"/>
      <c r="BV69" s="665"/>
      <c r="BW69" s="665"/>
      <c r="BX69" s="665"/>
      <c r="BY69" s="665"/>
      <c r="BZ69" s="665"/>
      <c r="CA69" s="665"/>
      <c r="CB69" s="665"/>
      <c r="CC69" s="665"/>
      <c r="CD69" s="665"/>
      <c r="CE69" s="665"/>
      <c r="CF69" s="18"/>
    </row>
    <row r="70" spans="2:84" s="86" customFormat="1">
      <c r="B70" s="105"/>
      <c r="C70" s="87"/>
      <c r="D70" s="87"/>
      <c r="E70" s="87"/>
      <c r="F70" s="87"/>
      <c r="G70" s="87"/>
      <c r="H70" s="156"/>
      <c r="I70" s="87"/>
      <c r="J70" s="87"/>
      <c r="K70" s="87"/>
      <c r="L70" s="88"/>
      <c r="M70" s="87"/>
      <c r="N70" s="87"/>
      <c r="O70" s="85"/>
      <c r="P70" s="89"/>
      <c r="Q70" s="85"/>
      <c r="R70" s="89"/>
      <c r="S70" s="90"/>
      <c r="T70" s="90"/>
      <c r="U70" s="90"/>
      <c r="V70" s="90"/>
      <c r="W70" s="90"/>
      <c r="X70" s="85"/>
      <c r="Y70" s="85"/>
      <c r="Z70" s="85"/>
      <c r="AA70" s="1349"/>
      <c r="AB70" s="1350"/>
      <c r="AC70" s="1350"/>
      <c r="AD70" s="1350"/>
      <c r="AE70" s="1350"/>
      <c r="AF70" s="1350"/>
      <c r="AG70" s="1350"/>
      <c r="AH70" s="85"/>
      <c r="AI70" s="85"/>
      <c r="AJ70" s="85"/>
      <c r="AK70" s="85"/>
      <c r="AL70" s="85"/>
      <c r="AM70" s="85"/>
      <c r="AN70" s="85"/>
      <c r="AO70" s="85"/>
      <c r="AP70" s="85"/>
      <c r="AQ70" s="85"/>
      <c r="AR70" s="85"/>
      <c r="AS70" s="85"/>
      <c r="AT70" s="85"/>
      <c r="AU70" s="85"/>
      <c r="AV70" s="85"/>
      <c r="AW70" s="85"/>
      <c r="AX70" s="85"/>
      <c r="AY70" s="85"/>
      <c r="AZ70" s="85"/>
      <c r="BA70" s="85"/>
      <c r="BB70" s="85"/>
      <c r="BC70" s="85"/>
      <c r="BD70" s="85"/>
      <c r="BE70" s="85"/>
      <c r="BF70" s="85"/>
      <c r="BG70" s="85"/>
      <c r="BH70" s="85"/>
      <c r="BI70" s="85"/>
      <c r="BJ70" s="85"/>
      <c r="BK70" s="85"/>
      <c r="BL70" s="85"/>
      <c r="BM70" s="85"/>
      <c r="BN70" s="85"/>
      <c r="BO70" s="85"/>
      <c r="BP70" s="85"/>
      <c r="BR70" s="8"/>
      <c r="BS70" s="8"/>
      <c r="BT70" s="8"/>
      <c r="BU70" s="8"/>
      <c r="BV70" s="8"/>
      <c r="BW70" s="8"/>
      <c r="BX70" s="8"/>
      <c r="BY70" s="8"/>
      <c r="BZ70" s="8"/>
      <c r="CA70" s="8"/>
      <c r="CB70" s="8"/>
      <c r="CC70" s="8"/>
      <c r="CD70" s="8"/>
      <c r="CE70" s="8"/>
      <c r="CF70" s="18"/>
    </row>
    <row r="71" spans="2:84" s="85" customFormat="1" ht="15" customHeight="1">
      <c r="B71" s="105"/>
      <c r="C71" s="87"/>
      <c r="D71" s="87"/>
      <c r="E71" s="87"/>
      <c r="F71" s="87"/>
      <c r="G71" s="87"/>
      <c r="H71" s="156"/>
      <c r="I71" s="87"/>
      <c r="J71" s="87"/>
      <c r="K71" s="87"/>
      <c r="L71" s="88"/>
      <c r="M71" s="87"/>
      <c r="N71" s="87"/>
      <c r="P71" s="89"/>
      <c r="R71" s="89"/>
      <c r="S71" s="90"/>
      <c r="T71" s="90"/>
      <c r="U71" s="90"/>
      <c r="V71" s="90"/>
      <c r="W71" s="90"/>
      <c r="AA71" s="1349"/>
      <c r="AB71" s="1350"/>
      <c r="AC71" s="1350"/>
      <c r="AD71" s="1350"/>
      <c r="AE71" s="1350"/>
      <c r="AF71" s="1350"/>
      <c r="AG71" s="1350"/>
      <c r="BR71" s="20"/>
      <c r="BS71" s="18"/>
      <c r="BT71" s="18"/>
      <c r="BU71" s="18"/>
      <c r="BV71" s="18"/>
      <c r="BW71" s="18"/>
      <c r="BX71" s="18"/>
      <c r="BY71" s="18"/>
      <c r="BZ71" s="18"/>
      <c r="CA71" s="18"/>
      <c r="CB71" s="18"/>
      <c r="CC71" s="18"/>
      <c r="CD71" s="18"/>
      <c r="CE71" s="18"/>
      <c r="CF71" s="18"/>
    </row>
    <row r="72" spans="2:84" s="85" customFormat="1" ht="15" customHeight="1" thickBot="1">
      <c r="B72" s="106"/>
      <c r="C72" s="107"/>
      <c r="D72" s="107"/>
      <c r="E72" s="107"/>
      <c r="F72" s="107"/>
      <c r="G72" s="107"/>
      <c r="H72" s="157"/>
      <c r="I72" s="107"/>
      <c r="J72" s="107"/>
      <c r="K72" s="107"/>
      <c r="L72" s="108"/>
      <c r="M72" s="107"/>
      <c r="N72" s="107"/>
      <c r="O72" s="109"/>
      <c r="P72" s="110"/>
      <c r="Q72" s="109"/>
      <c r="R72" s="110"/>
      <c r="S72" s="111"/>
      <c r="T72" s="111"/>
      <c r="U72" s="111"/>
      <c r="V72" s="111"/>
      <c r="W72" s="111"/>
      <c r="X72" s="109"/>
      <c r="Y72" s="109"/>
      <c r="Z72" s="109"/>
      <c r="AA72" s="1351"/>
      <c r="AB72" s="1350"/>
      <c r="AC72" s="1350"/>
      <c r="AD72" s="1350"/>
      <c r="AE72" s="1350"/>
      <c r="AF72" s="1350"/>
      <c r="AG72" s="1350"/>
      <c r="BR72" s="20"/>
      <c r="BS72" s="18"/>
      <c r="BT72" s="18"/>
      <c r="BU72" s="18"/>
      <c r="BV72" s="18"/>
      <c r="BW72" s="18"/>
      <c r="BX72" s="18"/>
      <c r="BY72" s="18"/>
      <c r="BZ72" s="18"/>
      <c r="CA72" s="18"/>
      <c r="CB72" s="18"/>
      <c r="CC72" s="18"/>
      <c r="CD72" s="18"/>
      <c r="CE72" s="18"/>
      <c r="CF72" s="18"/>
    </row>
    <row r="73" spans="2:84" s="85" customFormat="1" ht="15" customHeight="1">
      <c r="B73" s="51"/>
      <c r="C73" s="364"/>
      <c r="D73" s="168"/>
      <c r="E73" s="3"/>
      <c r="F73" s="3"/>
      <c r="G73" s="3"/>
      <c r="H73" s="3"/>
      <c r="I73" s="3"/>
      <c r="J73" s="3"/>
      <c r="K73" s="3"/>
      <c r="L73" s="3"/>
      <c r="M73" s="3"/>
      <c r="N73" s="3"/>
      <c r="O73" s="3"/>
      <c r="P73" s="3"/>
      <c r="Q73" s="3"/>
      <c r="R73" s="3"/>
      <c r="S73" s="10"/>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R73" s="20"/>
      <c r="BS73" s="18"/>
      <c r="BT73" s="18"/>
      <c r="BU73" s="18"/>
      <c r="BV73" s="18"/>
      <c r="BW73" s="18"/>
      <c r="BX73" s="18"/>
      <c r="BY73" s="18"/>
      <c r="BZ73" s="18"/>
      <c r="CA73" s="18"/>
      <c r="CB73" s="18"/>
      <c r="CC73" s="18"/>
      <c r="CD73" s="18"/>
      <c r="CE73" s="18"/>
      <c r="CF73" s="18"/>
    </row>
    <row r="74" spans="2:84" s="85" customFormat="1" ht="15" customHeight="1">
      <c r="B74" s="921" t="s">
        <v>602</v>
      </c>
      <c r="C74" s="359"/>
      <c r="D74" s="356"/>
      <c r="E74" s="20"/>
      <c r="F74" s="20"/>
      <c r="G74" s="20"/>
      <c r="H74" s="20"/>
      <c r="I74" s="20"/>
      <c r="J74" s="20"/>
      <c r="K74" s="20"/>
      <c r="L74" s="20"/>
      <c r="M74" s="20"/>
      <c r="N74" s="20"/>
      <c r="O74" s="20"/>
      <c r="P74" s="20"/>
      <c r="Q74" s="20"/>
      <c r="R74" s="20"/>
      <c r="S74" s="20"/>
      <c r="T74" s="20"/>
      <c r="U74" s="20"/>
      <c r="V74" s="20"/>
      <c r="W74" s="21"/>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R74" s="20"/>
      <c r="BS74" s="18"/>
      <c r="BT74" s="18"/>
      <c r="BU74" s="18"/>
      <c r="BV74" s="18"/>
      <c r="BW74" s="18"/>
      <c r="BX74" s="18"/>
      <c r="BY74" s="18"/>
      <c r="BZ74" s="18"/>
      <c r="CA74" s="18"/>
      <c r="CB74" s="18"/>
      <c r="CC74" s="18"/>
      <c r="CD74" s="18"/>
      <c r="CE74" s="18"/>
      <c r="CF74" s="18"/>
    </row>
    <row r="75" spans="2:84" s="8" customFormat="1">
      <c r="B75" s="349"/>
      <c r="C75" s="349"/>
      <c r="D75" s="356"/>
      <c r="E75" s="20"/>
      <c r="F75" s="20"/>
      <c r="G75" s="20"/>
      <c r="H75" s="20"/>
      <c r="I75" s="20"/>
      <c r="J75" s="20"/>
      <c r="K75" s="20"/>
      <c r="L75" s="20"/>
      <c r="M75" s="20"/>
      <c r="N75" s="20"/>
      <c r="O75" s="20"/>
      <c r="P75" s="20"/>
      <c r="Q75" s="20"/>
      <c r="R75" s="20"/>
      <c r="S75" s="20"/>
      <c r="T75" s="21"/>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3"/>
      <c r="BK75" s="3"/>
      <c r="BL75" s="3"/>
      <c r="BM75" s="3"/>
      <c r="BN75" s="3"/>
      <c r="BO75" s="3"/>
      <c r="BP75" s="3"/>
      <c r="BR75" s="20"/>
      <c r="BS75" s="18"/>
      <c r="BT75" s="18"/>
      <c r="BU75" s="18"/>
      <c r="BV75" s="18"/>
      <c r="BW75" s="18"/>
      <c r="BX75" s="18"/>
      <c r="BY75" s="18"/>
      <c r="BZ75" s="18"/>
      <c r="CA75" s="18"/>
      <c r="CB75" s="18"/>
      <c r="CC75" s="18"/>
      <c r="CD75" s="18"/>
      <c r="CE75" s="18"/>
      <c r="CF75" s="18"/>
    </row>
    <row r="76" spans="2:84">
      <c r="T76" s="21"/>
      <c r="W76" s="20"/>
      <c r="BO76" s="18"/>
      <c r="BP76" s="18"/>
      <c r="BR76" s="20"/>
      <c r="BS76" s="18"/>
      <c r="BT76" s="18"/>
      <c r="BU76" s="18"/>
      <c r="BV76" s="18"/>
      <c r="BW76" s="18"/>
      <c r="BX76" s="18"/>
      <c r="BY76" s="18"/>
      <c r="BZ76" s="18"/>
      <c r="CA76" s="18"/>
      <c r="CB76" s="18"/>
      <c r="CC76" s="18"/>
      <c r="CD76" s="18"/>
      <c r="CE76" s="18"/>
    </row>
    <row r="77" spans="2:84">
      <c r="T77" s="21"/>
      <c r="W77" s="20"/>
      <c r="BO77" s="18"/>
      <c r="BP77" s="18"/>
      <c r="BQ77" s="18"/>
      <c r="BR77" s="20"/>
      <c r="BS77" s="18"/>
      <c r="BT77" s="18"/>
      <c r="BU77" s="18"/>
      <c r="BV77" s="18"/>
      <c r="BW77" s="18"/>
      <c r="BX77" s="18"/>
      <c r="BY77" s="18"/>
      <c r="BZ77" s="18"/>
      <c r="CA77" s="18"/>
      <c r="CB77" s="18"/>
      <c r="CC77" s="18"/>
      <c r="CD77" s="18"/>
      <c r="CE77" s="18"/>
    </row>
    <row r="78" spans="2:84">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B80" s="354"/>
      <c r="C80" s="354"/>
      <c r="D80" s="354"/>
      <c r="E80" s="34"/>
      <c r="F80" s="34"/>
      <c r="I80"/>
      <c r="T80" s="21"/>
      <c r="W80" s="20"/>
      <c r="BO80" s="18"/>
      <c r="BP80" s="18"/>
      <c r="BQ80" s="18"/>
      <c r="BR80" s="20"/>
      <c r="BS80" s="18"/>
      <c r="BT80" s="18"/>
      <c r="BU80" s="18"/>
      <c r="BV80" s="18"/>
      <c r="BW80" s="18"/>
      <c r="BX80" s="18"/>
      <c r="BY80" s="18"/>
      <c r="BZ80" s="18"/>
      <c r="CA80" s="18"/>
      <c r="CB80" s="18"/>
      <c r="CC80" s="18"/>
      <c r="CD80" s="18"/>
      <c r="CE80" s="18"/>
    </row>
    <row r="81" spans="2:70" s="18" customFormat="1">
      <c r="B81" s="354"/>
      <c r="C81" s="354"/>
      <c r="D81" s="354"/>
      <c r="E81" s="34"/>
      <c r="F81" s="34"/>
      <c r="G81" s="20"/>
      <c r="H81" s="20"/>
      <c r="I81" s="35"/>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54"/>
      <c r="C82" s="354"/>
      <c r="D82" s="354"/>
      <c r="E82" s="34"/>
      <c r="F82" s="34"/>
      <c r="G82" s="20"/>
      <c r="H82" s="20"/>
      <c r="I82" s="35"/>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54"/>
      <c r="C83" s="354"/>
      <c r="D83" s="354"/>
      <c r="E83" s="34"/>
      <c r="F83" s="34"/>
      <c r="G83" s="20"/>
      <c r="H83" s="20"/>
      <c r="I83" s="35"/>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54"/>
      <c r="C84" s="354"/>
      <c r="D84" s="354"/>
      <c r="E84" s="34"/>
      <c r="F84" s="34"/>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20"/>
      <c r="BS120" s="18"/>
      <c r="BT120" s="18"/>
      <c r="BU120" s="18"/>
      <c r="BV120" s="18"/>
      <c r="BW120" s="18"/>
      <c r="BX120" s="18"/>
      <c r="BY120" s="18"/>
      <c r="BZ120" s="18"/>
      <c r="CA120" s="18"/>
      <c r="CB120" s="18"/>
      <c r="CC120" s="18"/>
      <c r="CD120" s="18"/>
      <c r="CE120" s="18"/>
    </row>
    <row r="121" spans="20:83">
      <c r="T121" s="21"/>
      <c r="W121" s="20"/>
      <c r="BO121" s="18"/>
      <c r="BP121" s="18"/>
      <c r="BQ121" s="18"/>
      <c r="BR121" s="20"/>
      <c r="BS121" s="18"/>
      <c r="BT121" s="18"/>
      <c r="BU121" s="18"/>
      <c r="BV121" s="18"/>
      <c r="BW121" s="18"/>
      <c r="BX121" s="18"/>
      <c r="BY121" s="18"/>
      <c r="BZ121" s="18"/>
      <c r="CA121" s="18"/>
      <c r="CB121" s="18"/>
      <c r="CC121" s="18"/>
      <c r="CD121" s="18"/>
      <c r="CE121" s="18"/>
    </row>
    <row r="122" spans="20:83">
      <c r="T122" s="21"/>
      <c r="W122" s="20"/>
      <c r="BO122" s="18"/>
      <c r="BP122" s="18"/>
      <c r="BQ122" s="18"/>
      <c r="BR122" s="20"/>
      <c r="BS122" s="18"/>
      <c r="BT122" s="18"/>
      <c r="BU122" s="18"/>
      <c r="BV122" s="18"/>
      <c r="BW122" s="18"/>
      <c r="BX122" s="18"/>
      <c r="BY122" s="18"/>
      <c r="BZ122" s="18"/>
      <c r="CA122" s="18"/>
      <c r="CB122" s="18"/>
      <c r="CC122" s="18"/>
      <c r="CD122" s="18"/>
      <c r="CE122" s="18"/>
    </row>
    <row r="123" spans="20:83">
      <c r="T123" s="21"/>
      <c r="W123" s="20"/>
      <c r="BO123" s="18"/>
      <c r="BP123" s="18"/>
      <c r="BQ123" s="18"/>
      <c r="BR123" s="20"/>
      <c r="BS123" s="18"/>
      <c r="BT123" s="18"/>
      <c r="BU123" s="18"/>
      <c r="BV123" s="18"/>
      <c r="BW123" s="18"/>
      <c r="BX123" s="18"/>
      <c r="BY123" s="18"/>
      <c r="BZ123" s="18"/>
      <c r="CA123" s="18"/>
      <c r="CB123" s="18"/>
      <c r="CC123" s="18"/>
      <c r="CD123" s="18"/>
      <c r="CE123" s="18"/>
    </row>
    <row r="124" spans="20:83">
      <c r="T124" s="21"/>
      <c r="W124" s="20"/>
      <c r="BO124" s="18"/>
      <c r="BP124" s="18"/>
      <c r="BQ124" s="18"/>
      <c r="BR124" s="20"/>
      <c r="BS124" s="18"/>
      <c r="BT124" s="18"/>
      <c r="BU124" s="18"/>
      <c r="BV124" s="18"/>
      <c r="BW124" s="18"/>
      <c r="BX124" s="18"/>
      <c r="BY124" s="18"/>
      <c r="BZ124" s="18"/>
      <c r="CA124" s="18"/>
      <c r="CB124" s="18"/>
      <c r="CC124" s="18"/>
      <c r="CD124" s="18"/>
      <c r="CE124" s="18"/>
    </row>
    <row r="125" spans="20:83">
      <c r="T125" s="21"/>
      <c r="W125" s="20"/>
      <c r="BO125" s="18"/>
      <c r="BP125" s="18"/>
      <c r="BQ125" s="18"/>
      <c r="BR125" s="20"/>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T135" s="21"/>
      <c r="W135" s="20"/>
      <c r="BO135" s="18"/>
      <c r="BP135" s="18"/>
      <c r="BQ135" s="18"/>
      <c r="BR135" s="18"/>
      <c r="BS135" s="18"/>
      <c r="BT135" s="18"/>
      <c r="BU135" s="18"/>
      <c r="BV135" s="18"/>
      <c r="BW135" s="18"/>
      <c r="BX135" s="18"/>
      <c r="BY135" s="18"/>
      <c r="BZ135" s="18"/>
      <c r="CA135" s="18"/>
      <c r="CB135" s="18"/>
      <c r="CC135" s="18"/>
      <c r="CD135" s="18"/>
      <c r="CE135" s="18"/>
    </row>
    <row r="136" spans="20:83">
      <c r="T136" s="21"/>
      <c r="W136" s="20"/>
      <c r="BO136" s="18"/>
      <c r="BP136" s="18"/>
      <c r="BQ136" s="18"/>
      <c r="BR136" s="18"/>
      <c r="BS136" s="18"/>
      <c r="BT136" s="18"/>
      <c r="BU136" s="18"/>
      <c r="BV136" s="18"/>
      <c r="BW136" s="18"/>
      <c r="BX136" s="18"/>
      <c r="BY136" s="18"/>
      <c r="BZ136" s="18"/>
      <c r="CA136" s="18"/>
      <c r="CB136" s="18"/>
      <c r="CC136" s="18"/>
      <c r="CD136" s="18"/>
      <c r="CE136" s="18"/>
    </row>
    <row r="137" spans="20:83">
      <c r="T137" s="21"/>
      <c r="W137" s="20"/>
      <c r="BO137" s="18"/>
      <c r="BP137" s="18"/>
      <c r="BQ137" s="18"/>
      <c r="BR137" s="18"/>
      <c r="BS137" s="18"/>
      <c r="BT137" s="18"/>
      <c r="BU137" s="18"/>
      <c r="BV137" s="18"/>
      <c r="BW137" s="18"/>
      <c r="BX137" s="18"/>
      <c r="BY137" s="18"/>
      <c r="BZ137" s="18"/>
      <c r="CA137" s="18"/>
      <c r="CB137" s="18"/>
      <c r="CC137" s="18"/>
      <c r="CD137" s="18"/>
      <c r="CE137" s="18"/>
    </row>
    <row r="138" spans="20:83">
      <c r="T138" s="21"/>
      <c r="W138" s="20"/>
      <c r="BO138" s="18"/>
      <c r="BP138" s="18"/>
      <c r="BQ138" s="18"/>
      <c r="BR138" s="18"/>
      <c r="BS138" s="18"/>
      <c r="BT138" s="18"/>
      <c r="BU138" s="18"/>
      <c r="BV138" s="18"/>
      <c r="BW138" s="18"/>
      <c r="BX138" s="18"/>
      <c r="BY138" s="18"/>
      <c r="BZ138" s="18"/>
      <c r="CA138" s="18"/>
      <c r="CB138" s="18"/>
      <c r="CC138" s="18"/>
      <c r="CD138" s="18"/>
      <c r="CE138" s="18"/>
    </row>
    <row r="139" spans="20:83">
      <c r="T139" s="21"/>
      <c r="W139" s="20"/>
      <c r="BO139" s="18"/>
      <c r="BP139" s="18"/>
      <c r="BQ139" s="18"/>
      <c r="BR139" s="18"/>
      <c r="BS139" s="18"/>
      <c r="BT139" s="18"/>
      <c r="BU139" s="18"/>
      <c r="BV139" s="18"/>
      <c r="BW139" s="18"/>
      <c r="BX139" s="18"/>
      <c r="BY139" s="18"/>
      <c r="BZ139" s="18"/>
      <c r="CA139" s="18"/>
      <c r="CB139" s="18"/>
      <c r="CC139" s="18"/>
      <c r="CD139" s="18"/>
      <c r="CE139" s="18"/>
    </row>
    <row r="140" spans="20:83">
      <c r="T140" s="21"/>
      <c r="W140" s="20"/>
      <c r="BO140" s="18"/>
      <c r="BP140" s="18"/>
      <c r="BQ140" s="18"/>
      <c r="BR140" s="18"/>
      <c r="BS140" s="18"/>
      <c r="BT140" s="18"/>
      <c r="BU140" s="18"/>
      <c r="BV140" s="18"/>
      <c r="BW140" s="18"/>
      <c r="BX140" s="18"/>
      <c r="BY140" s="18"/>
      <c r="BZ140" s="18"/>
      <c r="CA140" s="18"/>
      <c r="CB140" s="18"/>
      <c r="CC140" s="18"/>
      <c r="CD140" s="18"/>
      <c r="CE140" s="18"/>
    </row>
    <row r="141" spans="20:83">
      <c r="BO141" s="18"/>
      <c r="BP141" s="18"/>
      <c r="BQ141" s="18"/>
      <c r="BR141" s="18"/>
      <c r="BS141" s="18"/>
      <c r="BT141" s="18"/>
      <c r="BU141" s="18"/>
      <c r="BV141" s="18"/>
      <c r="BW141" s="18"/>
      <c r="BX141" s="18"/>
      <c r="BY141" s="18"/>
      <c r="BZ141" s="18"/>
      <c r="CA141" s="18"/>
      <c r="CB141" s="18"/>
      <c r="CC141" s="18"/>
      <c r="CD141" s="18"/>
      <c r="CE141" s="18"/>
    </row>
    <row r="142" spans="20:83">
      <c r="BO142" s="18"/>
      <c r="BP142" s="18"/>
      <c r="BQ142" s="18"/>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row r="225" spans="70:83">
      <c r="BR225" s="18"/>
      <c r="BS225" s="18"/>
      <c r="BT225" s="18"/>
      <c r="BU225" s="18"/>
      <c r="BV225" s="18"/>
      <c r="BW225" s="18"/>
      <c r="BX225" s="18"/>
      <c r="BY225" s="18"/>
      <c r="BZ225" s="18"/>
      <c r="CA225" s="18"/>
      <c r="CB225" s="18"/>
      <c r="CC225" s="18"/>
      <c r="CD225" s="18"/>
      <c r="CE225" s="18"/>
    </row>
    <row r="226" spans="70:83">
      <c r="BR226" s="18"/>
      <c r="BS226" s="18"/>
      <c r="BT226" s="18"/>
      <c r="BU226" s="18"/>
      <c r="BV226" s="18"/>
      <c r="BW226" s="18"/>
      <c r="BX226" s="18"/>
      <c r="BY226" s="18"/>
      <c r="BZ226" s="18"/>
      <c r="CA226" s="18"/>
      <c r="CB226" s="18"/>
      <c r="CC226" s="18"/>
      <c r="CD226" s="18"/>
      <c r="CE226" s="18"/>
    </row>
    <row r="227" spans="70:83">
      <c r="BR227" s="18"/>
      <c r="BS227" s="18"/>
      <c r="BT227" s="18"/>
      <c r="BU227" s="18"/>
      <c r="BV227" s="18"/>
      <c r="BW227" s="18"/>
      <c r="BX227" s="18"/>
      <c r="BY227" s="18"/>
      <c r="BZ227" s="18"/>
      <c r="CA227" s="18"/>
      <c r="CB227" s="18"/>
      <c r="CC227" s="18"/>
      <c r="CD227" s="18"/>
      <c r="CE227" s="18"/>
    </row>
    <row r="228" spans="70:83">
      <c r="BR228" s="18"/>
      <c r="BS228" s="18"/>
      <c r="BT228" s="18"/>
      <c r="BU228" s="18"/>
      <c r="BV228" s="18"/>
      <c r="BW228" s="18"/>
      <c r="BX228" s="18"/>
      <c r="BY228" s="18"/>
      <c r="BZ228" s="18"/>
      <c r="CA228" s="18"/>
      <c r="CB228" s="18"/>
      <c r="CC228" s="18"/>
      <c r="CD228" s="18"/>
      <c r="CE228" s="18"/>
    </row>
    <row r="229" spans="70:83">
      <c r="BR229" s="18"/>
      <c r="BS229" s="18"/>
      <c r="BT229" s="18"/>
      <c r="BU229" s="18"/>
      <c r="BV229" s="18"/>
      <c r="BW229" s="18"/>
      <c r="BX229" s="18"/>
      <c r="BY229" s="18"/>
      <c r="BZ229" s="18"/>
      <c r="CA229" s="18"/>
      <c r="CB229" s="18"/>
      <c r="CC229" s="18"/>
      <c r="CD229" s="18"/>
      <c r="CE229" s="18"/>
    </row>
    <row r="230" spans="70:83">
      <c r="BR230" s="18"/>
      <c r="BS230" s="18"/>
      <c r="BT230" s="18"/>
      <c r="BU230" s="18"/>
      <c r="BV230" s="18"/>
      <c r="BW230" s="18"/>
      <c r="BX230" s="18"/>
      <c r="BY230" s="18"/>
      <c r="BZ230" s="18"/>
      <c r="CA230" s="18"/>
      <c r="CB230" s="18"/>
      <c r="CC230" s="18"/>
      <c r="CD230" s="18"/>
      <c r="CE230" s="18"/>
    </row>
  </sheetData>
  <mergeCells count="112">
    <mergeCell ref="BR4:BX4"/>
    <mergeCell ref="BZ5:BZ6"/>
    <mergeCell ref="CA5:CA6"/>
    <mergeCell ref="CB5:CB6"/>
    <mergeCell ref="BR25:BX25"/>
    <mergeCell ref="B2:C2"/>
    <mergeCell ref="AA69:AG69"/>
    <mergeCell ref="AA70:AG70"/>
    <mergeCell ref="AA71:AG71"/>
    <mergeCell ref="AA54:AG54"/>
    <mergeCell ref="AA55:AG55"/>
    <mergeCell ref="AA56:AG56"/>
    <mergeCell ref="AA57:AG57"/>
    <mergeCell ref="AA58:AG58"/>
    <mergeCell ref="AA47:AG47"/>
    <mergeCell ref="AA48:AG48"/>
    <mergeCell ref="AA53:AG53"/>
    <mergeCell ref="AA40:AG40"/>
    <mergeCell ref="AA41:AG41"/>
    <mergeCell ref="AA42:AG42"/>
    <mergeCell ref="AA43:AG43"/>
    <mergeCell ref="AA44:AG44"/>
    <mergeCell ref="AA59:AG59"/>
    <mergeCell ref="AA38:AG38"/>
    <mergeCell ref="AA32:AG32"/>
    <mergeCell ref="AA33:AG33"/>
    <mergeCell ref="AA34:AG34"/>
    <mergeCell ref="AA45:AG45"/>
    <mergeCell ref="AA46:AG46"/>
    <mergeCell ref="H4:H5"/>
    <mergeCell ref="AA72:AG72"/>
    <mergeCell ref="AA64:AG64"/>
    <mergeCell ref="AA65:AG65"/>
    <mergeCell ref="AA66:AG66"/>
    <mergeCell ref="AA67:AG67"/>
    <mergeCell ref="AA68:AG68"/>
    <mergeCell ref="AA60:AG60"/>
    <mergeCell ref="AA61:AG61"/>
    <mergeCell ref="AA62:AG62"/>
    <mergeCell ref="AA63:AG63"/>
    <mergeCell ref="BI24:BI26"/>
    <mergeCell ref="B4:B6"/>
    <mergeCell ref="D4:D6"/>
    <mergeCell ref="E4:E6"/>
    <mergeCell ref="F4:F5"/>
    <mergeCell ref="G4:G6"/>
    <mergeCell ref="W4:AB4"/>
    <mergeCell ref="AC4:AC6"/>
    <mergeCell ref="AD4:AD5"/>
    <mergeCell ref="AB5:AB6"/>
    <mergeCell ref="I4:I6"/>
    <mergeCell ref="J4:L4"/>
    <mergeCell ref="M4:M6"/>
    <mergeCell ref="N4:N5"/>
    <mergeCell ref="O4:O6"/>
    <mergeCell ref="BH24:BH26"/>
    <mergeCell ref="L26:M26"/>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53:M53"/>
    <mergeCell ref="AS5:AS6"/>
    <mergeCell ref="AT5:AT6"/>
    <mergeCell ref="AU5:AU6"/>
    <mergeCell ref="AF5:AF6"/>
    <mergeCell ref="AG5:AG6"/>
    <mergeCell ref="AH5:AH6"/>
    <mergeCell ref="AI5:AI6"/>
    <mergeCell ref="T4:T6"/>
    <mergeCell ref="U4:U5"/>
    <mergeCell ref="V4:V6"/>
    <mergeCell ref="P4:S4"/>
    <mergeCell ref="AA26:AG26"/>
    <mergeCell ref="AA27:AG27"/>
    <mergeCell ref="AA28:AG28"/>
    <mergeCell ref="AA29:AG29"/>
    <mergeCell ref="AA35:AG35"/>
    <mergeCell ref="AA36:AG36"/>
    <mergeCell ref="AA37:AG37"/>
    <mergeCell ref="AA39:AG39"/>
    <mergeCell ref="AA30:AG30"/>
    <mergeCell ref="AA31:AG31"/>
  </mergeCells>
  <hyperlinks>
    <hyperlink ref="I80" r:id="rId1" display="Commercially Available" xr:uid="{00000000-0004-0000-2000-000000000000}"/>
    <hyperlink ref="I81" r:id="rId2" display="Commercially Available" xr:uid="{00000000-0004-0000-2000-000001000000}"/>
    <hyperlink ref="I82" r:id="rId3" display="Commercially Available" xr:uid="{00000000-0004-0000-2000-000002000000}"/>
    <hyperlink ref="B2" location="Navigation!A1" display="Return to Navigation Page" xr:uid="{00000000-0004-0000-2000-000003000000}"/>
    <hyperlink ref="C2" location="Navigation!A1" display="Navigation!A1" xr:uid="{00000000-0004-0000-2000-000004000000}"/>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B1:CF224"/>
  <sheetViews>
    <sheetView tabSelected="1" zoomScale="60" zoomScaleNormal="60" workbookViewId="0">
      <pane xSplit="3" ySplit="6" topLeftCell="BF13" activePane="bottomRight" state="frozenSplit"/>
      <selection pane="topRight" activeCell="D1" sqref="D1"/>
      <selection pane="bottomLeft" activeCell="A7" sqref="A7"/>
      <selection pane="bottomRight" activeCell="BL14" sqref="BL14:BN14"/>
    </sheetView>
  </sheetViews>
  <sheetFormatPr defaultColWidth="11" defaultRowHeight="15.6"/>
  <cols>
    <col min="1" max="1" width="1.5" style="18" customWidth="1"/>
    <col min="2" max="2" width="24.796875" style="349" customWidth="1"/>
    <col min="3" max="3" width="42.796875" style="349" customWidth="1"/>
    <col min="4" max="4" width="45.796875" style="356" customWidth="1"/>
    <col min="5" max="5" width="10.796875" style="20" customWidth="1"/>
    <col min="6" max="6" width="14.796875" style="20" customWidth="1"/>
    <col min="7" max="7" width="1.796875" style="20" customWidth="1"/>
    <col min="8" max="8" width="10.796875" style="20" customWidth="1"/>
    <col min="9" max="9" width="1.796875" style="20" customWidth="1"/>
    <col min="10" max="12" width="12.796875" style="20" customWidth="1"/>
    <col min="13" max="13" width="1.796875" style="20" customWidth="1"/>
    <col min="14" max="14" width="10.796875" style="20" customWidth="1"/>
    <col min="15" max="15" width="1.796875" style="20" customWidth="1"/>
    <col min="16" max="19" width="12.796875" style="20" customWidth="1"/>
    <col min="20" max="20" width="1.796875" style="20" customWidth="1"/>
    <col min="21" max="21" width="10.796875" style="20" customWidth="1"/>
    <col min="22" max="22" width="1.796875" style="20" customWidth="1"/>
    <col min="23" max="23" width="12.796875" style="21" customWidth="1"/>
    <col min="24" max="28" width="12.796875" style="20" customWidth="1"/>
    <col min="29" max="29" width="1.796875" style="20" customWidth="1"/>
    <col min="30" max="30" width="10.796875" style="20" customWidth="1"/>
    <col min="31" max="31" width="1.796875" style="20" customWidth="1"/>
    <col min="32" max="32" width="12.796875" style="20" customWidth="1"/>
    <col min="33" max="33" width="10.796875" style="20" customWidth="1"/>
    <col min="34" max="34" width="14.796875" style="20" customWidth="1"/>
    <col min="35" max="38" width="10.796875" style="20" customWidth="1"/>
    <col min="39" max="39" width="13.796875" style="20" customWidth="1"/>
    <col min="40" max="40" width="16.796875" style="20" customWidth="1"/>
    <col min="41" max="41" width="1.796875" style="20" customWidth="1"/>
    <col min="42" max="42" width="10.796875" style="20" customWidth="1"/>
    <col min="43" max="43" width="1.796875" style="20" customWidth="1"/>
    <col min="44" max="48" width="10.796875" style="20" customWidth="1"/>
    <col min="49" max="49" width="1.796875" style="20" customWidth="1"/>
    <col min="50" max="50" width="10.796875" style="20" customWidth="1"/>
    <col min="51" max="51" width="1.796875" style="20" customWidth="1"/>
    <col min="52" max="52" width="15.796875" style="20" customWidth="1"/>
    <col min="53" max="53" width="1.796875" style="20" customWidth="1"/>
    <col min="54" max="55" width="10.796875" style="20" customWidth="1"/>
    <col min="56" max="56" width="1.796875" style="20" customWidth="1"/>
    <col min="57" max="57" width="60.796875" style="20" customWidth="1"/>
    <col min="58" max="58" width="1.796875" style="20" customWidth="1"/>
    <col min="59" max="60" width="50.796875" style="20" customWidth="1"/>
    <col min="61" max="61" width="1.796875" style="20" customWidth="1"/>
    <col min="62" max="62" width="13.796875" style="20" customWidth="1"/>
    <col min="63" max="68" width="10.796875" style="20" customWidth="1"/>
    <col min="69" max="69" width="11" style="20"/>
    <col min="70" max="70" width="14.796875" style="8" customWidth="1"/>
    <col min="71" max="71" width="11.19921875" style="8" bestFit="1" customWidth="1"/>
    <col min="72" max="72" width="11.296875" style="8" bestFit="1" customWidth="1"/>
    <col min="73" max="74" width="11.19921875" style="8" bestFit="1" customWidth="1"/>
    <col min="75" max="75" width="11" style="8"/>
    <col min="76" max="76" width="13.19921875" style="8" customWidth="1"/>
    <col min="77" max="77" width="11" style="8"/>
    <col min="78" max="80" width="15.69921875" style="8" customWidth="1"/>
    <col min="81" max="81" width="17.5" style="8" customWidth="1"/>
    <col min="82" max="82" width="18.296875" style="8" customWidth="1"/>
    <col min="83" max="83" width="16.5" style="8" customWidth="1"/>
    <col min="84" max="16384" width="11" style="18"/>
  </cols>
  <sheetData>
    <row r="1" spans="2:84" s="8" customFormat="1" ht="16.2" thickBot="1">
      <c r="B1" s="585"/>
      <c r="C1" s="51"/>
      <c r="D1" s="168"/>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3"/>
      <c r="BA1" s="52"/>
      <c r="BB1" s="3"/>
      <c r="BC1" s="3"/>
      <c r="BD1" s="52"/>
      <c r="BE1" s="3"/>
      <c r="BF1" s="52"/>
      <c r="BG1" s="3"/>
      <c r="BH1" s="3"/>
      <c r="BI1" s="52"/>
      <c r="BJ1" s="3"/>
      <c r="BK1" s="3"/>
      <c r="BL1" s="3"/>
      <c r="BM1" s="3"/>
      <c r="BN1" s="3"/>
      <c r="BO1" s="3"/>
      <c r="BP1" s="3"/>
      <c r="BQ1" s="3"/>
      <c r="BR1" s="3"/>
      <c r="BS1" s="3"/>
      <c r="BT1" s="3"/>
      <c r="BU1" s="3"/>
      <c r="BV1" s="3"/>
      <c r="BW1" s="3"/>
      <c r="BX1" s="3"/>
    </row>
    <row r="2" spans="2:84" s="8" customFormat="1" ht="30" customHeight="1" thickBot="1">
      <c r="B2" s="1292" t="s">
        <v>281</v>
      </c>
      <c r="C2" s="1293"/>
      <c r="D2" s="168"/>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3"/>
      <c r="BA2" s="52"/>
      <c r="BB2" s="3"/>
      <c r="BC2" s="3"/>
      <c r="BD2" s="52"/>
      <c r="BE2" s="3"/>
      <c r="BF2" s="52"/>
      <c r="BG2" s="3"/>
      <c r="BH2" s="3"/>
      <c r="BI2" s="52"/>
      <c r="BJ2" s="3"/>
      <c r="BK2" s="3"/>
      <c r="BL2" s="3"/>
      <c r="BM2" s="3"/>
      <c r="BN2" s="3"/>
      <c r="BO2" s="3"/>
      <c r="BP2" s="3"/>
      <c r="BQ2" s="3"/>
      <c r="BR2" s="3"/>
      <c r="BS2" s="3"/>
      <c r="BT2" s="3"/>
      <c r="BU2" s="3"/>
      <c r="BV2" s="3"/>
      <c r="BW2" s="3"/>
      <c r="BX2" s="3"/>
    </row>
    <row r="3" spans="2:84" ht="12" customHeight="1" thickBot="1">
      <c r="W3" s="20"/>
      <c r="BJ3" s="21"/>
    </row>
    <row r="4" spans="2:84" s="43" customFormat="1" ht="55.05" customHeight="1" thickBot="1">
      <c r="B4" s="1353" t="s">
        <v>9</v>
      </c>
      <c r="C4" s="45" t="s">
        <v>804</v>
      </c>
      <c r="D4" s="1355" t="s">
        <v>5</v>
      </c>
      <c r="E4" s="1235" t="s">
        <v>60</v>
      </c>
      <c r="F4" s="1283" t="s">
        <v>44</v>
      </c>
      <c r="G4" s="1228"/>
      <c r="H4" s="1235" t="s">
        <v>0</v>
      </c>
      <c r="I4" s="1285"/>
      <c r="J4" s="1287" t="s">
        <v>553</v>
      </c>
      <c r="K4" s="1288"/>
      <c r="L4" s="1289"/>
      <c r="M4" s="1290"/>
      <c r="N4" s="1235" t="s">
        <v>1</v>
      </c>
      <c r="O4" s="1228"/>
      <c r="P4" s="1230" t="s">
        <v>554</v>
      </c>
      <c r="Q4" s="1231"/>
      <c r="R4" s="1231"/>
      <c r="S4" s="1232"/>
      <c r="T4" s="1233"/>
      <c r="U4" s="1235" t="s">
        <v>2</v>
      </c>
      <c r="V4" s="1228"/>
      <c r="W4" s="1230" t="s">
        <v>555</v>
      </c>
      <c r="X4" s="1231"/>
      <c r="Y4" s="1231"/>
      <c r="Z4" s="1231"/>
      <c r="AA4" s="1231"/>
      <c r="AB4" s="1232"/>
      <c r="AC4" s="1233"/>
      <c r="AD4" s="1235" t="s">
        <v>3</v>
      </c>
      <c r="AE4" s="1228"/>
      <c r="AF4" s="1248" t="s">
        <v>557</v>
      </c>
      <c r="AG4" s="1249"/>
      <c r="AH4" s="1249"/>
      <c r="AI4" s="1249"/>
      <c r="AJ4" s="1249"/>
      <c r="AK4" s="1249"/>
      <c r="AL4" s="1249"/>
      <c r="AM4" s="1249"/>
      <c r="AN4" s="1250"/>
      <c r="AO4" s="1233"/>
      <c r="AP4" s="1235" t="s">
        <v>4</v>
      </c>
      <c r="AQ4" s="1228"/>
      <c r="AR4" s="1230" t="s">
        <v>559</v>
      </c>
      <c r="AS4" s="1231"/>
      <c r="AT4" s="1231"/>
      <c r="AU4" s="1231"/>
      <c r="AV4" s="1232"/>
      <c r="AW4" s="1254"/>
      <c r="AX4" s="1235" t="s">
        <v>58</v>
      </c>
      <c r="AY4" s="1257"/>
      <c r="AZ4" s="1259" t="s">
        <v>581</v>
      </c>
      <c r="BA4" s="1257"/>
      <c r="BB4" s="1263" t="s">
        <v>495</v>
      </c>
      <c r="BC4" s="1259"/>
      <c r="BD4" s="892"/>
      <c r="BE4" s="1266" t="s">
        <v>10</v>
      </c>
      <c r="BF4" s="891"/>
      <c r="BG4" s="1268" t="s">
        <v>430</v>
      </c>
      <c r="BH4" s="1244" t="s">
        <v>431</v>
      </c>
      <c r="BI4" s="1246"/>
      <c r="BJ4" s="1261" t="s">
        <v>558</v>
      </c>
      <c r="BK4" s="1261"/>
      <c r="BL4" s="1261"/>
      <c r="BM4" s="1261"/>
      <c r="BN4" s="1261"/>
      <c r="BO4" s="1261"/>
      <c r="BP4" s="1262"/>
      <c r="BR4" s="1241" t="s">
        <v>526</v>
      </c>
      <c r="BS4" s="1242"/>
      <c r="BT4" s="1242"/>
      <c r="BU4" s="1242"/>
      <c r="BV4" s="1242"/>
      <c r="BW4" s="1242"/>
      <c r="BX4" s="1243"/>
      <c r="BY4" s="8"/>
      <c r="BZ4" s="8"/>
      <c r="CA4" s="8"/>
      <c r="CB4" s="8"/>
      <c r="CC4" s="8"/>
      <c r="CD4" s="8"/>
      <c r="CE4" s="8"/>
    </row>
    <row r="5" spans="2:84" s="40" customFormat="1" ht="42" customHeight="1" thickBot="1">
      <c r="B5" s="1354"/>
      <c r="C5" s="61" t="s">
        <v>276</v>
      </c>
      <c r="D5" s="1356"/>
      <c r="E5" s="1236"/>
      <c r="F5" s="1284"/>
      <c r="G5" s="1229"/>
      <c r="H5" s="1236"/>
      <c r="I5" s="1286"/>
      <c r="J5" s="315" t="s">
        <v>47</v>
      </c>
      <c r="K5" s="169" t="s">
        <v>43</v>
      </c>
      <c r="L5" s="313" t="s">
        <v>48</v>
      </c>
      <c r="M5" s="1291"/>
      <c r="N5" s="1236"/>
      <c r="O5" s="1229"/>
      <c r="P5" s="1237" t="s">
        <v>46</v>
      </c>
      <c r="Q5" s="1238" t="s">
        <v>101</v>
      </c>
      <c r="R5" s="1238" t="s">
        <v>102</v>
      </c>
      <c r="S5" s="1238" t="s">
        <v>103</v>
      </c>
      <c r="T5" s="1234"/>
      <c r="U5" s="1236"/>
      <c r="V5" s="1229"/>
      <c r="W5" s="1237" t="s">
        <v>45</v>
      </c>
      <c r="X5" s="1238" t="s">
        <v>97</v>
      </c>
      <c r="Y5" s="1256" t="s">
        <v>582</v>
      </c>
      <c r="Z5" s="1238" t="s">
        <v>98</v>
      </c>
      <c r="AA5" s="1238" t="s">
        <v>99</v>
      </c>
      <c r="AB5" s="1260" t="s">
        <v>104</v>
      </c>
      <c r="AC5" s="1234"/>
      <c r="AD5" s="1236"/>
      <c r="AE5" s="1229"/>
      <c r="AF5" s="1263" t="s">
        <v>56</v>
      </c>
      <c r="AG5" s="1256" t="s">
        <v>57</v>
      </c>
      <c r="AH5" s="1256" t="s">
        <v>54</v>
      </c>
      <c r="AI5" s="1256" t="s">
        <v>106</v>
      </c>
      <c r="AJ5" s="1256" t="s">
        <v>100</v>
      </c>
      <c r="AK5" s="1256" t="s">
        <v>55</v>
      </c>
      <c r="AL5" s="1256" t="s">
        <v>107</v>
      </c>
      <c r="AM5" s="1256" t="s">
        <v>105</v>
      </c>
      <c r="AN5" s="1259" t="s">
        <v>59</v>
      </c>
      <c r="AO5" s="1234"/>
      <c r="AP5" s="1236"/>
      <c r="AQ5" s="1229"/>
      <c r="AR5" s="1237" t="s">
        <v>49</v>
      </c>
      <c r="AS5" s="1238" t="s">
        <v>50</v>
      </c>
      <c r="AT5" s="1238" t="s">
        <v>51</v>
      </c>
      <c r="AU5" s="1238" t="s">
        <v>52</v>
      </c>
      <c r="AV5" s="1260" t="s">
        <v>53</v>
      </c>
      <c r="AW5" s="1255"/>
      <c r="AX5" s="1236"/>
      <c r="AY5" s="1258"/>
      <c r="AZ5" s="1260"/>
      <c r="BA5" s="1258"/>
      <c r="BB5" s="1264"/>
      <c r="BC5" s="1265"/>
      <c r="BD5" s="312"/>
      <c r="BE5" s="1267"/>
      <c r="BF5" s="44"/>
      <c r="BG5" s="1269"/>
      <c r="BH5" s="1245"/>
      <c r="BI5" s="1247"/>
      <c r="BJ5" s="169" t="s">
        <v>92</v>
      </c>
      <c r="BK5" s="169" t="s">
        <v>93</v>
      </c>
      <c r="BL5" s="169" t="s">
        <v>94</v>
      </c>
      <c r="BM5" s="169" t="s">
        <v>95</v>
      </c>
      <c r="BN5" s="169" t="s">
        <v>8</v>
      </c>
      <c r="BO5" s="169" t="s">
        <v>62</v>
      </c>
      <c r="BP5" s="313" t="s">
        <v>96</v>
      </c>
      <c r="BR5" s="315" t="s">
        <v>92</v>
      </c>
      <c r="BS5" s="169" t="s">
        <v>93</v>
      </c>
      <c r="BT5" s="169" t="s">
        <v>94</v>
      </c>
      <c r="BU5" s="169" t="s">
        <v>95</v>
      </c>
      <c r="BV5" s="169" t="s">
        <v>8</v>
      </c>
      <c r="BW5" s="169" t="s">
        <v>62</v>
      </c>
      <c r="BX5" s="313" t="s">
        <v>96</v>
      </c>
      <c r="BY5" s="15"/>
      <c r="BZ5" s="1357" t="s">
        <v>527</v>
      </c>
      <c r="CA5" s="1359" t="s">
        <v>586</v>
      </c>
      <c r="CB5" s="1361" t="s">
        <v>587</v>
      </c>
      <c r="CC5" s="15"/>
      <c r="CD5" s="15"/>
      <c r="CE5" s="15"/>
    </row>
    <row r="6" spans="2:84" s="15" customFormat="1" ht="40.950000000000003" customHeight="1" thickBot="1">
      <c r="B6" s="1354"/>
      <c r="C6" s="57" t="s">
        <v>66</v>
      </c>
      <c r="D6" s="1356"/>
      <c r="E6" s="1236"/>
      <c r="F6" s="314" t="s">
        <v>556</v>
      </c>
      <c r="G6" s="1229"/>
      <c r="H6" s="314" t="s">
        <v>556</v>
      </c>
      <c r="I6" s="1286"/>
      <c r="J6" s="314" t="s">
        <v>0</v>
      </c>
      <c r="K6" s="42" t="s">
        <v>0</v>
      </c>
      <c r="L6" s="311" t="s">
        <v>0</v>
      </c>
      <c r="M6" s="1291"/>
      <c r="N6" s="314" t="s">
        <v>556</v>
      </c>
      <c r="O6" s="1229"/>
      <c r="P6" s="1237"/>
      <c r="Q6" s="1238"/>
      <c r="R6" s="1238"/>
      <c r="S6" s="1238"/>
      <c r="T6" s="1234"/>
      <c r="U6" s="314" t="s">
        <v>556</v>
      </c>
      <c r="V6" s="1229"/>
      <c r="W6" s="1237"/>
      <c r="X6" s="1238"/>
      <c r="Y6" s="1270"/>
      <c r="Z6" s="1238"/>
      <c r="AA6" s="1238"/>
      <c r="AB6" s="1260"/>
      <c r="AC6" s="1234"/>
      <c r="AD6" s="314" t="s">
        <v>556</v>
      </c>
      <c r="AE6" s="1229"/>
      <c r="AF6" s="1237"/>
      <c r="AG6" s="1238"/>
      <c r="AH6" s="1238"/>
      <c r="AI6" s="1238"/>
      <c r="AJ6" s="1238"/>
      <c r="AK6" s="1238"/>
      <c r="AL6" s="1238"/>
      <c r="AM6" s="1238"/>
      <c r="AN6" s="1260"/>
      <c r="AO6" s="1234"/>
      <c r="AP6" s="314" t="s">
        <v>556</v>
      </c>
      <c r="AQ6" s="1229"/>
      <c r="AR6" s="1237"/>
      <c r="AS6" s="1238"/>
      <c r="AT6" s="1238"/>
      <c r="AU6" s="1238"/>
      <c r="AV6" s="1260"/>
      <c r="AW6" s="1255"/>
      <c r="AX6" s="314" t="s">
        <v>556</v>
      </c>
      <c r="AY6" s="1258"/>
      <c r="AZ6" s="1260"/>
      <c r="BA6" s="1258"/>
      <c r="BB6" s="314" t="s">
        <v>6</v>
      </c>
      <c r="BC6" s="311" t="s">
        <v>7</v>
      </c>
      <c r="BD6" s="312"/>
      <c r="BE6" s="1267"/>
      <c r="BF6" s="44"/>
      <c r="BG6" s="1269"/>
      <c r="BH6" s="1245"/>
      <c r="BI6" s="1247"/>
      <c r="BJ6" s="42" t="s">
        <v>556</v>
      </c>
      <c r="BK6" s="42" t="s">
        <v>556</v>
      </c>
      <c r="BL6" s="42" t="s">
        <v>556</v>
      </c>
      <c r="BM6" s="42" t="s">
        <v>556</v>
      </c>
      <c r="BN6" s="42" t="s">
        <v>556</v>
      </c>
      <c r="BO6" s="42" t="s">
        <v>556</v>
      </c>
      <c r="BP6" s="311" t="s">
        <v>556</v>
      </c>
      <c r="BR6" s="659">
        <v>63.15</v>
      </c>
      <c r="BS6" s="660">
        <v>121.5</v>
      </c>
      <c r="BT6" s="660">
        <v>104.3</v>
      </c>
      <c r="BU6" s="660">
        <v>81.099999999999994</v>
      </c>
      <c r="BV6" s="660">
        <v>81.099999999999994</v>
      </c>
      <c r="BW6" s="660">
        <v>113.49</v>
      </c>
      <c r="BX6" s="661">
        <v>0</v>
      </c>
      <c r="BY6" s="8"/>
      <c r="BZ6" s="1358"/>
      <c r="CA6" s="1360"/>
      <c r="CB6" s="1362"/>
      <c r="CC6" s="8"/>
      <c r="CD6" s="8"/>
      <c r="CE6" s="8"/>
    </row>
    <row r="7" spans="2:84" s="2" customFormat="1" ht="327.60000000000002">
      <c r="B7" s="441" t="s">
        <v>851</v>
      </c>
      <c r="C7" s="424" t="s">
        <v>208</v>
      </c>
      <c r="D7" s="571" t="s">
        <v>417</v>
      </c>
      <c r="E7" s="274">
        <v>5</v>
      </c>
      <c r="F7" s="271">
        <v>0</v>
      </c>
      <c r="G7" s="274"/>
      <c r="H7" s="270">
        <f t="shared" ref="H7:H15" si="0">SUM(I7:M7)</f>
        <v>0</v>
      </c>
      <c r="I7" s="274"/>
      <c r="J7" s="211">
        <v>0</v>
      </c>
      <c r="K7" s="273">
        <v>0</v>
      </c>
      <c r="L7" s="212">
        <v>0</v>
      </c>
      <c r="M7" s="274"/>
      <c r="N7" s="270">
        <f t="shared" ref="N7:N15" si="1">SUM(O7:T7)</f>
        <v>8</v>
      </c>
      <c r="O7" s="274"/>
      <c r="P7" s="211">
        <v>0</v>
      </c>
      <c r="Q7" s="273">
        <v>0</v>
      </c>
      <c r="R7" s="273">
        <v>8</v>
      </c>
      <c r="S7" s="212">
        <v>0</v>
      </c>
      <c r="T7" s="274"/>
      <c r="U7" s="270">
        <f t="shared" ref="U7:U15" si="2">SUM(V7:AC7)</f>
        <v>8</v>
      </c>
      <c r="V7" s="411"/>
      <c r="W7" s="211">
        <v>8</v>
      </c>
      <c r="X7" s="273">
        <v>0</v>
      </c>
      <c r="Y7" s="273">
        <v>0</v>
      </c>
      <c r="Z7" s="273">
        <v>0</v>
      </c>
      <c r="AA7" s="273">
        <v>0</v>
      </c>
      <c r="AB7" s="212">
        <v>0</v>
      </c>
      <c r="AC7" s="274"/>
      <c r="AD7" s="270">
        <f>SUM(AE7:AO7)</f>
        <v>160</v>
      </c>
      <c r="AE7" s="274"/>
      <c r="AF7" s="912">
        <v>96</v>
      </c>
      <c r="AG7" s="911">
        <v>24</v>
      </c>
      <c r="AH7" s="273">
        <v>0</v>
      </c>
      <c r="AI7" s="273">
        <v>0</v>
      </c>
      <c r="AJ7" s="273">
        <v>0</v>
      </c>
      <c r="AK7" s="273">
        <v>0</v>
      </c>
      <c r="AL7" s="911">
        <v>40</v>
      </c>
      <c r="AM7" s="273">
        <v>0</v>
      </c>
      <c r="AN7" s="212">
        <v>0</v>
      </c>
      <c r="AO7" s="274"/>
      <c r="AP7" s="270">
        <f t="shared" ref="AP7:AP15" si="3">SUM(AQ7:AW7)</f>
        <v>0</v>
      </c>
      <c r="AQ7" s="274"/>
      <c r="AR7" s="211">
        <v>0</v>
      </c>
      <c r="AS7" s="273">
        <v>0</v>
      </c>
      <c r="AT7" s="273">
        <v>0</v>
      </c>
      <c r="AU7" s="273">
        <v>0</v>
      </c>
      <c r="AV7" s="212">
        <v>0</v>
      </c>
      <c r="AW7" s="274"/>
      <c r="AX7" s="270">
        <v>0</v>
      </c>
      <c r="AY7" s="411"/>
      <c r="AZ7" s="218">
        <v>1000</v>
      </c>
      <c r="BA7" s="438" t="s">
        <v>17</v>
      </c>
      <c r="BB7" s="731">
        <v>0.25</v>
      </c>
      <c r="BC7" s="728">
        <v>0.25</v>
      </c>
      <c r="BD7" s="633"/>
      <c r="BE7" s="634"/>
      <c r="BF7" s="635"/>
      <c r="BG7" s="490" t="s">
        <v>500</v>
      </c>
      <c r="BH7" s="632" t="s">
        <v>501</v>
      </c>
      <c r="BI7" s="274"/>
      <c r="BJ7" s="326">
        <f>F7</f>
        <v>0</v>
      </c>
      <c r="BK7" s="327">
        <f>H7</f>
        <v>0</v>
      </c>
      <c r="BL7" s="327">
        <f>N7</f>
        <v>8</v>
      </c>
      <c r="BM7" s="327">
        <f>U7</f>
        <v>8</v>
      </c>
      <c r="BN7" s="327">
        <f>AD7</f>
        <v>160</v>
      </c>
      <c r="BO7" s="327">
        <f>AP7</f>
        <v>0</v>
      </c>
      <c r="BP7" s="328">
        <f>AX7</f>
        <v>0</v>
      </c>
      <c r="BR7" s="684">
        <f>EF7*BR$6</f>
        <v>0</v>
      </c>
      <c r="BS7" s="685">
        <f>H7*BS$6</f>
        <v>0</v>
      </c>
      <c r="BT7" s="685">
        <f>N7*BT$6</f>
        <v>834.4</v>
      </c>
      <c r="BU7" s="685">
        <f>U7*BU$6</f>
        <v>648.79999999999995</v>
      </c>
      <c r="BV7" s="685">
        <f>AD7*BV$6</f>
        <v>12976</v>
      </c>
      <c r="BW7" s="685">
        <f>AP7*BW$6</f>
        <v>0</v>
      </c>
      <c r="BX7" s="686">
        <f>AX7*BX$6</f>
        <v>0</v>
      </c>
      <c r="BY7" s="8"/>
      <c r="BZ7" s="684">
        <f>SUM(BR7:BX7)</f>
        <v>14459.2</v>
      </c>
      <c r="CA7" s="693">
        <f>BZ7*(1+BB7)</f>
        <v>18074</v>
      </c>
      <c r="CB7" s="686">
        <f t="shared" ref="CB7:CB15" si="4">AZ7*(1+BC7)</f>
        <v>1250</v>
      </c>
      <c r="CC7" s="8"/>
      <c r="CD7" s="8"/>
      <c r="CE7" s="8"/>
      <c r="CF7" s="329"/>
    </row>
    <row r="8" spans="2:84" s="2" customFormat="1" ht="187.2">
      <c r="B8" s="171" t="s">
        <v>852</v>
      </c>
      <c r="C8" s="425" t="s">
        <v>275</v>
      </c>
      <c r="D8" s="357" t="s">
        <v>424</v>
      </c>
      <c r="E8" s="184">
        <v>5</v>
      </c>
      <c r="F8" s="283">
        <v>0</v>
      </c>
      <c r="G8" s="184"/>
      <c r="H8" s="282">
        <f t="shared" si="0"/>
        <v>0</v>
      </c>
      <c r="I8" s="184"/>
      <c r="J8" s="213">
        <v>0</v>
      </c>
      <c r="K8" s="285">
        <v>0</v>
      </c>
      <c r="L8" s="214">
        <v>0</v>
      </c>
      <c r="M8" s="184"/>
      <c r="N8" s="282">
        <f t="shared" si="1"/>
        <v>0</v>
      </c>
      <c r="O8" s="184"/>
      <c r="P8" s="213">
        <v>0</v>
      </c>
      <c r="Q8" s="285">
        <v>0</v>
      </c>
      <c r="R8" s="285">
        <v>0</v>
      </c>
      <c r="S8" s="214">
        <v>0</v>
      </c>
      <c r="T8" s="184"/>
      <c r="U8" s="282">
        <f t="shared" si="2"/>
        <v>0</v>
      </c>
      <c r="V8" s="412"/>
      <c r="W8" s="213">
        <v>0</v>
      </c>
      <c r="X8" s="285">
        <v>0</v>
      </c>
      <c r="Y8" s="285">
        <v>0</v>
      </c>
      <c r="Z8" s="285">
        <v>0</v>
      </c>
      <c r="AA8" s="285">
        <v>0</v>
      </c>
      <c r="AB8" s="214">
        <v>0</v>
      </c>
      <c r="AC8" s="184"/>
      <c r="AD8" s="282">
        <f>SUM(AE8:AO8)</f>
        <v>64</v>
      </c>
      <c r="AE8" s="184"/>
      <c r="AF8" s="1385">
        <v>16</v>
      </c>
      <c r="AG8" s="1380">
        <v>0</v>
      </c>
      <c r="AH8" s="285">
        <v>0</v>
      </c>
      <c r="AI8" s="1380">
        <v>48</v>
      </c>
      <c r="AJ8" s="285">
        <v>0</v>
      </c>
      <c r="AK8" s="285">
        <v>0</v>
      </c>
      <c r="AL8" s="1380">
        <v>0</v>
      </c>
      <c r="AM8" s="285">
        <v>0</v>
      </c>
      <c r="AN8" s="214">
        <v>0</v>
      </c>
      <c r="AO8" s="184"/>
      <c r="AP8" s="282">
        <f t="shared" si="3"/>
        <v>40</v>
      </c>
      <c r="AQ8" s="184"/>
      <c r="AR8" s="213">
        <v>0</v>
      </c>
      <c r="AS8" s="285">
        <v>0</v>
      </c>
      <c r="AT8" s="285">
        <v>40</v>
      </c>
      <c r="AU8" s="285">
        <v>0</v>
      </c>
      <c r="AV8" s="214">
        <v>0</v>
      </c>
      <c r="AW8" s="184"/>
      <c r="AX8" s="282">
        <v>0</v>
      </c>
      <c r="AY8" s="412"/>
      <c r="AZ8" s="219">
        <v>1000</v>
      </c>
      <c r="BA8" s="439" t="s">
        <v>17</v>
      </c>
      <c r="BB8" s="727">
        <v>0.25</v>
      </c>
      <c r="BC8" s="728">
        <v>0.25</v>
      </c>
      <c r="BD8" s="633"/>
      <c r="BE8" s="634"/>
      <c r="BF8" s="635"/>
      <c r="BG8" s="490" t="s">
        <v>500</v>
      </c>
      <c r="BH8" s="632" t="s">
        <v>501</v>
      </c>
      <c r="BI8" s="184"/>
      <c r="BJ8" s="335">
        <f t="shared" ref="BJ8:BJ15" si="5">F8</f>
        <v>0</v>
      </c>
      <c r="BK8" s="336">
        <f t="shared" ref="BK8:BK15" si="6">H8</f>
        <v>0</v>
      </c>
      <c r="BL8" s="336">
        <f t="shared" ref="BL8:BL15" si="7">N8</f>
        <v>0</v>
      </c>
      <c r="BM8" s="336">
        <f t="shared" ref="BM8:BM15" si="8">U8</f>
        <v>0</v>
      </c>
      <c r="BN8" s="336">
        <f t="shared" ref="BN8:BN15" si="9">AD8</f>
        <v>64</v>
      </c>
      <c r="BO8" s="336">
        <f t="shared" ref="BO8:BO15" si="10">AP8</f>
        <v>40</v>
      </c>
      <c r="BP8" s="337">
        <f t="shared" ref="BP8:BP15" si="11">AX8</f>
        <v>0</v>
      </c>
      <c r="BR8" s="687">
        <f t="shared" ref="BR8:BR15" si="12">EF8*BR$6</f>
        <v>0</v>
      </c>
      <c r="BS8" s="688">
        <f t="shared" ref="BS8:BS15" si="13">H8*BS$6</f>
        <v>0</v>
      </c>
      <c r="BT8" s="688">
        <f t="shared" ref="BT8:BT15" si="14">N8*BT$6</f>
        <v>0</v>
      </c>
      <c r="BU8" s="688">
        <f t="shared" ref="BU8:BU15" si="15">U8*BU$6</f>
        <v>0</v>
      </c>
      <c r="BV8" s="688">
        <f t="shared" ref="BV8:BV15" si="16">AD8*BV$6</f>
        <v>5190.3999999999996</v>
      </c>
      <c r="BW8" s="688">
        <f t="shared" ref="BW8:BW15" si="17">AP8*BW$6</f>
        <v>4539.5999999999995</v>
      </c>
      <c r="BX8" s="689">
        <f t="shared" ref="BX8:BX15" si="18">AX8*BX$6</f>
        <v>0</v>
      </c>
      <c r="BY8" s="8"/>
      <c r="BZ8" s="687">
        <f t="shared" ref="BZ8:BZ15" si="19">SUM(BR8:BX8)</f>
        <v>9730</v>
      </c>
      <c r="CA8" s="694">
        <f t="shared" ref="CA8:CA15" si="20">BZ8*(1+BB8)</f>
        <v>12162.5</v>
      </c>
      <c r="CB8" s="689">
        <f t="shared" si="4"/>
        <v>1250</v>
      </c>
      <c r="CC8" s="8"/>
      <c r="CD8" s="8"/>
      <c r="CE8" s="8"/>
      <c r="CF8" s="329"/>
    </row>
    <row r="9" spans="2:84" s="2" customFormat="1">
      <c r="B9" s="355" t="s">
        <v>853</v>
      </c>
      <c r="C9" s="425" t="s">
        <v>535</v>
      </c>
      <c r="D9" s="437" t="s">
        <v>121</v>
      </c>
      <c r="E9" s="184">
        <v>0</v>
      </c>
      <c r="F9" s="283">
        <v>0</v>
      </c>
      <c r="G9" s="184"/>
      <c r="H9" s="282">
        <f t="shared" si="0"/>
        <v>0</v>
      </c>
      <c r="I9" s="184"/>
      <c r="J9" s="213">
        <v>0</v>
      </c>
      <c r="K9" s="285">
        <v>0</v>
      </c>
      <c r="L9" s="214">
        <v>0</v>
      </c>
      <c r="M9" s="184"/>
      <c r="N9" s="282">
        <f t="shared" si="1"/>
        <v>0</v>
      </c>
      <c r="O9" s="184"/>
      <c r="P9" s="213">
        <v>0</v>
      </c>
      <c r="Q9" s="285">
        <v>0</v>
      </c>
      <c r="R9" s="285">
        <v>0</v>
      </c>
      <c r="S9" s="214">
        <v>0</v>
      </c>
      <c r="T9" s="184"/>
      <c r="U9" s="282">
        <f t="shared" si="2"/>
        <v>0</v>
      </c>
      <c r="V9" s="412"/>
      <c r="W9" s="213">
        <v>0</v>
      </c>
      <c r="X9" s="285">
        <v>0</v>
      </c>
      <c r="Y9" s="285">
        <v>0</v>
      </c>
      <c r="Z9" s="285">
        <v>0</v>
      </c>
      <c r="AA9" s="285">
        <v>0</v>
      </c>
      <c r="AB9" s="214">
        <v>0</v>
      </c>
      <c r="AC9" s="184"/>
      <c r="AD9" s="282">
        <f>SUM(AE9:AO9)</f>
        <v>0</v>
      </c>
      <c r="AE9" s="184"/>
      <c r="AF9" s="213">
        <v>0</v>
      </c>
      <c r="AG9" s="285">
        <v>0</v>
      </c>
      <c r="AH9" s="285">
        <v>0</v>
      </c>
      <c r="AI9" s="285">
        <v>0</v>
      </c>
      <c r="AJ9" s="285">
        <v>0</v>
      </c>
      <c r="AK9" s="285">
        <v>0</v>
      </c>
      <c r="AL9" s="285">
        <v>0</v>
      </c>
      <c r="AM9" s="285">
        <v>0</v>
      </c>
      <c r="AN9" s="214">
        <v>0</v>
      </c>
      <c r="AO9" s="184"/>
      <c r="AP9" s="282">
        <f t="shared" si="3"/>
        <v>0</v>
      </c>
      <c r="AQ9" s="184"/>
      <c r="AR9" s="213">
        <v>0</v>
      </c>
      <c r="AS9" s="285">
        <v>0</v>
      </c>
      <c r="AT9" s="285">
        <v>0</v>
      </c>
      <c r="AU9" s="285">
        <v>0</v>
      </c>
      <c r="AV9" s="214">
        <v>0</v>
      </c>
      <c r="AW9" s="184"/>
      <c r="AX9" s="282">
        <v>0</v>
      </c>
      <c r="AY9" s="412"/>
      <c r="AZ9" s="219">
        <v>0</v>
      </c>
      <c r="BA9" s="439" t="s">
        <v>17</v>
      </c>
      <c r="BB9" s="732">
        <v>0</v>
      </c>
      <c r="BC9" s="718">
        <v>0</v>
      </c>
      <c r="BD9" s="184" t="s">
        <v>17</v>
      </c>
      <c r="BE9" s="283" t="s">
        <v>17</v>
      </c>
      <c r="BF9" s="412"/>
      <c r="BG9" s="213" t="s">
        <v>432</v>
      </c>
      <c r="BH9" s="214" t="s">
        <v>432</v>
      </c>
      <c r="BI9" s="184"/>
      <c r="BJ9" s="335">
        <f t="shared" si="5"/>
        <v>0</v>
      </c>
      <c r="BK9" s="336">
        <f t="shared" si="6"/>
        <v>0</v>
      </c>
      <c r="BL9" s="336">
        <f t="shared" si="7"/>
        <v>0</v>
      </c>
      <c r="BM9" s="336">
        <f t="shared" si="8"/>
        <v>0</v>
      </c>
      <c r="BN9" s="336">
        <f t="shared" si="9"/>
        <v>0</v>
      </c>
      <c r="BO9" s="336">
        <f t="shared" si="10"/>
        <v>0</v>
      </c>
      <c r="BP9" s="337">
        <f t="shared" si="11"/>
        <v>0</v>
      </c>
      <c r="BR9" s="687">
        <f t="shared" si="12"/>
        <v>0</v>
      </c>
      <c r="BS9" s="688">
        <f t="shared" si="13"/>
        <v>0</v>
      </c>
      <c r="BT9" s="688">
        <f t="shared" si="14"/>
        <v>0</v>
      </c>
      <c r="BU9" s="688">
        <f t="shared" si="15"/>
        <v>0</v>
      </c>
      <c r="BV9" s="688">
        <f t="shared" si="16"/>
        <v>0</v>
      </c>
      <c r="BW9" s="688">
        <f t="shared" si="17"/>
        <v>0</v>
      </c>
      <c r="BX9" s="689">
        <f t="shared" si="18"/>
        <v>0</v>
      </c>
      <c r="BY9" s="8"/>
      <c r="BZ9" s="687">
        <f t="shared" si="19"/>
        <v>0</v>
      </c>
      <c r="CA9" s="694">
        <f t="shared" si="20"/>
        <v>0</v>
      </c>
      <c r="CB9" s="689">
        <f t="shared" si="4"/>
        <v>0</v>
      </c>
      <c r="CC9" s="8"/>
      <c r="CD9" s="8"/>
      <c r="CE9" s="8"/>
      <c r="CF9" s="329"/>
    </row>
    <row r="10" spans="2:84" s="2" customFormat="1" ht="31.2">
      <c r="B10" s="355" t="s">
        <v>853</v>
      </c>
      <c r="C10" s="425" t="s">
        <v>536</v>
      </c>
      <c r="D10" s="437" t="s">
        <v>121</v>
      </c>
      <c r="E10" s="184">
        <v>0</v>
      </c>
      <c r="F10" s="283">
        <v>0</v>
      </c>
      <c r="G10" s="184"/>
      <c r="H10" s="282">
        <f t="shared" ref="H10" si="21">SUM(I10:M10)</f>
        <v>0</v>
      </c>
      <c r="I10" s="184"/>
      <c r="J10" s="213">
        <v>0</v>
      </c>
      <c r="K10" s="285">
        <v>0</v>
      </c>
      <c r="L10" s="214">
        <v>0</v>
      </c>
      <c r="M10" s="184"/>
      <c r="N10" s="282">
        <f t="shared" ref="N10" si="22">SUM(O10:T10)</f>
        <v>0</v>
      </c>
      <c r="O10" s="184"/>
      <c r="P10" s="213">
        <v>0</v>
      </c>
      <c r="Q10" s="285">
        <v>0</v>
      </c>
      <c r="R10" s="285">
        <v>0</v>
      </c>
      <c r="S10" s="214">
        <v>0</v>
      </c>
      <c r="T10" s="184"/>
      <c r="U10" s="282">
        <f t="shared" ref="U10" si="23">SUM(V10:AC10)</f>
        <v>0</v>
      </c>
      <c r="V10" s="412"/>
      <c r="W10" s="213">
        <v>0</v>
      </c>
      <c r="X10" s="285">
        <v>0</v>
      </c>
      <c r="Y10" s="285">
        <v>0</v>
      </c>
      <c r="Z10" s="285">
        <v>0</v>
      </c>
      <c r="AA10" s="285">
        <v>0</v>
      </c>
      <c r="AB10" s="214">
        <v>0</v>
      </c>
      <c r="AC10" s="184"/>
      <c r="AD10" s="282">
        <f>SUM(AE10:AO10)</f>
        <v>0</v>
      </c>
      <c r="AE10" s="184"/>
      <c r="AF10" s="213">
        <v>0</v>
      </c>
      <c r="AG10" s="285">
        <v>0</v>
      </c>
      <c r="AH10" s="285">
        <v>0</v>
      </c>
      <c r="AI10" s="285">
        <v>0</v>
      </c>
      <c r="AJ10" s="285">
        <v>0</v>
      </c>
      <c r="AK10" s="285">
        <v>0</v>
      </c>
      <c r="AL10" s="285">
        <v>0</v>
      </c>
      <c r="AM10" s="285">
        <v>0</v>
      </c>
      <c r="AN10" s="214">
        <v>0</v>
      </c>
      <c r="AO10" s="184"/>
      <c r="AP10" s="282">
        <f t="shared" ref="AP10:AP11" si="24">SUM(AQ10:AW10)</f>
        <v>0</v>
      </c>
      <c r="AQ10" s="184"/>
      <c r="AR10" s="213">
        <v>0</v>
      </c>
      <c r="AS10" s="285">
        <v>0</v>
      </c>
      <c r="AT10" s="285">
        <v>0</v>
      </c>
      <c r="AU10" s="285">
        <v>0</v>
      </c>
      <c r="AV10" s="214">
        <v>0</v>
      </c>
      <c r="AW10" s="184"/>
      <c r="AX10" s="282">
        <v>0</v>
      </c>
      <c r="AY10" s="412"/>
      <c r="AZ10" s="219">
        <v>0</v>
      </c>
      <c r="BA10" s="439" t="s">
        <v>17</v>
      </c>
      <c r="BB10" s="732">
        <v>0</v>
      </c>
      <c r="BC10" s="718">
        <v>0</v>
      </c>
      <c r="BD10" s="184" t="s">
        <v>17</v>
      </c>
      <c r="BE10" s="283" t="s">
        <v>17</v>
      </c>
      <c r="BF10" s="412"/>
      <c r="BG10" s="213" t="s">
        <v>432</v>
      </c>
      <c r="BH10" s="214" t="s">
        <v>432</v>
      </c>
      <c r="BI10" s="184"/>
      <c r="BJ10" s="335">
        <f t="shared" si="5"/>
        <v>0</v>
      </c>
      <c r="BK10" s="336">
        <f t="shared" si="6"/>
        <v>0</v>
      </c>
      <c r="BL10" s="336">
        <f t="shared" si="7"/>
        <v>0</v>
      </c>
      <c r="BM10" s="336">
        <f t="shared" si="8"/>
        <v>0</v>
      </c>
      <c r="BN10" s="336">
        <f t="shared" si="9"/>
        <v>0</v>
      </c>
      <c r="BO10" s="336">
        <f t="shared" si="10"/>
        <v>0</v>
      </c>
      <c r="BP10" s="337">
        <f t="shared" si="11"/>
        <v>0</v>
      </c>
      <c r="BR10" s="687">
        <f t="shared" si="12"/>
        <v>0</v>
      </c>
      <c r="BS10" s="688">
        <f t="shared" si="13"/>
        <v>0</v>
      </c>
      <c r="BT10" s="688">
        <f t="shared" si="14"/>
        <v>0</v>
      </c>
      <c r="BU10" s="688">
        <f t="shared" si="15"/>
        <v>0</v>
      </c>
      <c r="BV10" s="688">
        <f t="shared" si="16"/>
        <v>0</v>
      </c>
      <c r="BW10" s="688">
        <f t="shared" si="17"/>
        <v>0</v>
      </c>
      <c r="BX10" s="689">
        <f t="shared" si="18"/>
        <v>0</v>
      </c>
      <c r="BY10" s="8"/>
      <c r="BZ10" s="687">
        <f t="shared" si="19"/>
        <v>0</v>
      </c>
      <c r="CA10" s="694">
        <f t="shared" si="20"/>
        <v>0</v>
      </c>
      <c r="CB10" s="689">
        <f t="shared" si="4"/>
        <v>0</v>
      </c>
      <c r="CC10" s="8"/>
      <c r="CD10" s="8"/>
      <c r="CE10" s="8"/>
      <c r="CF10" s="329"/>
    </row>
    <row r="11" spans="2:84" s="2" customFormat="1" ht="172.2" thickBot="1">
      <c r="B11" s="355" t="s">
        <v>854</v>
      </c>
      <c r="C11" s="425" t="s">
        <v>534</v>
      </c>
      <c r="D11" s="572" t="s">
        <v>531</v>
      </c>
      <c r="E11" s="184">
        <v>40</v>
      </c>
      <c r="F11" s="283">
        <v>0</v>
      </c>
      <c r="G11" s="184"/>
      <c r="H11" s="282">
        <f t="shared" si="0"/>
        <v>320</v>
      </c>
      <c r="I11" s="184"/>
      <c r="J11" s="213">
        <v>0</v>
      </c>
      <c r="K11" s="909">
        <v>320</v>
      </c>
      <c r="L11" s="913">
        <v>0</v>
      </c>
      <c r="M11" s="184"/>
      <c r="N11" s="282">
        <f t="shared" si="1"/>
        <v>780</v>
      </c>
      <c r="O11" s="184"/>
      <c r="P11" s="213">
        <v>0</v>
      </c>
      <c r="Q11" s="285">
        <v>0</v>
      </c>
      <c r="R11" s="285">
        <v>160</v>
      </c>
      <c r="S11" s="214">
        <v>620</v>
      </c>
      <c r="T11" s="184"/>
      <c r="U11" s="282">
        <f t="shared" si="2"/>
        <v>0</v>
      </c>
      <c r="V11" s="412"/>
      <c r="W11" s="213">
        <v>0</v>
      </c>
      <c r="X11" s="285">
        <v>0</v>
      </c>
      <c r="Y11" s="285">
        <v>0</v>
      </c>
      <c r="Z11" s="285">
        <v>0</v>
      </c>
      <c r="AA11" s="285">
        <v>0</v>
      </c>
      <c r="AB11" s="214">
        <v>0</v>
      </c>
      <c r="AC11" s="184"/>
      <c r="AD11" s="282">
        <f>SUM(AF11:AN11)</f>
        <v>256</v>
      </c>
      <c r="AE11" s="184"/>
      <c r="AF11" s="213">
        <v>128</v>
      </c>
      <c r="AG11" s="285">
        <v>128</v>
      </c>
      <c r="AH11" s="285">
        <v>0</v>
      </c>
      <c r="AI11" s="285">
        <v>0</v>
      </c>
      <c r="AJ11" s="285">
        <v>0</v>
      </c>
      <c r="AK11" s="285">
        <v>0</v>
      </c>
      <c r="AL11" s="285">
        <v>0</v>
      </c>
      <c r="AM11" s="285">
        <v>0</v>
      </c>
      <c r="AN11" s="214">
        <v>0</v>
      </c>
      <c r="AO11" s="184"/>
      <c r="AP11" s="282">
        <f t="shared" si="24"/>
        <v>0</v>
      </c>
      <c r="AQ11" s="184"/>
      <c r="AR11" s="213">
        <v>0</v>
      </c>
      <c r="AS11" s="285">
        <v>0</v>
      </c>
      <c r="AT11" s="285">
        <v>0</v>
      </c>
      <c r="AU11" s="285">
        <v>0</v>
      </c>
      <c r="AV11" s="214">
        <v>0</v>
      </c>
      <c r="AW11" s="184"/>
      <c r="AX11" s="914">
        <v>1280</v>
      </c>
      <c r="AY11" s="412"/>
      <c r="AZ11" s="219">
        <v>0</v>
      </c>
      <c r="BA11" s="412" t="s">
        <v>17</v>
      </c>
      <c r="BB11" s="716">
        <v>0.25</v>
      </c>
      <c r="BC11" s="718">
        <v>0</v>
      </c>
      <c r="BD11" s="184"/>
      <c r="BE11" s="283"/>
      <c r="BF11" s="412"/>
      <c r="BG11" s="213" t="s">
        <v>500</v>
      </c>
      <c r="BH11" s="214" t="s">
        <v>494</v>
      </c>
      <c r="BI11" s="184"/>
      <c r="BJ11" s="335">
        <f t="shared" si="5"/>
        <v>0</v>
      </c>
      <c r="BK11" s="336">
        <f t="shared" si="6"/>
        <v>320</v>
      </c>
      <c r="BL11" s="336">
        <f t="shared" si="7"/>
        <v>780</v>
      </c>
      <c r="BM11" s="336">
        <f t="shared" si="8"/>
        <v>0</v>
      </c>
      <c r="BN11" s="336">
        <f t="shared" si="9"/>
        <v>256</v>
      </c>
      <c r="BO11" s="336">
        <f t="shared" si="10"/>
        <v>0</v>
      </c>
      <c r="BP11" s="337">
        <f t="shared" si="11"/>
        <v>1280</v>
      </c>
      <c r="BR11" s="687">
        <f t="shared" si="12"/>
        <v>0</v>
      </c>
      <c r="BS11" s="688">
        <f t="shared" si="13"/>
        <v>38880</v>
      </c>
      <c r="BT11" s="688">
        <f t="shared" si="14"/>
        <v>81354</v>
      </c>
      <c r="BU11" s="688">
        <f t="shared" si="15"/>
        <v>0</v>
      </c>
      <c r="BV11" s="688">
        <f t="shared" si="16"/>
        <v>20761.599999999999</v>
      </c>
      <c r="BW11" s="688">
        <f t="shared" si="17"/>
        <v>0</v>
      </c>
      <c r="BX11" s="689">
        <f t="shared" si="18"/>
        <v>0</v>
      </c>
      <c r="BY11" s="8"/>
      <c r="BZ11" s="687">
        <f t="shared" si="19"/>
        <v>140995.6</v>
      </c>
      <c r="CA11" s="694">
        <f t="shared" si="20"/>
        <v>176244.5</v>
      </c>
      <c r="CB11" s="689">
        <f t="shared" si="4"/>
        <v>0</v>
      </c>
      <c r="CC11" s="8"/>
      <c r="CD11" s="8"/>
      <c r="CE11" s="8"/>
      <c r="CF11" s="329"/>
    </row>
    <row r="12" spans="2:84" s="2" customFormat="1" ht="187.8" thickBot="1">
      <c r="B12" s="355" t="s">
        <v>854</v>
      </c>
      <c r="C12" s="425" t="s">
        <v>533</v>
      </c>
      <c r="D12" s="572" t="s">
        <v>532</v>
      </c>
      <c r="E12" s="184">
        <v>40</v>
      </c>
      <c r="F12" s="283">
        <v>0</v>
      </c>
      <c r="G12" s="184"/>
      <c r="H12" s="282">
        <f t="shared" ref="H12" si="25">SUM(I12:M12)</f>
        <v>0</v>
      </c>
      <c r="I12" s="184"/>
      <c r="J12" s="213">
        <v>0</v>
      </c>
      <c r="K12" s="285">
        <v>0</v>
      </c>
      <c r="L12" s="214">
        <v>0</v>
      </c>
      <c r="M12" s="184"/>
      <c r="N12" s="282">
        <f t="shared" ref="N12" si="26">SUM(O12:T12)</f>
        <v>0</v>
      </c>
      <c r="O12" s="184"/>
      <c r="P12" s="213">
        <v>0</v>
      </c>
      <c r="Q12" s="285">
        <v>0</v>
      </c>
      <c r="R12" s="285">
        <v>0</v>
      </c>
      <c r="S12" s="214">
        <v>0</v>
      </c>
      <c r="T12" s="184"/>
      <c r="U12" s="282">
        <f t="shared" ref="U12" si="27">SUM(V12:AC12)</f>
        <v>0</v>
      </c>
      <c r="V12" s="412"/>
      <c r="W12" s="213">
        <v>0</v>
      </c>
      <c r="X12" s="285">
        <v>0</v>
      </c>
      <c r="Y12" s="285">
        <v>0</v>
      </c>
      <c r="Z12" s="285">
        <v>0</v>
      </c>
      <c r="AA12" s="285">
        <v>0</v>
      </c>
      <c r="AB12" s="214">
        <v>0</v>
      </c>
      <c r="AC12" s="184"/>
      <c r="AD12" s="282">
        <f>SUM(AF12:AN12)</f>
        <v>0</v>
      </c>
      <c r="AE12" s="184"/>
      <c r="AF12" s="213">
        <v>0</v>
      </c>
      <c r="AG12" s="285">
        <v>0</v>
      </c>
      <c r="AH12" s="285">
        <v>0</v>
      </c>
      <c r="AI12" s="285">
        <v>0</v>
      </c>
      <c r="AJ12" s="285">
        <v>0</v>
      </c>
      <c r="AK12" s="285">
        <v>0</v>
      </c>
      <c r="AL12" s="285">
        <v>0</v>
      </c>
      <c r="AM12" s="285">
        <v>0</v>
      </c>
      <c r="AN12" s="214">
        <v>0</v>
      </c>
      <c r="AO12" s="184"/>
      <c r="AP12" s="282">
        <f t="shared" ref="AP12" si="28">SUM(AQ12:AW12)</f>
        <v>0</v>
      </c>
      <c r="AQ12" s="184"/>
      <c r="AR12" s="213">
        <v>0</v>
      </c>
      <c r="AS12" s="285">
        <v>0</v>
      </c>
      <c r="AT12" s="285">
        <v>0</v>
      </c>
      <c r="AU12" s="285">
        <v>0</v>
      </c>
      <c r="AV12" s="214">
        <v>0</v>
      </c>
      <c r="AW12" s="184"/>
      <c r="AX12" s="282">
        <v>0</v>
      </c>
      <c r="AY12" s="412"/>
      <c r="AZ12" s="219">
        <v>0</v>
      </c>
      <c r="BA12" s="412" t="s">
        <v>17</v>
      </c>
      <c r="BB12" s="716">
        <v>0.25</v>
      </c>
      <c r="BC12" s="718">
        <v>0</v>
      </c>
      <c r="BD12" s="184"/>
      <c r="BE12" s="283"/>
      <c r="BF12" s="412"/>
      <c r="BG12" s="213" t="s">
        <v>500</v>
      </c>
      <c r="BH12" s="214" t="s">
        <v>494</v>
      </c>
      <c r="BI12" s="184"/>
      <c r="BJ12" s="335">
        <f t="shared" si="5"/>
        <v>0</v>
      </c>
      <c r="BK12" s="336">
        <f t="shared" si="6"/>
        <v>0</v>
      </c>
      <c r="BL12" s="336">
        <f t="shared" si="7"/>
        <v>0</v>
      </c>
      <c r="BM12" s="336">
        <f t="shared" si="8"/>
        <v>0</v>
      </c>
      <c r="BN12" s="336">
        <f t="shared" si="9"/>
        <v>0</v>
      </c>
      <c r="BO12" s="336">
        <f t="shared" si="10"/>
        <v>0</v>
      </c>
      <c r="BP12" s="337">
        <f t="shared" si="11"/>
        <v>0</v>
      </c>
      <c r="BR12" s="687">
        <f t="shared" si="12"/>
        <v>0</v>
      </c>
      <c r="BS12" s="688">
        <f t="shared" si="13"/>
        <v>0</v>
      </c>
      <c r="BT12" s="688">
        <f t="shared" si="14"/>
        <v>0</v>
      </c>
      <c r="BU12" s="688">
        <f t="shared" si="15"/>
        <v>0</v>
      </c>
      <c r="BV12" s="688">
        <f t="shared" si="16"/>
        <v>0</v>
      </c>
      <c r="BW12" s="688">
        <f t="shared" si="17"/>
        <v>0</v>
      </c>
      <c r="BX12" s="689">
        <f t="shared" si="18"/>
        <v>0</v>
      </c>
      <c r="BY12" s="8"/>
      <c r="BZ12" s="687">
        <f t="shared" si="19"/>
        <v>0</v>
      </c>
      <c r="CA12" s="694">
        <f t="shared" si="20"/>
        <v>0</v>
      </c>
      <c r="CB12" s="689">
        <f t="shared" si="4"/>
        <v>0</v>
      </c>
      <c r="CC12" s="8"/>
      <c r="CD12" s="8"/>
      <c r="CE12" s="8"/>
      <c r="CF12" s="329"/>
    </row>
    <row r="13" spans="2:84" s="2" customFormat="1" ht="218.4">
      <c r="B13" s="355" t="s">
        <v>855</v>
      </c>
      <c r="C13" s="425" t="s">
        <v>209</v>
      </c>
      <c r="D13" s="573" t="s">
        <v>416</v>
      </c>
      <c r="E13" s="184">
        <v>10</v>
      </c>
      <c r="F13" s="283">
        <v>0</v>
      </c>
      <c r="G13" s="184"/>
      <c r="H13" s="282">
        <f t="shared" si="0"/>
        <v>0</v>
      </c>
      <c r="I13" s="184"/>
      <c r="J13" s="213">
        <v>0</v>
      </c>
      <c r="K13" s="909">
        <v>0</v>
      </c>
      <c r="L13" s="214">
        <v>0</v>
      </c>
      <c r="M13" s="184"/>
      <c r="N13" s="282">
        <f t="shared" si="1"/>
        <v>16</v>
      </c>
      <c r="O13" s="184"/>
      <c r="P13" s="213">
        <v>0</v>
      </c>
      <c r="Q13" s="285">
        <v>0</v>
      </c>
      <c r="R13" s="285">
        <v>8</v>
      </c>
      <c r="S13" s="214">
        <v>8</v>
      </c>
      <c r="T13" s="184"/>
      <c r="U13" s="282">
        <f t="shared" si="2"/>
        <v>8</v>
      </c>
      <c r="V13" s="412"/>
      <c r="W13" s="213">
        <v>8</v>
      </c>
      <c r="X13" s="285">
        <v>0</v>
      </c>
      <c r="Y13" s="285">
        <v>0</v>
      </c>
      <c r="Z13" s="285">
        <v>0</v>
      </c>
      <c r="AA13" s="285">
        <v>0</v>
      </c>
      <c r="AB13" s="214">
        <v>0</v>
      </c>
      <c r="AC13" s="184"/>
      <c r="AD13" s="282">
        <f>SUM(AE13:AO13)</f>
        <v>16</v>
      </c>
      <c r="AE13" s="184"/>
      <c r="AF13" s="213">
        <v>8</v>
      </c>
      <c r="AG13" s="285">
        <v>8</v>
      </c>
      <c r="AH13" s="285">
        <v>0</v>
      </c>
      <c r="AI13" s="285">
        <v>0</v>
      </c>
      <c r="AJ13" s="285">
        <v>0</v>
      </c>
      <c r="AK13" s="285">
        <v>0</v>
      </c>
      <c r="AL13" s="285">
        <v>0</v>
      </c>
      <c r="AM13" s="285">
        <v>0</v>
      </c>
      <c r="AN13" s="214">
        <v>0</v>
      </c>
      <c r="AO13" s="184"/>
      <c r="AP13" s="282">
        <f t="shared" si="3"/>
        <v>0</v>
      </c>
      <c r="AQ13" s="184"/>
      <c r="AR13" s="213">
        <v>0</v>
      </c>
      <c r="AS13" s="285">
        <v>0</v>
      </c>
      <c r="AT13" s="285">
        <v>0</v>
      </c>
      <c r="AU13" s="285">
        <v>0</v>
      </c>
      <c r="AV13" s="214">
        <v>0</v>
      </c>
      <c r="AW13" s="184"/>
      <c r="AX13" s="282">
        <v>0</v>
      </c>
      <c r="AY13" s="412"/>
      <c r="AZ13" s="219">
        <v>0</v>
      </c>
      <c r="BA13" s="439" t="s">
        <v>17</v>
      </c>
      <c r="BB13" s="732">
        <v>0.25</v>
      </c>
      <c r="BC13" s="718">
        <v>0</v>
      </c>
      <c r="BD13" s="184"/>
      <c r="BE13" s="283"/>
      <c r="BF13" s="412"/>
      <c r="BG13" s="213" t="s">
        <v>500</v>
      </c>
      <c r="BH13" s="214" t="s">
        <v>494</v>
      </c>
      <c r="BI13" s="184"/>
      <c r="BJ13" s="335">
        <f t="shared" si="5"/>
        <v>0</v>
      </c>
      <c r="BK13" s="336">
        <f t="shared" si="6"/>
        <v>0</v>
      </c>
      <c r="BL13" s="336">
        <f t="shared" si="7"/>
        <v>16</v>
      </c>
      <c r="BM13" s="336">
        <f t="shared" si="8"/>
        <v>8</v>
      </c>
      <c r="BN13" s="336">
        <f t="shared" si="9"/>
        <v>16</v>
      </c>
      <c r="BO13" s="336">
        <f t="shared" si="10"/>
        <v>0</v>
      </c>
      <c r="BP13" s="337">
        <f t="shared" si="11"/>
        <v>0</v>
      </c>
      <c r="BR13" s="687">
        <f t="shared" si="12"/>
        <v>0</v>
      </c>
      <c r="BS13" s="688">
        <f t="shared" si="13"/>
        <v>0</v>
      </c>
      <c r="BT13" s="688">
        <f t="shared" si="14"/>
        <v>1668.8</v>
      </c>
      <c r="BU13" s="688">
        <f t="shared" si="15"/>
        <v>648.79999999999995</v>
      </c>
      <c r="BV13" s="688">
        <f t="shared" si="16"/>
        <v>1297.5999999999999</v>
      </c>
      <c r="BW13" s="688">
        <f t="shared" si="17"/>
        <v>0</v>
      </c>
      <c r="BX13" s="689">
        <f t="shared" si="18"/>
        <v>0</v>
      </c>
      <c r="BY13" s="8"/>
      <c r="BZ13" s="687">
        <f t="shared" si="19"/>
        <v>3615.2</v>
      </c>
      <c r="CA13" s="694">
        <f t="shared" si="20"/>
        <v>4519</v>
      </c>
      <c r="CB13" s="689">
        <f t="shared" si="4"/>
        <v>0</v>
      </c>
      <c r="CC13" s="8"/>
      <c r="CD13" s="8"/>
      <c r="CE13" s="8"/>
      <c r="CF13" s="329"/>
    </row>
    <row r="14" spans="2:84" s="173" customFormat="1" ht="109.2">
      <c r="B14" s="355" t="s">
        <v>856</v>
      </c>
      <c r="C14" s="425" t="s">
        <v>210</v>
      </c>
      <c r="D14" s="368" t="s">
        <v>404</v>
      </c>
      <c r="E14" s="184">
        <v>10</v>
      </c>
      <c r="F14" s="283">
        <v>0</v>
      </c>
      <c r="G14" s="184"/>
      <c r="H14" s="282">
        <f t="shared" si="0"/>
        <v>0</v>
      </c>
      <c r="I14" s="184"/>
      <c r="J14" s="213">
        <v>0</v>
      </c>
      <c r="K14" s="909">
        <v>0</v>
      </c>
      <c r="L14" s="214">
        <v>0</v>
      </c>
      <c r="M14" s="184"/>
      <c r="N14" s="282">
        <f t="shared" si="1"/>
        <v>32</v>
      </c>
      <c r="O14" s="184"/>
      <c r="P14" s="213">
        <v>0</v>
      </c>
      <c r="Q14" s="285">
        <v>0</v>
      </c>
      <c r="R14" s="285">
        <v>16</v>
      </c>
      <c r="S14" s="214">
        <v>16</v>
      </c>
      <c r="T14" s="184"/>
      <c r="U14" s="282">
        <f t="shared" si="2"/>
        <v>16</v>
      </c>
      <c r="V14" s="412"/>
      <c r="W14" s="213">
        <v>16</v>
      </c>
      <c r="X14" s="285">
        <v>0</v>
      </c>
      <c r="Y14" s="285">
        <v>0</v>
      </c>
      <c r="Z14" s="285">
        <v>0</v>
      </c>
      <c r="AA14" s="285">
        <v>0</v>
      </c>
      <c r="AB14" s="214">
        <v>0</v>
      </c>
      <c r="AC14" s="184"/>
      <c r="AD14" s="282">
        <f>SUM(AE14:AO14)</f>
        <v>32</v>
      </c>
      <c r="AE14" s="184"/>
      <c r="AF14" s="213">
        <v>16</v>
      </c>
      <c r="AG14" s="285">
        <v>16</v>
      </c>
      <c r="AH14" s="285">
        <v>0</v>
      </c>
      <c r="AI14" s="285">
        <v>0</v>
      </c>
      <c r="AJ14" s="285">
        <v>0</v>
      </c>
      <c r="AK14" s="285">
        <v>0</v>
      </c>
      <c r="AL14" s="285">
        <v>0</v>
      </c>
      <c r="AM14" s="285">
        <v>0</v>
      </c>
      <c r="AN14" s="214">
        <v>0</v>
      </c>
      <c r="AO14" s="184"/>
      <c r="AP14" s="282">
        <f t="shared" si="3"/>
        <v>0</v>
      </c>
      <c r="AQ14" s="184"/>
      <c r="AR14" s="213">
        <v>0</v>
      </c>
      <c r="AS14" s="285">
        <v>0</v>
      </c>
      <c r="AT14" s="285">
        <v>0</v>
      </c>
      <c r="AU14" s="285">
        <v>0</v>
      </c>
      <c r="AV14" s="214">
        <v>0</v>
      </c>
      <c r="AW14" s="184"/>
      <c r="AX14" s="282">
        <v>0</v>
      </c>
      <c r="AY14" s="412"/>
      <c r="AZ14" s="219">
        <v>0</v>
      </c>
      <c r="BA14" s="439" t="s">
        <v>17</v>
      </c>
      <c r="BB14" s="732">
        <v>0.25</v>
      </c>
      <c r="BC14" s="718">
        <v>0</v>
      </c>
      <c r="BD14" s="184"/>
      <c r="BE14" s="283"/>
      <c r="BF14" s="412"/>
      <c r="BG14" s="213" t="s">
        <v>500</v>
      </c>
      <c r="BH14" s="214" t="s">
        <v>494</v>
      </c>
      <c r="BI14" s="184"/>
      <c r="BJ14" s="335">
        <f t="shared" si="5"/>
        <v>0</v>
      </c>
      <c r="BK14" s="336">
        <f t="shared" si="6"/>
        <v>0</v>
      </c>
      <c r="BL14" s="336">
        <f t="shared" si="7"/>
        <v>32</v>
      </c>
      <c r="BM14" s="336">
        <f t="shared" si="8"/>
        <v>16</v>
      </c>
      <c r="BN14" s="336">
        <f t="shared" si="9"/>
        <v>32</v>
      </c>
      <c r="BO14" s="336">
        <f t="shared" si="10"/>
        <v>0</v>
      </c>
      <c r="BP14" s="337">
        <f t="shared" si="11"/>
        <v>0</v>
      </c>
      <c r="BR14" s="687">
        <f t="shared" si="12"/>
        <v>0</v>
      </c>
      <c r="BS14" s="688">
        <f t="shared" si="13"/>
        <v>0</v>
      </c>
      <c r="BT14" s="688">
        <f t="shared" si="14"/>
        <v>3337.6</v>
      </c>
      <c r="BU14" s="688">
        <f t="shared" si="15"/>
        <v>1297.5999999999999</v>
      </c>
      <c r="BV14" s="688">
        <f t="shared" si="16"/>
        <v>2595.1999999999998</v>
      </c>
      <c r="BW14" s="688">
        <f t="shared" si="17"/>
        <v>0</v>
      </c>
      <c r="BX14" s="689">
        <f t="shared" si="18"/>
        <v>0</v>
      </c>
      <c r="BY14" s="8"/>
      <c r="BZ14" s="687">
        <f t="shared" si="19"/>
        <v>7230.4</v>
      </c>
      <c r="CA14" s="694">
        <f t="shared" si="20"/>
        <v>9038</v>
      </c>
      <c r="CB14" s="689">
        <f t="shared" si="4"/>
        <v>0</v>
      </c>
      <c r="CC14" s="8"/>
      <c r="CD14" s="8"/>
      <c r="CE14" s="8"/>
      <c r="CF14" s="170"/>
    </row>
    <row r="15" spans="2:84" s="2" customFormat="1" ht="31.8" thickBot="1">
      <c r="B15" s="442" t="s">
        <v>857</v>
      </c>
      <c r="C15" s="426" t="s">
        <v>211</v>
      </c>
      <c r="D15" s="440" t="s">
        <v>121</v>
      </c>
      <c r="E15" s="340">
        <v>0</v>
      </c>
      <c r="F15" s="299">
        <v>0</v>
      </c>
      <c r="G15" s="340"/>
      <c r="H15" s="298">
        <f t="shared" si="0"/>
        <v>0</v>
      </c>
      <c r="I15" s="340"/>
      <c r="J15" s="215">
        <v>0</v>
      </c>
      <c r="K15" s="301">
        <v>0</v>
      </c>
      <c r="L15" s="216">
        <v>0</v>
      </c>
      <c r="M15" s="340"/>
      <c r="N15" s="298">
        <f t="shared" si="1"/>
        <v>0</v>
      </c>
      <c r="O15" s="340"/>
      <c r="P15" s="215">
        <v>0</v>
      </c>
      <c r="Q15" s="301">
        <v>0</v>
      </c>
      <c r="R15" s="301">
        <v>0</v>
      </c>
      <c r="S15" s="216">
        <v>0</v>
      </c>
      <c r="T15" s="340"/>
      <c r="U15" s="298">
        <f t="shared" si="2"/>
        <v>0</v>
      </c>
      <c r="V15" s="413"/>
      <c r="W15" s="215">
        <v>0</v>
      </c>
      <c r="X15" s="301">
        <v>0</v>
      </c>
      <c r="Y15" s="301">
        <v>0</v>
      </c>
      <c r="Z15" s="301">
        <v>0</v>
      </c>
      <c r="AA15" s="301">
        <v>0</v>
      </c>
      <c r="AB15" s="216">
        <v>0</v>
      </c>
      <c r="AC15" s="340"/>
      <c r="AD15" s="298">
        <f>SUM(AF15:AN15)</f>
        <v>0</v>
      </c>
      <c r="AE15" s="340"/>
      <c r="AF15" s="215">
        <v>0</v>
      </c>
      <c r="AG15" s="301">
        <v>0</v>
      </c>
      <c r="AH15" s="301">
        <v>0</v>
      </c>
      <c r="AI15" s="301">
        <v>0</v>
      </c>
      <c r="AJ15" s="301">
        <v>0</v>
      </c>
      <c r="AK15" s="301">
        <v>0</v>
      </c>
      <c r="AL15" s="301">
        <v>0</v>
      </c>
      <c r="AM15" s="301">
        <v>0</v>
      </c>
      <c r="AN15" s="216">
        <v>0</v>
      </c>
      <c r="AO15" s="340"/>
      <c r="AP15" s="298">
        <f t="shared" si="3"/>
        <v>0</v>
      </c>
      <c r="AQ15" s="340"/>
      <c r="AR15" s="215">
        <v>0</v>
      </c>
      <c r="AS15" s="301">
        <v>0</v>
      </c>
      <c r="AT15" s="301">
        <v>0</v>
      </c>
      <c r="AU15" s="301">
        <v>0</v>
      </c>
      <c r="AV15" s="216">
        <v>0</v>
      </c>
      <c r="AW15" s="340"/>
      <c r="AX15" s="298">
        <v>0</v>
      </c>
      <c r="AY15" s="413"/>
      <c r="AZ15" s="220">
        <v>0</v>
      </c>
      <c r="BA15" s="413" t="s">
        <v>17</v>
      </c>
      <c r="BB15" s="717">
        <v>0</v>
      </c>
      <c r="BC15" s="719">
        <v>0</v>
      </c>
      <c r="BD15" s="340" t="s">
        <v>17</v>
      </c>
      <c r="BE15" s="299" t="s">
        <v>17</v>
      </c>
      <c r="BF15" s="413"/>
      <c r="BG15" s="215" t="s">
        <v>432</v>
      </c>
      <c r="BH15" s="216" t="s">
        <v>432</v>
      </c>
      <c r="BI15" s="340"/>
      <c r="BJ15" s="408">
        <f t="shared" si="5"/>
        <v>0</v>
      </c>
      <c r="BK15" s="378">
        <f t="shared" si="6"/>
        <v>0</v>
      </c>
      <c r="BL15" s="378">
        <f t="shared" si="7"/>
        <v>0</v>
      </c>
      <c r="BM15" s="378">
        <f t="shared" si="8"/>
        <v>0</v>
      </c>
      <c r="BN15" s="378">
        <f t="shared" si="9"/>
        <v>0</v>
      </c>
      <c r="BO15" s="378">
        <f t="shared" si="10"/>
        <v>0</v>
      </c>
      <c r="BP15" s="380">
        <f t="shared" si="11"/>
        <v>0</v>
      </c>
      <c r="BR15" s="687">
        <f t="shared" si="12"/>
        <v>0</v>
      </c>
      <c r="BS15" s="688">
        <f t="shared" si="13"/>
        <v>0</v>
      </c>
      <c r="BT15" s="688">
        <f t="shared" si="14"/>
        <v>0</v>
      </c>
      <c r="BU15" s="688">
        <f t="shared" si="15"/>
        <v>0</v>
      </c>
      <c r="BV15" s="688">
        <f t="shared" si="16"/>
        <v>0</v>
      </c>
      <c r="BW15" s="688">
        <f t="shared" si="17"/>
        <v>0</v>
      </c>
      <c r="BX15" s="689">
        <f t="shared" si="18"/>
        <v>0</v>
      </c>
      <c r="BY15" s="18"/>
      <c r="BZ15" s="687">
        <f t="shared" si="19"/>
        <v>0</v>
      </c>
      <c r="CA15" s="694">
        <f t="shared" si="20"/>
        <v>0</v>
      </c>
      <c r="CB15" s="689">
        <f t="shared" si="4"/>
        <v>0</v>
      </c>
      <c r="CC15" s="18"/>
      <c r="CD15" s="18"/>
      <c r="CE15" s="18"/>
      <c r="CF15" s="170"/>
    </row>
    <row r="16" spans="2:84" ht="31.8" thickBot="1">
      <c r="T16" s="21"/>
      <c r="W16" s="20"/>
      <c r="AX16" s="1369" t="s">
        <v>715</v>
      </c>
      <c r="AY16" s="1374"/>
      <c r="AZ16" s="1375">
        <f>SUM(AZ7:AZ15)</f>
        <v>2000</v>
      </c>
      <c r="BO16" s="1376" t="s">
        <v>702</v>
      </c>
      <c r="BP16" s="1370">
        <f>SUM(BJ7:BP15)</f>
        <v>3036</v>
      </c>
      <c r="BQ16" s="18"/>
      <c r="CF16" s="329"/>
    </row>
    <row r="17" spans="2:83" ht="16.2" thickBot="1">
      <c r="T17" s="21"/>
      <c r="W17" s="20"/>
      <c r="BO17" s="18"/>
      <c r="BP17" s="18"/>
      <c r="BQ17" s="18"/>
    </row>
    <row r="18" spans="2:83" s="8" customFormat="1" ht="40.049999999999997" customHeight="1" thickBot="1">
      <c r="B18" s="345" t="s">
        <v>84</v>
      </c>
      <c r="C18" s="51"/>
      <c r="D18" s="9"/>
      <c r="E18" s="3"/>
      <c r="F18" s="3"/>
      <c r="G18" s="3"/>
      <c r="H18" s="3"/>
      <c r="I18" s="3"/>
      <c r="J18" s="3"/>
      <c r="K18" s="3"/>
      <c r="L18" s="3"/>
      <c r="M18" s="3"/>
      <c r="N18" s="3"/>
      <c r="O18" s="3"/>
      <c r="P18" s="3"/>
      <c r="Q18" s="3"/>
      <c r="R18" s="3"/>
      <c r="S18" s="10"/>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1338" t="s">
        <v>583</v>
      </c>
      <c r="BI18" s="1316"/>
      <c r="BJ18" s="903" t="s">
        <v>92</v>
      </c>
      <c r="BK18" s="903" t="s">
        <v>93</v>
      </c>
      <c r="BL18" s="903" t="s">
        <v>94</v>
      </c>
      <c r="BM18" s="903" t="s">
        <v>95</v>
      </c>
      <c r="BN18" s="903" t="s">
        <v>8</v>
      </c>
      <c r="BO18" s="903" t="s">
        <v>62</v>
      </c>
      <c r="BP18" s="904" t="s">
        <v>96</v>
      </c>
      <c r="BR18" s="50" t="s">
        <v>92</v>
      </c>
      <c r="BS18" s="158" t="s">
        <v>93</v>
      </c>
      <c r="BT18" s="158" t="s">
        <v>94</v>
      </c>
      <c r="BU18" s="158" t="s">
        <v>95</v>
      </c>
      <c r="BV18" s="158" t="s">
        <v>8</v>
      </c>
      <c r="BW18" s="158" t="s">
        <v>62</v>
      </c>
      <c r="BX18" s="159" t="s">
        <v>96</v>
      </c>
      <c r="BY18" s="369"/>
      <c r="BZ18" s="662" t="s">
        <v>528</v>
      </c>
      <c r="CA18" s="663" t="s">
        <v>594</v>
      </c>
      <c r="CB18" s="663" t="s">
        <v>595</v>
      </c>
      <c r="CC18" s="663" t="s">
        <v>529</v>
      </c>
      <c r="CD18" s="663" t="s">
        <v>596</v>
      </c>
      <c r="CE18" s="664" t="s">
        <v>597</v>
      </c>
    </row>
    <row r="19" spans="2:83" s="8" customFormat="1" ht="16.05" customHeight="1" thickBot="1">
      <c r="B19" s="51"/>
      <c r="C19" s="51"/>
      <c r="D19" s="9"/>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339"/>
      <c r="BI19" s="1317"/>
      <c r="BJ19" s="905" t="s">
        <v>556</v>
      </c>
      <c r="BK19" s="905" t="s">
        <v>556</v>
      </c>
      <c r="BL19" s="905" t="s">
        <v>556</v>
      </c>
      <c r="BM19" s="905" t="s">
        <v>556</v>
      </c>
      <c r="BN19" s="905" t="s">
        <v>556</v>
      </c>
      <c r="BO19" s="905" t="s">
        <v>556</v>
      </c>
      <c r="BP19" s="906" t="s">
        <v>556</v>
      </c>
      <c r="BR19" s="1306" t="s">
        <v>530</v>
      </c>
      <c r="BS19" s="1307"/>
      <c r="BT19" s="1307"/>
      <c r="BU19" s="1307"/>
      <c r="BV19" s="1307"/>
      <c r="BW19" s="1307"/>
      <c r="BX19" s="1308"/>
      <c r="BY19" s="665"/>
      <c r="BZ19" s="699">
        <f>SUM(BZ7:BZ15)</f>
        <v>176030.40000000002</v>
      </c>
      <c r="CA19" s="700">
        <f>SUM(CA7:CA15)</f>
        <v>220038</v>
      </c>
      <c r="CB19" s="700">
        <f>SUM(CB7:CB15)</f>
        <v>2500</v>
      </c>
      <c r="CC19" s="700">
        <f>SUM(AZ7:AZ21)</f>
        <v>4000</v>
      </c>
      <c r="CD19" s="701">
        <f>(CA19-BZ19)/BZ19</f>
        <v>0.24999999999999983</v>
      </c>
      <c r="CE19" s="702">
        <f>IF(CC19=0,0,(CB19-CC19)/CC19)</f>
        <v>-0.375</v>
      </c>
    </row>
    <row r="20" spans="2:83" s="86" customFormat="1" ht="36" customHeight="1" thickBot="1">
      <c r="B20" s="493" t="s">
        <v>74</v>
      </c>
      <c r="C20" s="494" t="s">
        <v>75</v>
      </c>
      <c r="D20" s="494" t="s">
        <v>76</v>
      </c>
      <c r="E20" s="482" t="s">
        <v>77</v>
      </c>
      <c r="F20" s="495"/>
      <c r="G20" s="495"/>
      <c r="H20" s="496" t="s">
        <v>81</v>
      </c>
      <c r="I20" s="482" t="s">
        <v>81</v>
      </c>
      <c r="J20" s="494" t="s">
        <v>82</v>
      </c>
      <c r="K20" s="497" t="s">
        <v>61</v>
      </c>
      <c r="L20" s="1343" t="s">
        <v>78</v>
      </c>
      <c r="M20" s="1344"/>
      <c r="N20" s="498" t="s">
        <v>79</v>
      </c>
      <c r="O20" s="498"/>
      <c r="P20" s="499" t="s">
        <v>588</v>
      </c>
      <c r="Q20" s="498" t="s">
        <v>598</v>
      </c>
      <c r="R20" s="499" t="s">
        <v>599</v>
      </c>
      <c r="S20" s="500" t="s">
        <v>61</v>
      </c>
      <c r="T20" s="500"/>
      <c r="U20" s="500" t="s">
        <v>588</v>
      </c>
      <c r="V20" s="501"/>
      <c r="W20" s="501" t="s">
        <v>600</v>
      </c>
      <c r="X20" s="501" t="s">
        <v>80</v>
      </c>
      <c r="Y20" s="501" t="s">
        <v>601</v>
      </c>
      <c r="Z20" s="502" t="s">
        <v>83</v>
      </c>
      <c r="AA20" s="1333" t="s">
        <v>286</v>
      </c>
      <c r="AB20" s="1333"/>
      <c r="AC20" s="1333"/>
      <c r="AD20" s="1333"/>
      <c r="AE20" s="1333"/>
      <c r="AF20" s="1333"/>
      <c r="AG20" s="1326"/>
      <c r="BH20" s="1340"/>
      <c r="BI20" s="1318"/>
      <c r="BJ20" s="195">
        <f>SUM(BJ7:BJ15)</f>
        <v>0</v>
      </c>
      <c r="BK20" s="196">
        <f t="shared" ref="BK20:BP20" si="29">SUM(BK7:BK15)</f>
        <v>320</v>
      </c>
      <c r="BL20" s="196">
        <f t="shared" si="29"/>
        <v>836</v>
      </c>
      <c r="BM20" s="196">
        <f t="shared" si="29"/>
        <v>32</v>
      </c>
      <c r="BN20" s="196">
        <f t="shared" si="29"/>
        <v>528</v>
      </c>
      <c r="BO20" s="196">
        <f t="shared" si="29"/>
        <v>40</v>
      </c>
      <c r="BP20" s="197">
        <f t="shared" si="29"/>
        <v>1280</v>
      </c>
      <c r="BR20" s="696">
        <f t="shared" ref="BR20:BX20" si="30">SUM(BR7:BR15)</f>
        <v>0</v>
      </c>
      <c r="BS20" s="697">
        <f t="shared" si="30"/>
        <v>38880</v>
      </c>
      <c r="BT20" s="697">
        <f t="shared" si="30"/>
        <v>87194.8</v>
      </c>
      <c r="BU20" s="697">
        <f t="shared" si="30"/>
        <v>2595.1999999999998</v>
      </c>
      <c r="BV20" s="697">
        <f t="shared" si="30"/>
        <v>42820.799999999996</v>
      </c>
      <c r="BW20" s="697">
        <f t="shared" si="30"/>
        <v>4539.5999999999995</v>
      </c>
      <c r="BX20" s="698">
        <f t="shared" si="30"/>
        <v>0</v>
      </c>
      <c r="BY20" s="665"/>
      <c r="BZ20" s="665"/>
      <c r="CA20" s="665"/>
      <c r="CB20" s="665"/>
      <c r="CC20" s="665"/>
      <c r="CD20" s="665"/>
      <c r="CE20" s="665"/>
    </row>
    <row r="21" spans="2:83" s="85" customFormat="1" ht="15" customHeight="1">
      <c r="B21" s="112"/>
      <c r="C21" s="113"/>
      <c r="D21" s="113"/>
      <c r="E21" s="113"/>
      <c r="F21" s="113"/>
      <c r="G21" s="113"/>
      <c r="H21" s="152"/>
      <c r="I21" s="113"/>
      <c r="J21" s="113"/>
      <c r="K21" s="113"/>
      <c r="L21" s="128"/>
      <c r="M21" s="113"/>
      <c r="N21" s="113"/>
      <c r="O21" s="127"/>
      <c r="P21" s="129"/>
      <c r="Q21" s="127"/>
      <c r="R21" s="129"/>
      <c r="S21" s="130"/>
      <c r="T21" s="130"/>
      <c r="U21" s="130"/>
      <c r="V21" s="130"/>
      <c r="W21" s="130"/>
      <c r="X21" s="127"/>
      <c r="Y21" s="127"/>
      <c r="Z21" s="127"/>
      <c r="AA21" s="1347"/>
      <c r="AB21" s="1347"/>
      <c r="AC21" s="1347"/>
      <c r="AD21" s="1347"/>
      <c r="AE21" s="1347"/>
      <c r="AF21" s="1347"/>
      <c r="AG21" s="1348"/>
      <c r="BR21" s="665"/>
      <c r="BS21" s="665"/>
      <c r="BT21" s="665"/>
      <c r="BU21" s="665"/>
      <c r="BV21" s="665"/>
      <c r="BW21" s="665"/>
      <c r="BX21" s="665"/>
      <c r="BY21" s="665"/>
      <c r="BZ21" s="665"/>
      <c r="CA21" s="665"/>
      <c r="CB21" s="665"/>
      <c r="CC21" s="665"/>
      <c r="CD21" s="665"/>
      <c r="CE21" s="665"/>
    </row>
    <row r="22" spans="2:83" s="85" customFormat="1" ht="34.950000000000003" customHeight="1">
      <c r="B22" s="116"/>
      <c r="C22" s="114"/>
      <c r="D22" s="113"/>
      <c r="E22" s="113"/>
      <c r="F22" s="113"/>
      <c r="G22" s="113"/>
      <c r="H22" s="152"/>
      <c r="I22" s="113"/>
      <c r="J22" s="113"/>
      <c r="K22" s="113"/>
      <c r="L22" s="128"/>
      <c r="M22" s="113"/>
      <c r="N22" s="113"/>
      <c r="O22" s="127"/>
      <c r="P22" s="129"/>
      <c r="Q22" s="127"/>
      <c r="R22" s="129"/>
      <c r="S22" s="130"/>
      <c r="T22" s="130"/>
      <c r="U22" s="130"/>
      <c r="V22" s="130"/>
      <c r="W22" s="130"/>
      <c r="X22" s="127"/>
      <c r="Y22" s="127"/>
      <c r="Z22" s="127"/>
      <c r="AA22" s="1347"/>
      <c r="AB22" s="1347"/>
      <c r="AC22" s="1347"/>
      <c r="AD22" s="1347"/>
      <c r="AE22" s="1347"/>
      <c r="AF22" s="1347"/>
      <c r="AG22" s="1348"/>
      <c r="BJ22" s="915">
        <f>SUM(BJ20:BP20)</f>
        <v>3036</v>
      </c>
      <c r="BR22" s="665"/>
      <c r="BS22" s="665"/>
      <c r="BT22" s="665"/>
      <c r="BU22" s="665"/>
      <c r="BV22" s="665"/>
      <c r="BW22" s="665"/>
      <c r="BX22" s="665"/>
      <c r="BY22" s="665"/>
      <c r="BZ22" s="665"/>
      <c r="CA22" s="665"/>
      <c r="CB22" s="665"/>
      <c r="CC22" s="665"/>
      <c r="CD22" s="665"/>
      <c r="CE22" s="665"/>
    </row>
    <row r="23" spans="2:83" s="85" customFormat="1" ht="15" customHeight="1">
      <c r="B23" s="116"/>
      <c r="C23" s="114"/>
      <c r="D23" s="131"/>
      <c r="E23" s="113"/>
      <c r="F23" s="113"/>
      <c r="G23" s="113"/>
      <c r="H23" s="492"/>
      <c r="I23" s="113"/>
      <c r="J23" s="113"/>
      <c r="K23" s="113"/>
      <c r="L23" s="128"/>
      <c r="M23" s="113"/>
      <c r="N23" s="113"/>
      <c r="O23" s="127"/>
      <c r="P23" s="129"/>
      <c r="Q23" s="127"/>
      <c r="R23" s="129"/>
      <c r="S23" s="130"/>
      <c r="T23" s="130"/>
      <c r="U23" s="130"/>
      <c r="V23" s="130"/>
      <c r="W23" s="130"/>
      <c r="X23" s="127"/>
      <c r="Y23" s="127"/>
      <c r="Z23" s="127"/>
      <c r="AA23" s="1347"/>
      <c r="AB23" s="1347"/>
      <c r="AC23" s="1347"/>
      <c r="AD23" s="1347"/>
      <c r="AE23" s="1347"/>
      <c r="AF23" s="1347"/>
      <c r="AG23" s="1348"/>
      <c r="BJ23" s="152"/>
      <c r="BR23" s="665"/>
      <c r="BS23" s="665"/>
      <c r="BT23" s="665"/>
      <c r="BU23" s="665"/>
      <c r="BV23" s="665"/>
      <c r="BW23" s="665"/>
      <c r="BX23" s="665"/>
      <c r="BY23" s="665"/>
      <c r="BZ23" s="665"/>
      <c r="CA23" s="665"/>
      <c r="CB23" s="665"/>
      <c r="CC23" s="665"/>
      <c r="CD23" s="665"/>
      <c r="CE23" s="665"/>
    </row>
    <row r="24" spans="2:83" s="85" customFormat="1" ht="15" customHeight="1">
      <c r="B24" s="116"/>
      <c r="C24" s="114"/>
      <c r="D24" s="131"/>
      <c r="E24" s="113"/>
      <c r="F24" s="113"/>
      <c r="G24" s="113"/>
      <c r="H24" s="492"/>
      <c r="I24" s="113"/>
      <c r="J24" s="113"/>
      <c r="K24" s="113"/>
      <c r="L24" s="128"/>
      <c r="M24" s="113"/>
      <c r="N24" s="113"/>
      <c r="O24" s="127"/>
      <c r="P24" s="129"/>
      <c r="Q24" s="127"/>
      <c r="R24" s="129"/>
      <c r="S24" s="130"/>
      <c r="T24" s="130"/>
      <c r="U24" s="130"/>
      <c r="V24" s="130"/>
      <c r="W24" s="130"/>
      <c r="X24" s="127"/>
      <c r="Y24" s="127"/>
      <c r="Z24" s="127"/>
      <c r="AA24" s="1347"/>
      <c r="AB24" s="1347"/>
      <c r="AC24" s="1347"/>
      <c r="AD24" s="1347"/>
      <c r="AE24" s="1347"/>
      <c r="AF24" s="1347"/>
      <c r="AG24" s="1348"/>
      <c r="BJ24" s="152">
        <v>-2004</v>
      </c>
      <c r="BR24" s="665"/>
      <c r="BS24" s="665"/>
      <c r="BT24" s="665"/>
      <c r="BU24" s="665"/>
      <c r="BV24" s="665"/>
      <c r="BW24" s="665"/>
      <c r="BX24" s="665"/>
      <c r="BY24" s="665"/>
      <c r="BZ24" s="665"/>
      <c r="CA24" s="665"/>
      <c r="CB24" s="665"/>
      <c r="CC24" s="665"/>
      <c r="CD24" s="665"/>
      <c r="CE24" s="665"/>
    </row>
    <row r="25" spans="2:83" s="85" customFormat="1" ht="15" customHeight="1">
      <c r="B25" s="116"/>
      <c r="C25" s="114"/>
      <c r="D25" s="131"/>
      <c r="E25" s="113"/>
      <c r="F25" s="113"/>
      <c r="G25" s="113"/>
      <c r="H25" s="492"/>
      <c r="I25" s="113"/>
      <c r="J25" s="113"/>
      <c r="K25" s="113"/>
      <c r="L25" s="128"/>
      <c r="M25" s="113"/>
      <c r="N25" s="113"/>
      <c r="O25" s="127"/>
      <c r="P25" s="129"/>
      <c r="Q25" s="127"/>
      <c r="R25" s="129"/>
      <c r="S25" s="130"/>
      <c r="T25" s="130"/>
      <c r="U25" s="130"/>
      <c r="V25" s="130"/>
      <c r="W25" s="130"/>
      <c r="X25" s="127"/>
      <c r="Y25" s="127"/>
      <c r="Z25" s="127"/>
      <c r="AA25" s="1347"/>
      <c r="AB25" s="1347"/>
      <c r="AC25" s="1347"/>
      <c r="AD25" s="1347"/>
      <c r="AE25" s="1347"/>
      <c r="AF25" s="1347"/>
      <c r="AG25" s="1348"/>
      <c r="BJ25" s="152"/>
      <c r="BR25" s="665"/>
      <c r="BS25" s="665"/>
      <c r="BT25" s="665"/>
      <c r="BU25" s="665"/>
      <c r="BV25" s="665"/>
      <c r="BW25" s="665"/>
      <c r="BX25" s="665"/>
      <c r="BY25" s="665"/>
      <c r="BZ25" s="665"/>
      <c r="CA25" s="665"/>
      <c r="CB25" s="665"/>
      <c r="CC25" s="665"/>
      <c r="CD25" s="665"/>
      <c r="CE25" s="665"/>
    </row>
    <row r="26" spans="2:83" s="85" customFormat="1" ht="15" customHeight="1">
      <c r="B26" s="116"/>
      <c r="C26" s="114"/>
      <c r="D26" s="131"/>
      <c r="E26" s="113"/>
      <c r="F26" s="113"/>
      <c r="G26" s="113"/>
      <c r="H26" s="492"/>
      <c r="I26" s="113"/>
      <c r="J26" s="113"/>
      <c r="K26" s="113"/>
      <c r="L26" s="128"/>
      <c r="M26" s="113"/>
      <c r="N26" s="113"/>
      <c r="O26" s="127"/>
      <c r="P26" s="129"/>
      <c r="Q26" s="127"/>
      <c r="R26" s="129"/>
      <c r="S26" s="130"/>
      <c r="T26" s="130"/>
      <c r="U26" s="130"/>
      <c r="V26" s="130"/>
      <c r="W26" s="130"/>
      <c r="X26" s="127"/>
      <c r="Y26" s="127"/>
      <c r="Z26" s="127"/>
      <c r="AA26" s="1347"/>
      <c r="AB26" s="1347"/>
      <c r="AC26" s="1347"/>
      <c r="AD26" s="1347"/>
      <c r="AE26" s="1347"/>
      <c r="AF26" s="1347"/>
      <c r="AG26" s="1348"/>
      <c r="BJ26" s="152">
        <f>SUM(BJ22:BJ24)</f>
        <v>1032</v>
      </c>
      <c r="BR26" s="665"/>
      <c r="BS26" s="665"/>
      <c r="BT26" s="665"/>
      <c r="BU26" s="665"/>
      <c r="BV26" s="665"/>
      <c r="BW26" s="665"/>
      <c r="BX26" s="665"/>
      <c r="BY26" s="665"/>
      <c r="BZ26" s="665"/>
      <c r="CA26" s="665"/>
      <c r="CB26" s="665"/>
      <c r="CC26" s="665"/>
      <c r="CD26" s="665"/>
      <c r="CE26" s="665"/>
    </row>
    <row r="27" spans="2:83" s="85" customFormat="1">
      <c r="B27" s="116"/>
      <c r="C27" s="114"/>
      <c r="D27" s="131"/>
      <c r="E27" s="113"/>
      <c r="F27" s="113"/>
      <c r="G27" s="113"/>
      <c r="H27" s="492"/>
      <c r="I27" s="113"/>
      <c r="J27" s="113"/>
      <c r="K27" s="113"/>
      <c r="L27" s="128"/>
      <c r="M27" s="113"/>
      <c r="N27" s="113"/>
      <c r="O27" s="127"/>
      <c r="P27" s="129"/>
      <c r="Q27" s="127"/>
      <c r="R27" s="129"/>
      <c r="S27" s="130"/>
      <c r="T27" s="130"/>
      <c r="U27" s="130"/>
      <c r="V27" s="130"/>
      <c r="W27" s="130"/>
      <c r="X27" s="127"/>
      <c r="Y27" s="127"/>
      <c r="Z27" s="127"/>
      <c r="AA27" s="1347"/>
      <c r="AB27" s="1347"/>
      <c r="AC27" s="1347"/>
      <c r="AD27" s="1347"/>
      <c r="AE27" s="1347"/>
      <c r="AF27" s="1347"/>
      <c r="AG27" s="1348"/>
      <c r="BR27" s="665"/>
      <c r="BS27" s="665"/>
      <c r="BT27" s="665"/>
      <c r="BU27" s="665"/>
      <c r="BV27" s="665"/>
      <c r="BW27" s="665"/>
      <c r="BX27" s="665"/>
      <c r="BY27" s="665"/>
      <c r="BZ27" s="665"/>
      <c r="CA27" s="665"/>
      <c r="CB27" s="665"/>
      <c r="CC27" s="665"/>
      <c r="CD27" s="665"/>
      <c r="CE27" s="665"/>
    </row>
    <row r="28" spans="2:83" s="85" customFormat="1" ht="15" customHeight="1">
      <c r="B28" s="116"/>
      <c r="C28" s="114"/>
      <c r="D28" s="133"/>
      <c r="E28" s="113"/>
      <c r="F28" s="113"/>
      <c r="G28" s="113"/>
      <c r="H28" s="492"/>
      <c r="I28" s="113"/>
      <c r="J28" s="113"/>
      <c r="K28" s="113"/>
      <c r="L28" s="128"/>
      <c r="M28" s="113"/>
      <c r="N28" s="113"/>
      <c r="O28" s="127"/>
      <c r="P28" s="129"/>
      <c r="Q28" s="127"/>
      <c r="R28" s="129"/>
      <c r="S28" s="130"/>
      <c r="T28" s="130"/>
      <c r="U28" s="130"/>
      <c r="V28" s="130"/>
      <c r="W28" s="130"/>
      <c r="X28" s="127"/>
      <c r="Y28" s="127"/>
      <c r="Z28" s="127"/>
      <c r="AA28" s="1347"/>
      <c r="AB28" s="1347"/>
      <c r="AC28" s="1347"/>
      <c r="AD28" s="1347"/>
      <c r="AE28" s="1347"/>
      <c r="AF28" s="1347"/>
      <c r="AG28" s="1348"/>
      <c r="BR28" s="665"/>
      <c r="BS28" s="665"/>
      <c r="BT28" s="665"/>
      <c r="BU28" s="665"/>
      <c r="BV28" s="665"/>
      <c r="BW28" s="665"/>
      <c r="BX28" s="665"/>
      <c r="BY28" s="665"/>
      <c r="BZ28" s="665"/>
      <c r="CA28" s="665"/>
      <c r="CB28" s="665"/>
      <c r="CC28" s="665"/>
      <c r="CD28" s="665"/>
      <c r="CE28" s="665"/>
    </row>
    <row r="29" spans="2:83" s="85" customFormat="1" ht="15" customHeight="1">
      <c r="B29" s="116"/>
      <c r="C29" s="114"/>
      <c r="D29" s="131"/>
      <c r="E29" s="113"/>
      <c r="F29" s="113"/>
      <c r="G29" s="113"/>
      <c r="H29" s="492"/>
      <c r="I29" s="113"/>
      <c r="J29" s="113"/>
      <c r="K29" s="113"/>
      <c r="L29" s="128"/>
      <c r="M29" s="113"/>
      <c r="N29" s="113"/>
      <c r="O29" s="127"/>
      <c r="P29" s="129"/>
      <c r="Q29" s="127"/>
      <c r="R29" s="129"/>
      <c r="S29" s="130"/>
      <c r="T29" s="130"/>
      <c r="U29" s="130"/>
      <c r="V29" s="130"/>
      <c r="W29" s="130"/>
      <c r="X29" s="127"/>
      <c r="Y29" s="127"/>
      <c r="Z29" s="127"/>
      <c r="AA29" s="1347"/>
      <c r="AB29" s="1347"/>
      <c r="AC29" s="1347"/>
      <c r="AD29" s="1347"/>
      <c r="AE29" s="1347"/>
      <c r="AF29" s="1347"/>
      <c r="AG29" s="1348"/>
      <c r="BR29" s="665"/>
      <c r="BS29" s="665"/>
      <c r="BT29" s="665"/>
      <c r="BU29" s="665"/>
      <c r="BV29" s="665"/>
      <c r="BW29" s="665"/>
      <c r="BX29" s="665"/>
      <c r="BY29" s="665"/>
      <c r="BZ29" s="665"/>
      <c r="CA29" s="665"/>
      <c r="CB29" s="665"/>
      <c r="CC29" s="665"/>
      <c r="CD29" s="665"/>
      <c r="CE29" s="665"/>
    </row>
    <row r="30" spans="2:83" s="85" customFormat="1" ht="15" customHeight="1">
      <c r="B30" s="116"/>
      <c r="C30" s="114"/>
      <c r="D30" s="131"/>
      <c r="E30" s="113"/>
      <c r="F30" s="113"/>
      <c r="G30" s="113"/>
      <c r="H30" s="492"/>
      <c r="I30" s="113"/>
      <c r="J30" s="113"/>
      <c r="K30" s="113"/>
      <c r="L30" s="128"/>
      <c r="M30" s="113"/>
      <c r="N30" s="113"/>
      <c r="O30" s="127"/>
      <c r="P30" s="129"/>
      <c r="Q30" s="127"/>
      <c r="R30" s="129"/>
      <c r="S30" s="130"/>
      <c r="T30" s="130"/>
      <c r="U30" s="130"/>
      <c r="V30" s="130"/>
      <c r="W30" s="130"/>
      <c r="X30" s="127"/>
      <c r="Y30" s="127"/>
      <c r="Z30" s="127"/>
      <c r="AA30" s="1347"/>
      <c r="AB30" s="1347"/>
      <c r="AC30" s="1347"/>
      <c r="AD30" s="1347"/>
      <c r="AE30" s="1347"/>
      <c r="AF30" s="1347"/>
      <c r="AG30" s="1348"/>
      <c r="BR30" s="665"/>
      <c r="BS30" s="665"/>
      <c r="BT30" s="665"/>
      <c r="BU30" s="665"/>
      <c r="BV30" s="665"/>
      <c r="BW30" s="665"/>
      <c r="BX30" s="665"/>
      <c r="BY30" s="665"/>
      <c r="BZ30" s="665"/>
      <c r="CA30" s="665"/>
      <c r="CB30" s="665"/>
      <c r="CC30" s="665"/>
      <c r="CD30" s="665"/>
      <c r="CE30" s="665"/>
    </row>
    <row r="31" spans="2:83" s="85" customFormat="1" ht="15" customHeight="1">
      <c r="B31" s="116"/>
      <c r="C31" s="114"/>
      <c r="D31" s="131"/>
      <c r="E31" s="113"/>
      <c r="F31" s="113"/>
      <c r="G31" s="113"/>
      <c r="H31" s="152"/>
      <c r="I31" s="113"/>
      <c r="J31" s="113"/>
      <c r="K31" s="113"/>
      <c r="L31" s="128"/>
      <c r="M31" s="113"/>
      <c r="N31" s="113"/>
      <c r="O31" s="127"/>
      <c r="P31" s="129"/>
      <c r="Q31" s="127"/>
      <c r="R31" s="129"/>
      <c r="S31" s="130"/>
      <c r="T31" s="130"/>
      <c r="U31" s="130"/>
      <c r="V31" s="130"/>
      <c r="W31" s="130"/>
      <c r="X31" s="127"/>
      <c r="Y31" s="127"/>
      <c r="Z31" s="127"/>
      <c r="AA31" s="1347"/>
      <c r="AB31" s="1347"/>
      <c r="AC31" s="1347"/>
      <c r="AD31" s="1347"/>
      <c r="AE31" s="1347"/>
      <c r="AF31" s="1347"/>
      <c r="AG31" s="1348"/>
      <c r="BR31" s="665"/>
      <c r="BS31" s="665"/>
      <c r="BT31" s="665"/>
      <c r="BU31" s="665"/>
      <c r="BV31" s="665"/>
      <c r="BW31" s="665"/>
      <c r="BX31" s="665"/>
      <c r="BY31" s="665"/>
      <c r="BZ31" s="665"/>
      <c r="CA31" s="665"/>
      <c r="CB31" s="665"/>
      <c r="CC31" s="665"/>
      <c r="CD31" s="665"/>
      <c r="CE31" s="665"/>
    </row>
    <row r="32" spans="2:83" s="85" customFormat="1" ht="15" customHeight="1">
      <c r="B32" s="116"/>
      <c r="C32" s="114"/>
      <c r="D32" s="131"/>
      <c r="E32" s="113"/>
      <c r="F32" s="113"/>
      <c r="G32" s="113"/>
      <c r="H32" s="152"/>
      <c r="I32" s="113"/>
      <c r="J32" s="113"/>
      <c r="K32" s="113"/>
      <c r="L32" s="128"/>
      <c r="M32" s="113"/>
      <c r="N32" s="113"/>
      <c r="O32" s="127"/>
      <c r="P32" s="129"/>
      <c r="Q32" s="127"/>
      <c r="R32" s="129"/>
      <c r="S32" s="130"/>
      <c r="T32" s="130"/>
      <c r="U32" s="130"/>
      <c r="V32" s="130"/>
      <c r="W32" s="130"/>
      <c r="X32" s="127"/>
      <c r="Y32" s="127"/>
      <c r="Z32" s="127"/>
      <c r="AA32" s="1347"/>
      <c r="AB32" s="1347"/>
      <c r="AC32" s="1347"/>
      <c r="AD32" s="1347"/>
      <c r="AE32" s="1347"/>
      <c r="AF32" s="1347"/>
      <c r="AG32" s="1348"/>
      <c r="BR32" s="665"/>
      <c r="BS32" s="665"/>
      <c r="BT32" s="665"/>
      <c r="BU32" s="665"/>
      <c r="BV32" s="665"/>
      <c r="BW32" s="665"/>
      <c r="BX32" s="665"/>
      <c r="BY32" s="665"/>
      <c r="BZ32" s="665"/>
      <c r="CA32" s="665"/>
      <c r="CB32" s="665"/>
      <c r="CC32" s="665"/>
      <c r="CD32" s="665"/>
      <c r="CE32" s="665"/>
    </row>
    <row r="33" spans="2:84" s="85" customFormat="1" ht="15" customHeight="1">
      <c r="B33" s="112"/>
      <c r="C33" s="113"/>
      <c r="D33" s="131"/>
      <c r="E33" s="113"/>
      <c r="F33" s="113"/>
      <c r="G33" s="113"/>
      <c r="H33" s="152"/>
      <c r="I33" s="113"/>
      <c r="J33" s="113"/>
      <c r="K33" s="113"/>
      <c r="L33" s="128"/>
      <c r="M33" s="113"/>
      <c r="N33" s="113"/>
      <c r="O33" s="127"/>
      <c r="P33" s="129"/>
      <c r="Q33" s="127"/>
      <c r="R33" s="129"/>
      <c r="S33" s="130"/>
      <c r="T33" s="130"/>
      <c r="U33" s="130"/>
      <c r="V33" s="130"/>
      <c r="W33" s="130"/>
      <c r="X33" s="127"/>
      <c r="Y33" s="127"/>
      <c r="Z33" s="127"/>
      <c r="AA33" s="1347"/>
      <c r="AB33" s="1347"/>
      <c r="AC33" s="1347"/>
      <c r="AD33" s="1347"/>
      <c r="AE33" s="1347"/>
      <c r="AF33" s="1347"/>
      <c r="AG33" s="1348"/>
      <c r="BR33" s="665"/>
      <c r="BS33" s="665"/>
      <c r="BT33" s="665"/>
      <c r="BU33" s="665"/>
      <c r="BV33" s="665"/>
      <c r="BW33" s="665"/>
      <c r="BX33" s="665"/>
      <c r="BY33" s="665"/>
      <c r="BZ33" s="665"/>
      <c r="CA33" s="665"/>
      <c r="CB33" s="665"/>
      <c r="CC33" s="665"/>
      <c r="CD33" s="665"/>
      <c r="CE33" s="665"/>
    </row>
    <row r="34" spans="2:84" s="85" customFormat="1" ht="15" customHeight="1">
      <c r="B34" s="112"/>
      <c r="C34" s="113"/>
      <c r="D34" s="131"/>
      <c r="E34" s="113"/>
      <c r="F34" s="113"/>
      <c r="G34" s="113"/>
      <c r="H34" s="152"/>
      <c r="I34" s="113"/>
      <c r="J34" s="113"/>
      <c r="K34" s="113"/>
      <c r="L34" s="128"/>
      <c r="M34" s="113"/>
      <c r="N34" s="113"/>
      <c r="O34" s="127"/>
      <c r="P34" s="129"/>
      <c r="Q34" s="127"/>
      <c r="R34" s="129"/>
      <c r="S34" s="130"/>
      <c r="T34" s="130"/>
      <c r="U34" s="130"/>
      <c r="V34" s="130"/>
      <c r="W34" s="130"/>
      <c r="X34" s="127"/>
      <c r="Y34" s="127"/>
      <c r="Z34" s="127"/>
      <c r="AA34" s="1347"/>
      <c r="AB34" s="1347"/>
      <c r="AC34" s="1347"/>
      <c r="AD34" s="1347"/>
      <c r="AE34" s="1347"/>
      <c r="AF34" s="1347"/>
      <c r="AG34" s="1348"/>
      <c r="BR34" s="665"/>
      <c r="BS34" s="665"/>
      <c r="BT34" s="665"/>
      <c r="BU34" s="665"/>
      <c r="BV34" s="665"/>
      <c r="BW34" s="665"/>
      <c r="BX34" s="665"/>
      <c r="BY34" s="665"/>
      <c r="BZ34" s="665"/>
      <c r="CA34" s="665"/>
      <c r="CB34" s="665"/>
      <c r="CC34" s="665"/>
      <c r="CD34" s="665"/>
      <c r="CE34" s="665"/>
    </row>
    <row r="35" spans="2:84" s="85" customFormat="1" ht="15" customHeight="1">
      <c r="B35" s="112"/>
      <c r="C35" s="113"/>
      <c r="D35" s="131"/>
      <c r="E35" s="113"/>
      <c r="F35" s="113"/>
      <c r="G35" s="113"/>
      <c r="H35" s="152"/>
      <c r="I35" s="113"/>
      <c r="J35" s="113"/>
      <c r="K35" s="113"/>
      <c r="L35" s="128"/>
      <c r="M35" s="113"/>
      <c r="N35" s="113"/>
      <c r="O35" s="127"/>
      <c r="P35" s="129"/>
      <c r="Q35" s="127"/>
      <c r="R35" s="129"/>
      <c r="S35" s="130"/>
      <c r="T35" s="130"/>
      <c r="U35" s="130"/>
      <c r="V35" s="130"/>
      <c r="W35" s="130"/>
      <c r="X35" s="127"/>
      <c r="Y35" s="127"/>
      <c r="Z35" s="127"/>
      <c r="AA35" s="1347"/>
      <c r="AB35" s="1347"/>
      <c r="AC35" s="1347"/>
      <c r="AD35" s="1347"/>
      <c r="AE35" s="1347"/>
      <c r="AF35" s="1347"/>
      <c r="AG35" s="1348"/>
      <c r="BR35" s="665"/>
      <c r="BS35" s="665"/>
      <c r="BT35" s="665"/>
      <c r="BU35" s="665"/>
      <c r="BV35" s="665"/>
      <c r="BW35" s="665"/>
      <c r="BX35" s="665"/>
      <c r="BY35" s="665"/>
      <c r="BZ35" s="665"/>
      <c r="CA35" s="665"/>
      <c r="CB35" s="665"/>
      <c r="CC35" s="665"/>
      <c r="CD35" s="665"/>
      <c r="CE35" s="665"/>
    </row>
    <row r="36" spans="2:84" s="85" customFormat="1" ht="15" customHeight="1">
      <c r="B36" s="112"/>
      <c r="C36" s="113"/>
      <c r="D36" s="131"/>
      <c r="E36" s="113"/>
      <c r="F36" s="113"/>
      <c r="G36" s="113"/>
      <c r="H36" s="152"/>
      <c r="I36" s="113"/>
      <c r="J36" s="113"/>
      <c r="K36" s="113"/>
      <c r="L36" s="128"/>
      <c r="M36" s="113"/>
      <c r="N36" s="113"/>
      <c r="O36" s="127"/>
      <c r="P36" s="129"/>
      <c r="Q36" s="127"/>
      <c r="R36" s="129"/>
      <c r="S36" s="130"/>
      <c r="T36" s="130"/>
      <c r="U36" s="130"/>
      <c r="V36" s="130"/>
      <c r="W36" s="130"/>
      <c r="X36" s="127"/>
      <c r="Y36" s="127"/>
      <c r="Z36" s="127"/>
      <c r="AA36" s="1347"/>
      <c r="AB36" s="1347"/>
      <c r="AC36" s="1347"/>
      <c r="AD36" s="1347"/>
      <c r="AE36" s="1347"/>
      <c r="AF36" s="1347"/>
      <c r="AG36" s="1348"/>
      <c r="BR36" s="665"/>
      <c r="BS36" s="665"/>
      <c r="BT36" s="665"/>
      <c r="BU36" s="665"/>
      <c r="BV36" s="665"/>
      <c r="BW36" s="665"/>
      <c r="BX36" s="665"/>
      <c r="BY36" s="665"/>
      <c r="BZ36" s="665"/>
      <c r="CA36" s="665"/>
      <c r="CB36" s="665"/>
      <c r="CC36" s="665"/>
      <c r="CD36" s="665"/>
      <c r="CE36" s="665"/>
    </row>
    <row r="37" spans="2:84" s="85" customFormat="1" ht="15" customHeight="1">
      <c r="B37" s="112"/>
      <c r="C37" s="113"/>
      <c r="D37" s="131"/>
      <c r="E37" s="113"/>
      <c r="F37" s="113"/>
      <c r="G37" s="113"/>
      <c r="H37" s="152"/>
      <c r="I37" s="113"/>
      <c r="J37" s="113"/>
      <c r="K37" s="113"/>
      <c r="L37" s="128"/>
      <c r="M37" s="113"/>
      <c r="N37" s="113"/>
      <c r="O37" s="127"/>
      <c r="P37" s="129"/>
      <c r="Q37" s="127"/>
      <c r="R37" s="129"/>
      <c r="S37" s="130"/>
      <c r="T37" s="130"/>
      <c r="U37" s="130"/>
      <c r="V37" s="130"/>
      <c r="W37" s="130"/>
      <c r="X37" s="127"/>
      <c r="Y37" s="127"/>
      <c r="Z37" s="127"/>
      <c r="AA37" s="1347"/>
      <c r="AB37" s="1347"/>
      <c r="AC37" s="1347"/>
      <c r="AD37" s="1347"/>
      <c r="AE37" s="1347"/>
      <c r="AF37" s="1347"/>
      <c r="AG37" s="1348"/>
      <c r="BR37" s="665"/>
      <c r="BS37" s="665"/>
      <c r="BT37" s="665"/>
      <c r="BU37" s="665"/>
      <c r="BV37" s="665"/>
      <c r="BW37" s="665"/>
      <c r="BX37" s="665"/>
      <c r="BY37" s="665"/>
      <c r="BZ37" s="665"/>
      <c r="CA37" s="665"/>
      <c r="CB37" s="665"/>
      <c r="CC37" s="665"/>
      <c r="CD37" s="665"/>
      <c r="CE37" s="665"/>
    </row>
    <row r="38" spans="2:84" s="85" customFormat="1" ht="15" customHeight="1">
      <c r="B38" s="112"/>
      <c r="C38" s="113"/>
      <c r="D38" s="131"/>
      <c r="E38" s="113"/>
      <c r="F38" s="113"/>
      <c r="G38" s="113"/>
      <c r="H38" s="152"/>
      <c r="I38" s="113"/>
      <c r="J38" s="113"/>
      <c r="K38" s="113"/>
      <c r="L38" s="128"/>
      <c r="M38" s="113"/>
      <c r="N38" s="113"/>
      <c r="O38" s="127"/>
      <c r="P38" s="129"/>
      <c r="Q38" s="127"/>
      <c r="R38" s="129"/>
      <c r="S38" s="130"/>
      <c r="T38" s="130"/>
      <c r="U38" s="130"/>
      <c r="V38" s="130"/>
      <c r="W38" s="130"/>
      <c r="X38" s="127"/>
      <c r="Y38" s="127"/>
      <c r="Z38" s="127"/>
      <c r="AA38" s="1347"/>
      <c r="AB38" s="1347"/>
      <c r="AC38" s="1347"/>
      <c r="AD38" s="1347"/>
      <c r="AE38" s="1347"/>
      <c r="AF38" s="1347"/>
      <c r="AG38" s="1348"/>
      <c r="BR38" s="665"/>
      <c r="BS38" s="665"/>
      <c r="BT38" s="665"/>
      <c r="BU38" s="665"/>
      <c r="BV38" s="665"/>
      <c r="BW38" s="665"/>
      <c r="BX38" s="665"/>
      <c r="BY38" s="665"/>
      <c r="BZ38" s="665"/>
      <c r="CA38" s="665"/>
      <c r="CB38" s="665"/>
      <c r="CC38" s="665"/>
      <c r="CD38" s="665"/>
      <c r="CE38" s="665"/>
    </row>
    <row r="39" spans="2:84" s="85" customFormat="1" ht="15" customHeight="1">
      <c r="B39" s="112"/>
      <c r="C39" s="131"/>
      <c r="D39" s="113"/>
      <c r="E39" s="113"/>
      <c r="F39" s="113"/>
      <c r="G39" s="113"/>
      <c r="H39" s="152"/>
      <c r="I39" s="113"/>
      <c r="J39" s="113"/>
      <c r="K39" s="113"/>
      <c r="L39" s="128"/>
      <c r="M39" s="113"/>
      <c r="N39" s="113"/>
      <c r="O39" s="127"/>
      <c r="P39" s="129"/>
      <c r="Q39" s="127"/>
      <c r="R39" s="129"/>
      <c r="S39" s="130"/>
      <c r="T39" s="130"/>
      <c r="U39" s="130"/>
      <c r="V39" s="130"/>
      <c r="W39" s="130"/>
      <c r="X39" s="127"/>
      <c r="Y39" s="127"/>
      <c r="Z39" s="127"/>
      <c r="AA39" s="1347"/>
      <c r="AB39" s="1347"/>
      <c r="AC39" s="1347"/>
      <c r="AD39" s="1347"/>
      <c r="AE39" s="1347"/>
      <c r="AF39" s="1347"/>
      <c r="AG39" s="1348"/>
      <c r="BR39" s="665"/>
      <c r="BS39" s="665"/>
      <c r="BT39" s="665"/>
      <c r="BU39" s="665"/>
      <c r="BV39" s="665"/>
      <c r="BW39" s="665"/>
      <c r="BX39" s="665"/>
      <c r="BY39" s="665"/>
      <c r="BZ39" s="665"/>
      <c r="CA39" s="665"/>
      <c r="CB39" s="665"/>
      <c r="CC39" s="665"/>
      <c r="CD39" s="665"/>
      <c r="CE39" s="665"/>
    </row>
    <row r="40" spans="2:84" s="85" customFormat="1" ht="15" customHeight="1">
      <c r="B40" s="112"/>
      <c r="C40" s="131"/>
      <c r="D40" s="113"/>
      <c r="E40" s="113"/>
      <c r="F40" s="113"/>
      <c r="G40" s="113"/>
      <c r="H40" s="152"/>
      <c r="I40" s="113"/>
      <c r="J40" s="113"/>
      <c r="K40" s="113"/>
      <c r="L40" s="128"/>
      <c r="M40" s="113"/>
      <c r="N40" s="113"/>
      <c r="O40" s="127"/>
      <c r="P40" s="129"/>
      <c r="Q40" s="127"/>
      <c r="R40" s="129"/>
      <c r="S40" s="130"/>
      <c r="T40" s="130"/>
      <c r="U40" s="130"/>
      <c r="V40" s="130"/>
      <c r="W40" s="130"/>
      <c r="X40" s="127"/>
      <c r="Y40" s="127"/>
      <c r="Z40" s="127"/>
      <c r="AA40" s="1347"/>
      <c r="AB40" s="1347"/>
      <c r="AC40" s="1347"/>
      <c r="AD40" s="1347"/>
      <c r="AE40" s="1347"/>
      <c r="AF40" s="1347"/>
      <c r="AG40" s="1348"/>
      <c r="BR40" s="665"/>
      <c r="BS40" s="665"/>
      <c r="BT40" s="665"/>
      <c r="BU40" s="665"/>
      <c r="BV40" s="665"/>
      <c r="BW40" s="665"/>
      <c r="BX40" s="665"/>
      <c r="BY40" s="665"/>
      <c r="BZ40" s="665"/>
      <c r="CA40" s="665"/>
      <c r="CB40" s="665"/>
      <c r="CC40" s="665"/>
      <c r="CD40" s="665"/>
      <c r="CE40" s="665"/>
    </row>
    <row r="41" spans="2:84" s="85" customFormat="1" ht="15" customHeight="1">
      <c r="B41" s="112"/>
      <c r="C41" s="113"/>
      <c r="D41" s="113"/>
      <c r="E41" s="113"/>
      <c r="F41" s="113"/>
      <c r="G41" s="113"/>
      <c r="H41" s="152"/>
      <c r="I41" s="113"/>
      <c r="J41" s="113"/>
      <c r="K41" s="113"/>
      <c r="L41" s="128"/>
      <c r="M41" s="113"/>
      <c r="N41" s="113"/>
      <c r="O41" s="127"/>
      <c r="P41" s="129"/>
      <c r="Q41" s="127"/>
      <c r="R41" s="129"/>
      <c r="S41" s="130"/>
      <c r="T41" s="130"/>
      <c r="U41" s="130"/>
      <c r="V41" s="130"/>
      <c r="W41" s="130"/>
      <c r="X41" s="127"/>
      <c r="Y41" s="127"/>
      <c r="Z41" s="127"/>
      <c r="AA41" s="1347"/>
      <c r="AB41" s="1347"/>
      <c r="AC41" s="1347"/>
      <c r="AD41" s="1347"/>
      <c r="AE41" s="1347"/>
      <c r="AF41" s="1347"/>
      <c r="AG41" s="1348"/>
      <c r="BR41" s="8"/>
      <c r="BS41" s="8"/>
      <c r="BT41" s="8"/>
      <c r="BU41" s="8"/>
      <c r="BV41" s="8"/>
      <c r="BW41" s="8"/>
      <c r="BX41" s="8"/>
      <c r="BY41" s="8"/>
      <c r="BZ41" s="8"/>
      <c r="CA41" s="8"/>
      <c r="CB41" s="8"/>
      <c r="CC41" s="8"/>
      <c r="CD41" s="8"/>
      <c r="CE41" s="8"/>
    </row>
    <row r="42" spans="2:84" s="85" customFormat="1" ht="15" customHeight="1" thickBot="1">
      <c r="B42" s="134"/>
      <c r="C42" s="135"/>
      <c r="D42" s="135"/>
      <c r="E42" s="135"/>
      <c r="F42" s="135"/>
      <c r="G42" s="135"/>
      <c r="H42" s="153"/>
      <c r="I42" s="135"/>
      <c r="J42" s="135"/>
      <c r="K42" s="135"/>
      <c r="L42" s="136"/>
      <c r="M42" s="135"/>
      <c r="N42" s="135"/>
      <c r="O42" s="137"/>
      <c r="P42" s="138"/>
      <c r="Q42" s="137"/>
      <c r="R42" s="138"/>
      <c r="S42" s="139"/>
      <c r="T42" s="139"/>
      <c r="U42" s="139"/>
      <c r="V42" s="139"/>
      <c r="W42" s="139"/>
      <c r="X42" s="137"/>
      <c r="Y42" s="137"/>
      <c r="Z42" s="137"/>
      <c r="AA42" s="1336"/>
      <c r="AB42" s="1336"/>
      <c r="AC42" s="1336"/>
      <c r="AD42" s="1336"/>
      <c r="AE42" s="1336"/>
      <c r="AF42" s="1336"/>
      <c r="AG42" s="1337"/>
      <c r="BR42" s="8"/>
      <c r="BS42" s="8"/>
      <c r="BT42" s="8"/>
      <c r="BU42" s="8"/>
      <c r="BV42" s="8"/>
      <c r="BW42" s="8"/>
      <c r="BX42" s="8"/>
      <c r="BY42" s="8"/>
      <c r="BZ42" s="8"/>
      <c r="CA42" s="8"/>
      <c r="CB42" s="8"/>
      <c r="CC42" s="8"/>
      <c r="CD42" s="8"/>
      <c r="CE42" s="8"/>
    </row>
    <row r="43" spans="2:84" s="85" customFormat="1" ht="15" customHeight="1">
      <c r="B43" s="113"/>
      <c r="C43" s="113"/>
      <c r="D43" s="113"/>
      <c r="E43" s="113"/>
      <c r="F43" s="113"/>
      <c r="G43" s="113"/>
      <c r="H43" s="152"/>
      <c r="I43" s="113"/>
      <c r="J43" s="113"/>
      <c r="K43" s="113"/>
      <c r="L43" s="128"/>
      <c r="M43" s="113"/>
      <c r="N43" s="113"/>
      <c r="O43" s="127"/>
      <c r="P43" s="129"/>
      <c r="Q43" s="127"/>
      <c r="R43" s="129"/>
      <c r="S43" s="130"/>
      <c r="T43" s="130"/>
      <c r="U43" s="130"/>
      <c r="V43" s="130"/>
      <c r="W43" s="130"/>
      <c r="X43" s="127"/>
      <c r="Y43" s="127"/>
      <c r="Z43" s="127"/>
      <c r="AA43" s="127"/>
      <c r="BR43" s="8"/>
      <c r="BS43" s="8"/>
      <c r="BT43" s="8"/>
      <c r="BU43" s="8"/>
      <c r="BV43" s="8"/>
      <c r="BW43" s="8"/>
      <c r="BX43" s="8"/>
      <c r="BY43" s="8"/>
      <c r="BZ43" s="8"/>
      <c r="CA43" s="8"/>
      <c r="CB43" s="8"/>
      <c r="CC43" s="8"/>
      <c r="CD43" s="8"/>
      <c r="CE43" s="8"/>
    </row>
    <row r="44" spans="2:84" s="8" customFormat="1">
      <c r="B44" s="346"/>
      <c r="C44" s="346"/>
      <c r="D44" s="147"/>
      <c r="E44" s="148"/>
      <c r="F44" s="148"/>
      <c r="G44" s="148"/>
      <c r="H44" s="148"/>
      <c r="I44" s="148"/>
      <c r="J44" s="148"/>
      <c r="K44" s="148"/>
      <c r="L44" s="148"/>
      <c r="M44" s="148"/>
      <c r="N44" s="148"/>
      <c r="O44" s="148"/>
      <c r="P44" s="148"/>
      <c r="Q44" s="148"/>
      <c r="R44" s="148"/>
      <c r="S44" s="149"/>
      <c r="T44" s="148"/>
      <c r="U44" s="148"/>
      <c r="V44" s="148"/>
      <c r="W44" s="148"/>
      <c r="X44" s="148"/>
      <c r="Y44" s="148"/>
      <c r="Z44" s="148"/>
      <c r="AA44" s="148"/>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R44" s="369"/>
      <c r="BS44" s="369"/>
      <c r="BT44" s="369"/>
      <c r="BU44" s="369"/>
      <c r="BV44" s="369"/>
      <c r="BW44" s="369"/>
      <c r="BX44" s="369"/>
      <c r="BY44" s="369"/>
      <c r="BZ44" s="369"/>
      <c r="CA44" s="369"/>
      <c r="CB44" s="369"/>
      <c r="CC44" s="369"/>
      <c r="CD44" s="369"/>
      <c r="CE44" s="369"/>
      <c r="CF44" s="85"/>
    </row>
    <row r="45" spans="2:84" s="8" customFormat="1" ht="42">
      <c r="B45" s="347" t="s">
        <v>85</v>
      </c>
      <c r="C45" s="346"/>
      <c r="D45" s="147"/>
      <c r="E45" s="148"/>
      <c r="F45" s="148"/>
      <c r="G45" s="148"/>
      <c r="H45" s="148"/>
      <c r="I45" s="148"/>
      <c r="J45" s="148"/>
      <c r="K45" s="148"/>
      <c r="L45" s="148"/>
      <c r="M45" s="148"/>
      <c r="N45" s="148"/>
      <c r="O45" s="148"/>
      <c r="P45" s="148"/>
      <c r="Q45" s="148"/>
      <c r="R45" s="148"/>
      <c r="S45" s="149"/>
      <c r="T45" s="148"/>
      <c r="U45" s="148"/>
      <c r="V45" s="148"/>
      <c r="W45" s="148"/>
      <c r="X45" s="148"/>
      <c r="Y45" s="148"/>
      <c r="Z45" s="148"/>
      <c r="AA45" s="148"/>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665"/>
      <c r="BS45" s="665"/>
      <c r="BT45" s="665"/>
      <c r="BU45" s="665"/>
      <c r="BV45" s="665"/>
      <c r="BW45" s="665"/>
      <c r="BX45" s="665"/>
      <c r="BY45" s="665"/>
      <c r="BZ45" s="665"/>
      <c r="CA45" s="665"/>
      <c r="CB45" s="665"/>
      <c r="CC45" s="665"/>
      <c r="CD45" s="665"/>
      <c r="CE45" s="665"/>
    </row>
    <row r="46" spans="2:84" s="8" customFormat="1" ht="16.2" thickBot="1">
      <c r="B46" s="51"/>
      <c r="C46" s="51"/>
      <c r="D46" s="9"/>
      <c r="E46" s="3"/>
      <c r="F46" s="3"/>
      <c r="G46" s="3"/>
      <c r="H46" s="3"/>
      <c r="I46" s="3"/>
      <c r="J46" s="3"/>
      <c r="K46" s="3"/>
      <c r="L46" s="3"/>
      <c r="M46" s="3"/>
      <c r="N46" s="3"/>
      <c r="O46" s="3"/>
      <c r="P46" s="3"/>
      <c r="Q46" s="3"/>
      <c r="R46" s="3"/>
      <c r="S46" s="10"/>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369"/>
      <c r="BS46" s="369"/>
      <c r="BT46" s="369"/>
      <c r="BU46" s="369"/>
      <c r="BV46" s="369"/>
      <c r="BW46" s="369"/>
      <c r="BX46" s="369"/>
      <c r="BY46" s="369"/>
      <c r="BZ46" s="369"/>
      <c r="CA46" s="369"/>
      <c r="CB46" s="369"/>
      <c r="CC46" s="369"/>
      <c r="CD46" s="369"/>
      <c r="CE46" s="369"/>
    </row>
    <row r="47" spans="2:84" s="86" customFormat="1" ht="36" customHeight="1" thickBot="1">
      <c r="B47" s="91" t="s">
        <v>74</v>
      </c>
      <c r="C47" s="92" t="s">
        <v>75</v>
      </c>
      <c r="D47" s="92" t="s">
        <v>86</v>
      </c>
      <c r="E47" s="481" t="s">
        <v>88</v>
      </c>
      <c r="F47" s="93" t="s">
        <v>87</v>
      </c>
      <c r="G47" s="93"/>
      <c r="H47" s="150"/>
      <c r="I47" s="481" t="s">
        <v>81</v>
      </c>
      <c r="J47" s="95" t="s">
        <v>89</v>
      </c>
      <c r="K47" s="94" t="s">
        <v>61</v>
      </c>
      <c r="L47" s="1334" t="s">
        <v>78</v>
      </c>
      <c r="M47" s="1335"/>
      <c r="N47" s="95" t="s">
        <v>79</v>
      </c>
      <c r="O47" s="95"/>
      <c r="P47" s="96" t="s">
        <v>588</v>
      </c>
      <c r="Q47" s="95" t="s">
        <v>598</v>
      </c>
      <c r="R47" s="96" t="s">
        <v>599</v>
      </c>
      <c r="S47" s="97" t="s">
        <v>61</v>
      </c>
      <c r="T47" s="97"/>
      <c r="U47" s="97" t="s">
        <v>588</v>
      </c>
      <c r="V47" s="98"/>
      <c r="W47" s="98" t="s">
        <v>600</v>
      </c>
      <c r="X47" s="98" t="s">
        <v>80</v>
      </c>
      <c r="Y47" s="98" t="s">
        <v>601</v>
      </c>
      <c r="Z47" s="503" t="s">
        <v>83</v>
      </c>
      <c r="AA47" s="1328" t="s">
        <v>286</v>
      </c>
      <c r="AB47" s="1327"/>
      <c r="AC47" s="1327"/>
      <c r="AD47" s="1327"/>
      <c r="AE47" s="1327"/>
      <c r="AF47" s="1327"/>
      <c r="AG47" s="1328"/>
      <c r="BR47" s="369"/>
      <c r="BS47" s="369"/>
      <c r="BT47" s="369"/>
      <c r="BU47" s="369"/>
      <c r="BV47" s="369"/>
      <c r="BW47" s="369"/>
      <c r="BX47" s="369"/>
      <c r="BY47" s="369"/>
      <c r="BZ47" s="369"/>
      <c r="CA47" s="369"/>
      <c r="CB47" s="369"/>
      <c r="CC47" s="369"/>
      <c r="CD47" s="369"/>
      <c r="CE47" s="369"/>
      <c r="CF47" s="8"/>
    </row>
    <row r="48" spans="2:84" s="85" customFormat="1" ht="15" customHeight="1">
      <c r="B48" s="99"/>
      <c r="C48" s="100"/>
      <c r="D48" s="100"/>
      <c r="E48" s="100"/>
      <c r="F48" s="100"/>
      <c r="G48" s="100"/>
      <c r="H48" s="154"/>
      <c r="I48" s="100"/>
      <c r="J48" s="100"/>
      <c r="K48" s="100"/>
      <c r="L48" s="101"/>
      <c r="M48" s="100"/>
      <c r="N48" s="100"/>
      <c r="O48" s="102"/>
      <c r="P48" s="103"/>
      <c r="Q48" s="102"/>
      <c r="R48" s="103"/>
      <c r="S48" s="104"/>
      <c r="T48" s="104"/>
      <c r="U48" s="104"/>
      <c r="V48" s="104"/>
      <c r="W48" s="104"/>
      <c r="X48" s="102"/>
      <c r="Y48" s="102"/>
      <c r="Z48" s="102"/>
      <c r="AA48" s="1352"/>
      <c r="AB48" s="1350"/>
      <c r="AC48" s="1350"/>
      <c r="AD48" s="1350"/>
      <c r="AE48" s="1350"/>
      <c r="AF48" s="1350"/>
      <c r="AG48" s="1350"/>
      <c r="BR48" s="369"/>
      <c r="BS48" s="369"/>
      <c r="BT48" s="369"/>
      <c r="BU48" s="369"/>
      <c r="BV48" s="369"/>
      <c r="BW48" s="369"/>
      <c r="BX48" s="369"/>
      <c r="BY48" s="369"/>
      <c r="BZ48" s="369"/>
      <c r="CA48" s="369"/>
      <c r="CB48" s="369"/>
      <c r="CC48" s="369"/>
      <c r="CD48" s="369"/>
      <c r="CE48" s="369"/>
      <c r="CF48" s="86"/>
    </row>
    <row r="49" spans="2:84" s="86" customFormat="1" ht="15" customHeight="1">
      <c r="B49" s="116"/>
      <c r="C49" s="114"/>
      <c r="D49" s="117"/>
      <c r="E49" s="117"/>
      <c r="F49" s="117"/>
      <c r="G49" s="117"/>
      <c r="H49" s="155"/>
      <c r="I49" s="117"/>
      <c r="J49" s="117"/>
      <c r="K49" s="117"/>
      <c r="L49" s="118"/>
      <c r="M49" s="117"/>
      <c r="N49" s="117"/>
      <c r="P49" s="119"/>
      <c r="R49" s="119"/>
      <c r="S49" s="120"/>
      <c r="T49" s="120"/>
      <c r="U49" s="120"/>
      <c r="V49" s="120"/>
      <c r="W49" s="120"/>
      <c r="AA49" s="1349"/>
      <c r="AB49" s="1350"/>
      <c r="AC49" s="1350"/>
      <c r="AD49" s="1350"/>
      <c r="AE49" s="1350"/>
      <c r="AF49" s="1350"/>
      <c r="AG49" s="1350"/>
      <c r="BR49" s="369"/>
      <c r="BS49" s="369"/>
      <c r="BT49" s="369"/>
      <c r="BU49" s="369"/>
      <c r="BV49" s="369"/>
      <c r="BW49" s="369"/>
      <c r="BX49" s="369"/>
      <c r="BY49" s="369"/>
      <c r="BZ49" s="369"/>
      <c r="CA49" s="369"/>
      <c r="CB49" s="369"/>
      <c r="CC49" s="369"/>
      <c r="CD49" s="369"/>
      <c r="CE49" s="369"/>
      <c r="CF49" s="85"/>
    </row>
    <row r="50" spans="2:84" s="86" customFormat="1" ht="15" customHeight="1">
      <c r="B50" s="116"/>
      <c r="C50" s="114"/>
      <c r="D50" s="117"/>
      <c r="E50" s="117"/>
      <c r="F50" s="117"/>
      <c r="G50" s="117"/>
      <c r="H50" s="155"/>
      <c r="I50" s="117"/>
      <c r="J50" s="117"/>
      <c r="K50" s="117"/>
      <c r="L50" s="118"/>
      <c r="M50" s="117"/>
      <c r="N50" s="117"/>
      <c r="P50" s="119"/>
      <c r="R50" s="119"/>
      <c r="S50" s="120"/>
      <c r="T50" s="120"/>
      <c r="U50" s="120"/>
      <c r="V50" s="120"/>
      <c r="W50" s="120"/>
      <c r="AA50" s="1349"/>
      <c r="AB50" s="1350"/>
      <c r="AC50" s="1350"/>
      <c r="AD50" s="1350"/>
      <c r="AE50" s="1350"/>
      <c r="AF50" s="1350"/>
      <c r="AG50" s="1350"/>
      <c r="BR50" s="369"/>
      <c r="BS50" s="369"/>
      <c r="BT50" s="369"/>
      <c r="BU50" s="369"/>
      <c r="BV50" s="369"/>
      <c r="BW50" s="369"/>
      <c r="BX50" s="369"/>
      <c r="BY50" s="369"/>
      <c r="BZ50" s="369"/>
      <c r="CA50" s="369"/>
      <c r="CB50" s="369"/>
      <c r="CC50" s="369"/>
      <c r="CD50" s="369"/>
      <c r="CE50" s="369"/>
    </row>
    <row r="51" spans="2:84" s="86" customFormat="1" ht="15" customHeight="1">
      <c r="B51" s="116"/>
      <c r="C51" s="114"/>
      <c r="D51" s="117"/>
      <c r="E51" s="117"/>
      <c r="F51" s="117"/>
      <c r="G51" s="117"/>
      <c r="H51" s="155"/>
      <c r="I51" s="117"/>
      <c r="J51" s="117"/>
      <c r="K51" s="117"/>
      <c r="L51" s="118"/>
      <c r="M51" s="117"/>
      <c r="N51" s="117"/>
      <c r="P51" s="119"/>
      <c r="R51" s="119"/>
      <c r="S51" s="120"/>
      <c r="T51" s="120"/>
      <c r="U51" s="120"/>
      <c r="V51" s="120"/>
      <c r="W51" s="120"/>
      <c r="AA51" s="1349"/>
      <c r="AB51" s="1350"/>
      <c r="AC51" s="1350"/>
      <c r="AD51" s="1350"/>
      <c r="AE51" s="1350"/>
      <c r="AF51" s="1350"/>
      <c r="AG51" s="1350"/>
      <c r="BR51" s="369"/>
      <c r="BS51" s="369"/>
      <c r="BT51" s="369"/>
      <c r="BU51" s="369"/>
      <c r="BV51" s="369"/>
      <c r="BW51" s="369"/>
      <c r="BX51" s="369"/>
      <c r="BY51" s="369"/>
      <c r="BZ51" s="369"/>
      <c r="CA51" s="369"/>
      <c r="CB51" s="369"/>
      <c r="CC51" s="369"/>
      <c r="CD51" s="369"/>
      <c r="CE51" s="369"/>
    </row>
    <row r="52" spans="2:84" s="86" customFormat="1" ht="15" customHeight="1">
      <c r="B52" s="116"/>
      <c r="C52" s="114"/>
      <c r="D52" s="117"/>
      <c r="E52" s="117"/>
      <c r="F52" s="117"/>
      <c r="G52" s="117"/>
      <c r="H52" s="155"/>
      <c r="I52" s="117"/>
      <c r="J52" s="117"/>
      <c r="K52" s="117"/>
      <c r="L52" s="118"/>
      <c r="M52" s="117"/>
      <c r="N52" s="117"/>
      <c r="P52" s="119"/>
      <c r="R52" s="119"/>
      <c r="S52" s="120"/>
      <c r="T52" s="120"/>
      <c r="U52" s="120"/>
      <c r="V52" s="120"/>
      <c r="W52" s="120"/>
      <c r="AA52" s="1349"/>
      <c r="AB52" s="1350"/>
      <c r="AC52" s="1350"/>
      <c r="AD52" s="1350"/>
      <c r="AE52" s="1350"/>
      <c r="AF52" s="1350"/>
      <c r="AG52" s="1350"/>
      <c r="BR52" s="369"/>
      <c r="BS52" s="369"/>
      <c r="BT52" s="369"/>
      <c r="BU52" s="369"/>
      <c r="BV52" s="369"/>
      <c r="BW52" s="369"/>
      <c r="BX52" s="369"/>
      <c r="BY52" s="369"/>
      <c r="BZ52" s="369"/>
      <c r="CA52" s="369"/>
      <c r="CB52" s="369"/>
      <c r="CC52" s="369"/>
      <c r="CD52" s="369"/>
      <c r="CE52" s="369"/>
    </row>
    <row r="53" spans="2:84" s="86" customFormat="1" ht="15" customHeight="1">
      <c r="B53" s="116"/>
      <c r="C53" s="114"/>
      <c r="D53" s="117"/>
      <c r="E53" s="117"/>
      <c r="F53" s="117"/>
      <c r="G53" s="117"/>
      <c r="H53" s="155"/>
      <c r="I53" s="117"/>
      <c r="J53" s="117"/>
      <c r="K53" s="117"/>
      <c r="L53" s="118"/>
      <c r="M53" s="117"/>
      <c r="N53" s="117"/>
      <c r="P53" s="119"/>
      <c r="R53" s="119"/>
      <c r="S53" s="120"/>
      <c r="T53" s="120"/>
      <c r="U53" s="120"/>
      <c r="V53" s="120"/>
      <c r="W53" s="120"/>
      <c r="AA53" s="1349"/>
      <c r="AB53" s="1350"/>
      <c r="AC53" s="1350"/>
      <c r="AD53" s="1350"/>
      <c r="AE53" s="1350"/>
      <c r="AF53" s="1350"/>
      <c r="AG53" s="1350"/>
      <c r="BR53" s="369"/>
      <c r="BS53" s="369"/>
      <c r="BT53" s="369"/>
      <c r="BU53" s="369"/>
      <c r="BV53" s="369"/>
      <c r="BW53" s="369"/>
      <c r="BX53" s="369"/>
      <c r="BY53" s="369"/>
      <c r="BZ53" s="369"/>
      <c r="CA53" s="369"/>
      <c r="CB53" s="369"/>
      <c r="CC53" s="369"/>
      <c r="CD53" s="369"/>
      <c r="CE53" s="369"/>
    </row>
    <row r="54" spans="2:84" s="86" customFormat="1" ht="14.4">
      <c r="B54" s="116"/>
      <c r="C54" s="114"/>
      <c r="D54" s="117"/>
      <c r="E54" s="117"/>
      <c r="F54" s="117"/>
      <c r="G54" s="117"/>
      <c r="H54" s="155"/>
      <c r="I54" s="117"/>
      <c r="J54" s="117"/>
      <c r="K54" s="117"/>
      <c r="L54" s="118"/>
      <c r="M54" s="117"/>
      <c r="N54" s="117"/>
      <c r="P54" s="119"/>
      <c r="R54" s="119"/>
      <c r="S54" s="120"/>
      <c r="T54" s="120"/>
      <c r="U54" s="120"/>
      <c r="V54" s="120"/>
      <c r="W54" s="120"/>
      <c r="AA54" s="1349"/>
      <c r="AB54" s="1350"/>
      <c r="AC54" s="1350"/>
      <c r="AD54" s="1350"/>
      <c r="AE54" s="1350"/>
      <c r="AF54" s="1350"/>
      <c r="AG54" s="1350"/>
      <c r="BR54" s="369"/>
      <c r="BS54" s="369"/>
      <c r="BT54" s="369"/>
      <c r="BU54" s="369"/>
      <c r="BV54" s="369"/>
      <c r="BW54" s="369"/>
      <c r="BX54" s="369"/>
      <c r="BY54" s="369"/>
      <c r="BZ54" s="369"/>
      <c r="CA54" s="369"/>
      <c r="CB54" s="369"/>
      <c r="CC54" s="369"/>
      <c r="CD54" s="369"/>
      <c r="CE54" s="369"/>
    </row>
    <row r="55" spans="2:84" s="86" customFormat="1" ht="15" customHeight="1">
      <c r="B55" s="116"/>
      <c r="C55" s="114"/>
      <c r="D55" s="117"/>
      <c r="E55" s="117"/>
      <c r="F55" s="117"/>
      <c r="G55" s="117"/>
      <c r="H55" s="155"/>
      <c r="I55" s="117"/>
      <c r="J55" s="117"/>
      <c r="K55" s="117"/>
      <c r="L55" s="118"/>
      <c r="M55" s="117"/>
      <c r="N55" s="117"/>
      <c r="P55" s="119"/>
      <c r="R55" s="119"/>
      <c r="S55" s="120"/>
      <c r="T55" s="120"/>
      <c r="U55" s="120"/>
      <c r="V55" s="120"/>
      <c r="W55" s="120"/>
      <c r="AA55" s="1349"/>
      <c r="AB55" s="1350"/>
      <c r="AC55" s="1350"/>
      <c r="AD55" s="1350"/>
      <c r="AE55" s="1350"/>
      <c r="AF55" s="1350"/>
      <c r="AG55" s="1350"/>
      <c r="BR55" s="369"/>
      <c r="BS55" s="369"/>
      <c r="BT55" s="369"/>
      <c r="BU55" s="369"/>
      <c r="BV55" s="369"/>
      <c r="BW55" s="369"/>
      <c r="BX55" s="369"/>
      <c r="BY55" s="369"/>
      <c r="BZ55" s="369"/>
      <c r="CA55" s="369"/>
      <c r="CB55" s="369"/>
      <c r="CC55" s="369"/>
      <c r="CD55" s="369"/>
      <c r="CE55" s="369"/>
    </row>
    <row r="56" spans="2:84" s="86" customFormat="1" ht="14.4">
      <c r="B56" s="116"/>
      <c r="C56" s="114"/>
      <c r="D56" s="117"/>
      <c r="E56" s="117"/>
      <c r="F56" s="117"/>
      <c r="G56" s="117"/>
      <c r="H56" s="155"/>
      <c r="I56" s="117"/>
      <c r="J56" s="117"/>
      <c r="K56" s="117"/>
      <c r="L56" s="118"/>
      <c r="M56" s="117"/>
      <c r="N56" s="117"/>
      <c r="P56" s="119"/>
      <c r="R56" s="119"/>
      <c r="S56" s="120"/>
      <c r="T56" s="120"/>
      <c r="U56" s="120"/>
      <c r="V56" s="120"/>
      <c r="W56" s="120"/>
      <c r="AA56" s="1349"/>
      <c r="AB56" s="1350"/>
      <c r="AC56" s="1350"/>
      <c r="AD56" s="1350"/>
      <c r="AE56" s="1350"/>
      <c r="AF56" s="1350"/>
      <c r="AG56" s="1350"/>
      <c r="BR56" s="369"/>
      <c r="BS56" s="369"/>
      <c r="BT56" s="369"/>
      <c r="BU56" s="369"/>
      <c r="BV56" s="369"/>
      <c r="BW56" s="369"/>
      <c r="BX56" s="369"/>
      <c r="BY56" s="369"/>
      <c r="BZ56" s="369"/>
      <c r="CA56" s="369"/>
      <c r="CB56" s="369"/>
      <c r="CC56" s="369"/>
      <c r="CD56" s="369"/>
      <c r="CE56" s="369"/>
    </row>
    <row r="57" spans="2:84" s="86" customFormat="1" ht="15" customHeight="1">
      <c r="B57" s="116"/>
      <c r="C57" s="114"/>
      <c r="D57" s="117"/>
      <c r="E57" s="117"/>
      <c r="F57" s="117"/>
      <c r="G57" s="117"/>
      <c r="H57" s="155"/>
      <c r="I57" s="117"/>
      <c r="J57" s="117"/>
      <c r="K57" s="117"/>
      <c r="L57" s="118"/>
      <c r="M57" s="117"/>
      <c r="N57" s="117"/>
      <c r="P57" s="119"/>
      <c r="R57" s="119"/>
      <c r="S57" s="120"/>
      <c r="T57" s="120"/>
      <c r="U57" s="120"/>
      <c r="V57" s="120"/>
      <c r="W57" s="120"/>
      <c r="AA57" s="1349"/>
      <c r="AB57" s="1350"/>
      <c r="AC57" s="1350"/>
      <c r="AD57" s="1350"/>
      <c r="AE57" s="1350"/>
      <c r="AF57" s="1350"/>
      <c r="AG57" s="1350"/>
      <c r="BR57" s="369"/>
      <c r="BS57" s="369"/>
      <c r="BT57" s="369"/>
      <c r="BU57" s="369"/>
      <c r="BV57" s="369"/>
      <c r="BW57" s="369"/>
      <c r="BX57" s="369"/>
      <c r="BY57" s="369"/>
      <c r="BZ57" s="369"/>
      <c r="CA57" s="369"/>
      <c r="CB57" s="369"/>
      <c r="CC57" s="369"/>
      <c r="CD57" s="369"/>
      <c r="CE57" s="369"/>
    </row>
    <row r="58" spans="2:84" s="86" customFormat="1" ht="15" customHeight="1">
      <c r="B58" s="116"/>
      <c r="C58" s="114"/>
      <c r="D58" s="117"/>
      <c r="E58" s="117"/>
      <c r="F58" s="117"/>
      <c r="G58" s="117"/>
      <c r="H58" s="155"/>
      <c r="I58" s="117"/>
      <c r="J58" s="117"/>
      <c r="K58" s="117"/>
      <c r="L58" s="118"/>
      <c r="M58" s="117"/>
      <c r="N58" s="117"/>
      <c r="P58" s="119"/>
      <c r="R58" s="119"/>
      <c r="S58" s="120"/>
      <c r="T58" s="120"/>
      <c r="U58" s="120"/>
      <c r="V58" s="120"/>
      <c r="W58" s="120"/>
      <c r="AA58" s="1349"/>
      <c r="AB58" s="1350"/>
      <c r="AC58" s="1350"/>
      <c r="AD58" s="1350"/>
      <c r="AE58" s="1350"/>
      <c r="AF58" s="1350"/>
      <c r="AG58" s="1350"/>
      <c r="BR58" s="369"/>
      <c r="BS58" s="369"/>
      <c r="BT58" s="369"/>
      <c r="BU58" s="369"/>
      <c r="BV58" s="369"/>
      <c r="BW58" s="369"/>
      <c r="BX58" s="369"/>
      <c r="BY58" s="369"/>
      <c r="BZ58" s="369"/>
      <c r="CA58" s="369"/>
      <c r="CB58" s="369"/>
      <c r="CC58" s="369"/>
      <c r="CD58" s="369"/>
      <c r="CE58" s="369"/>
    </row>
    <row r="59" spans="2:84" s="86" customFormat="1" ht="15" customHeight="1">
      <c r="B59" s="116"/>
      <c r="C59" s="114"/>
      <c r="D59" s="117"/>
      <c r="E59" s="117"/>
      <c r="F59" s="117"/>
      <c r="G59" s="117"/>
      <c r="H59" s="155"/>
      <c r="I59" s="117"/>
      <c r="J59" s="117"/>
      <c r="K59" s="117"/>
      <c r="L59" s="118"/>
      <c r="M59" s="117"/>
      <c r="N59" s="117"/>
      <c r="P59" s="119"/>
      <c r="R59" s="119"/>
      <c r="S59" s="120"/>
      <c r="T59" s="120"/>
      <c r="U59" s="120"/>
      <c r="V59" s="120"/>
      <c r="W59" s="120"/>
      <c r="AA59" s="1349"/>
      <c r="AB59" s="1350"/>
      <c r="AC59" s="1350"/>
      <c r="AD59" s="1350"/>
      <c r="AE59" s="1350"/>
      <c r="AF59" s="1350"/>
      <c r="AG59" s="1350"/>
      <c r="BR59" s="369"/>
      <c r="BS59" s="369"/>
      <c r="BT59" s="369"/>
      <c r="BU59" s="369"/>
      <c r="BV59" s="369"/>
      <c r="BW59" s="369"/>
      <c r="BX59" s="369"/>
      <c r="BY59" s="369"/>
      <c r="BZ59" s="369"/>
      <c r="CA59" s="369"/>
      <c r="CB59" s="369"/>
      <c r="CC59" s="369"/>
      <c r="CD59" s="369"/>
      <c r="CE59" s="369"/>
    </row>
    <row r="60" spans="2:84" s="86" customFormat="1" ht="14.4">
      <c r="B60" s="116"/>
      <c r="C60" s="114"/>
      <c r="D60" s="117"/>
      <c r="E60" s="117"/>
      <c r="F60" s="117"/>
      <c r="G60" s="117"/>
      <c r="H60" s="155"/>
      <c r="I60" s="117"/>
      <c r="J60" s="117"/>
      <c r="K60" s="117"/>
      <c r="L60" s="118"/>
      <c r="M60" s="117"/>
      <c r="N60" s="117"/>
      <c r="P60" s="119"/>
      <c r="R60" s="119"/>
      <c r="S60" s="120"/>
      <c r="T60" s="120"/>
      <c r="U60" s="120"/>
      <c r="V60" s="120"/>
      <c r="W60" s="120"/>
      <c r="AA60" s="1349"/>
      <c r="AB60" s="1350"/>
      <c r="AC60" s="1350"/>
      <c r="AD60" s="1350"/>
      <c r="AE60" s="1350"/>
      <c r="AF60" s="1350"/>
      <c r="AG60" s="1350"/>
      <c r="BR60" s="665"/>
      <c r="BS60" s="665"/>
      <c r="BT60" s="665"/>
      <c r="BU60" s="665"/>
      <c r="BV60" s="665"/>
      <c r="BW60" s="665"/>
      <c r="BX60" s="665"/>
      <c r="BY60" s="665"/>
      <c r="BZ60" s="665"/>
      <c r="CA60" s="665"/>
      <c r="CB60" s="665"/>
      <c r="CC60" s="665"/>
      <c r="CD60" s="665"/>
      <c r="CE60" s="665"/>
    </row>
    <row r="61" spans="2:84" s="86" customFormat="1" ht="14.4">
      <c r="B61" s="116"/>
      <c r="C61" s="114"/>
      <c r="D61" s="117"/>
      <c r="E61" s="117"/>
      <c r="F61" s="117"/>
      <c r="G61" s="117"/>
      <c r="H61" s="155"/>
      <c r="I61" s="117"/>
      <c r="J61" s="117"/>
      <c r="K61" s="117"/>
      <c r="L61" s="118"/>
      <c r="M61" s="117"/>
      <c r="N61" s="117"/>
      <c r="P61" s="119"/>
      <c r="R61" s="119"/>
      <c r="S61" s="120"/>
      <c r="T61" s="120"/>
      <c r="U61" s="120"/>
      <c r="V61" s="120"/>
      <c r="W61" s="120"/>
      <c r="AA61" s="1349"/>
      <c r="AB61" s="1350"/>
      <c r="AC61" s="1350"/>
      <c r="AD61" s="1350"/>
      <c r="AE61" s="1350"/>
      <c r="AF61" s="1350"/>
      <c r="AG61" s="1350"/>
      <c r="BR61" s="665"/>
      <c r="BS61" s="665"/>
      <c r="BT61" s="665"/>
      <c r="BU61" s="665"/>
      <c r="BV61" s="665"/>
      <c r="BW61" s="665"/>
      <c r="BX61" s="665"/>
      <c r="BY61" s="665"/>
      <c r="BZ61" s="665"/>
      <c r="CA61" s="665"/>
      <c r="CB61" s="665"/>
      <c r="CC61" s="665"/>
      <c r="CD61" s="665"/>
      <c r="CE61" s="665"/>
    </row>
    <row r="62" spans="2:84" s="86" customFormat="1" ht="14.4">
      <c r="B62" s="116"/>
      <c r="C62" s="114"/>
      <c r="D62" s="117"/>
      <c r="E62" s="117"/>
      <c r="F62" s="117"/>
      <c r="G62" s="117"/>
      <c r="H62" s="155"/>
      <c r="I62" s="117"/>
      <c r="J62" s="117"/>
      <c r="K62" s="117"/>
      <c r="L62" s="118"/>
      <c r="M62" s="117"/>
      <c r="N62" s="117"/>
      <c r="P62" s="119"/>
      <c r="R62" s="119"/>
      <c r="S62" s="120"/>
      <c r="T62" s="120"/>
      <c r="U62" s="120"/>
      <c r="V62" s="120"/>
      <c r="W62" s="120"/>
      <c r="AA62" s="1349"/>
      <c r="AB62" s="1350"/>
      <c r="AC62" s="1350"/>
      <c r="AD62" s="1350"/>
      <c r="AE62" s="1350"/>
      <c r="AF62" s="1350"/>
      <c r="AG62" s="1350"/>
      <c r="BR62" s="665"/>
      <c r="BS62" s="665"/>
      <c r="BT62" s="665"/>
      <c r="BU62" s="665"/>
      <c r="BV62" s="665"/>
      <c r="BW62" s="665"/>
      <c r="BX62" s="665"/>
      <c r="BY62" s="665"/>
      <c r="BZ62" s="665"/>
      <c r="CA62" s="665"/>
      <c r="CB62" s="665"/>
      <c r="CC62" s="665"/>
      <c r="CD62" s="665"/>
      <c r="CE62" s="665"/>
    </row>
    <row r="63" spans="2:84" s="85" customFormat="1" ht="15" customHeight="1">
      <c r="B63" s="105"/>
      <c r="C63" s="87"/>
      <c r="D63" s="87"/>
      <c r="E63" s="87"/>
      <c r="F63" s="87"/>
      <c r="G63" s="87"/>
      <c r="H63" s="156"/>
      <c r="I63" s="87"/>
      <c r="J63" s="87"/>
      <c r="K63" s="87"/>
      <c r="L63" s="88"/>
      <c r="M63" s="87"/>
      <c r="N63" s="87"/>
      <c r="P63" s="89"/>
      <c r="R63" s="89"/>
      <c r="S63" s="90"/>
      <c r="T63" s="90"/>
      <c r="U63" s="90"/>
      <c r="V63" s="90"/>
      <c r="W63" s="90"/>
      <c r="AA63" s="1349"/>
      <c r="AB63" s="1350"/>
      <c r="AC63" s="1350"/>
      <c r="AD63" s="1350"/>
      <c r="AE63" s="1350"/>
      <c r="AF63" s="1350"/>
      <c r="AG63" s="1350"/>
      <c r="BR63" s="665"/>
      <c r="BS63" s="665"/>
      <c r="BT63" s="665"/>
      <c r="BU63" s="665"/>
      <c r="BV63" s="665"/>
      <c r="BW63" s="665"/>
      <c r="BX63" s="665"/>
      <c r="BY63" s="665"/>
      <c r="BZ63" s="665"/>
      <c r="CA63" s="665"/>
      <c r="CB63" s="665"/>
      <c r="CC63" s="665"/>
      <c r="CD63" s="665"/>
      <c r="CE63" s="665"/>
      <c r="CF63" s="86"/>
    </row>
    <row r="64" spans="2:84" s="85" customFormat="1" ht="15" customHeight="1">
      <c r="B64" s="105"/>
      <c r="C64" s="87"/>
      <c r="D64" s="87"/>
      <c r="E64" s="87"/>
      <c r="F64" s="87"/>
      <c r="G64" s="87"/>
      <c r="H64" s="156"/>
      <c r="I64" s="87"/>
      <c r="J64" s="87"/>
      <c r="K64" s="87"/>
      <c r="L64" s="88"/>
      <c r="M64" s="87"/>
      <c r="N64" s="87"/>
      <c r="P64" s="89"/>
      <c r="R64" s="89"/>
      <c r="S64" s="90"/>
      <c r="T64" s="90"/>
      <c r="U64" s="90"/>
      <c r="V64" s="90"/>
      <c r="W64" s="90"/>
      <c r="AA64" s="1349"/>
      <c r="AB64" s="1350"/>
      <c r="AC64" s="1350"/>
      <c r="AD64" s="1350"/>
      <c r="AE64" s="1350"/>
      <c r="AF64" s="1350"/>
      <c r="AG64" s="1350"/>
      <c r="BR64" s="8"/>
      <c r="BS64" s="8"/>
      <c r="BT64" s="8"/>
      <c r="BU64" s="8"/>
      <c r="BV64" s="8"/>
      <c r="BW64" s="8"/>
      <c r="BX64" s="8"/>
      <c r="BY64" s="8"/>
      <c r="BZ64" s="8"/>
      <c r="CA64" s="8"/>
      <c r="CB64" s="8"/>
      <c r="CC64" s="8"/>
      <c r="CD64" s="8"/>
      <c r="CE64" s="8"/>
    </row>
    <row r="65" spans="2:84" s="85" customFormat="1" ht="15" customHeight="1">
      <c r="B65" s="105"/>
      <c r="C65" s="87"/>
      <c r="D65" s="87"/>
      <c r="E65" s="87"/>
      <c r="F65" s="87"/>
      <c r="G65" s="87"/>
      <c r="H65" s="156"/>
      <c r="I65" s="87"/>
      <c r="J65" s="87"/>
      <c r="K65" s="87"/>
      <c r="L65" s="88"/>
      <c r="M65" s="87"/>
      <c r="N65" s="87"/>
      <c r="P65" s="89"/>
      <c r="R65" s="89"/>
      <c r="S65" s="90"/>
      <c r="T65" s="90"/>
      <c r="U65" s="90"/>
      <c r="V65" s="90"/>
      <c r="W65" s="90"/>
      <c r="AA65" s="1349"/>
      <c r="AB65" s="1350"/>
      <c r="AC65" s="1350"/>
      <c r="AD65" s="1350"/>
      <c r="AE65" s="1350"/>
      <c r="AF65" s="1350"/>
      <c r="AG65" s="1350"/>
      <c r="BR65" s="20"/>
      <c r="BS65" s="18"/>
      <c r="BT65" s="18"/>
      <c r="BU65" s="18"/>
      <c r="BV65" s="18"/>
      <c r="BW65" s="18"/>
      <c r="BX65" s="18"/>
      <c r="BY65" s="18"/>
      <c r="BZ65" s="18"/>
      <c r="CA65" s="18"/>
      <c r="CB65" s="18"/>
      <c r="CC65" s="18"/>
      <c r="CD65" s="18"/>
      <c r="CE65" s="18"/>
    </row>
    <row r="66" spans="2:84" s="85" customFormat="1" ht="15" customHeight="1" thickBot="1">
      <c r="B66" s="106"/>
      <c r="C66" s="107"/>
      <c r="D66" s="107"/>
      <c r="E66" s="107"/>
      <c r="F66" s="107"/>
      <c r="G66" s="107"/>
      <c r="H66" s="157"/>
      <c r="I66" s="107"/>
      <c r="J66" s="107"/>
      <c r="K66" s="107"/>
      <c r="L66" s="108"/>
      <c r="M66" s="107"/>
      <c r="N66" s="107"/>
      <c r="O66" s="109"/>
      <c r="P66" s="110"/>
      <c r="Q66" s="109"/>
      <c r="R66" s="110"/>
      <c r="S66" s="111"/>
      <c r="T66" s="111"/>
      <c r="U66" s="111"/>
      <c r="V66" s="111"/>
      <c r="W66" s="111"/>
      <c r="X66" s="109"/>
      <c r="Y66" s="109"/>
      <c r="Z66" s="109"/>
      <c r="AA66" s="1351"/>
      <c r="AB66" s="1350"/>
      <c r="AC66" s="1350"/>
      <c r="AD66" s="1350"/>
      <c r="AE66" s="1350"/>
      <c r="AF66" s="1350"/>
      <c r="AG66" s="1350"/>
      <c r="BR66" s="20"/>
      <c r="BS66" s="18"/>
      <c r="BT66" s="18"/>
      <c r="BU66" s="18"/>
      <c r="BV66" s="18"/>
      <c r="BW66" s="18"/>
      <c r="BX66" s="18"/>
      <c r="BY66" s="18"/>
      <c r="BZ66" s="18"/>
      <c r="CA66" s="18"/>
      <c r="CB66" s="18"/>
      <c r="CC66" s="18"/>
      <c r="CD66" s="18"/>
      <c r="CE66" s="18"/>
    </row>
    <row r="67" spans="2:84" s="8" customFormat="1">
      <c r="B67" s="51"/>
      <c r="C67" s="364"/>
      <c r="D67" s="168"/>
      <c r="E67" s="3"/>
      <c r="F67" s="3"/>
      <c r="G67" s="3"/>
      <c r="H67" s="3"/>
      <c r="I67" s="3"/>
      <c r="J67" s="3"/>
      <c r="K67" s="3"/>
      <c r="L67" s="3"/>
      <c r="M67" s="3"/>
      <c r="N67" s="3"/>
      <c r="O67" s="3"/>
      <c r="P67" s="3"/>
      <c r="Q67" s="3"/>
      <c r="R67" s="3"/>
      <c r="S67" s="10"/>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R67" s="20"/>
      <c r="BS67" s="18"/>
      <c r="BT67" s="18"/>
      <c r="BU67" s="18"/>
      <c r="BV67" s="18"/>
      <c r="BW67" s="18"/>
      <c r="BX67" s="18"/>
      <c r="BY67" s="18"/>
      <c r="BZ67" s="18"/>
      <c r="CA67" s="18"/>
      <c r="CB67" s="18"/>
      <c r="CC67" s="18"/>
      <c r="CD67" s="18"/>
      <c r="CE67" s="18"/>
      <c r="CF67" s="85"/>
    </row>
    <row r="68" spans="2:84" ht="21">
      <c r="B68" s="921" t="s">
        <v>602</v>
      </c>
      <c r="C68" s="359"/>
      <c r="BR68" s="20"/>
      <c r="BS68" s="18"/>
      <c r="BT68" s="18"/>
      <c r="BU68" s="18"/>
      <c r="BV68" s="18"/>
      <c r="BW68" s="18"/>
      <c r="BX68" s="18"/>
      <c r="BY68" s="18"/>
      <c r="BZ68" s="18"/>
      <c r="CA68" s="18"/>
      <c r="CB68" s="18"/>
      <c r="CC68" s="18"/>
      <c r="CD68" s="18"/>
      <c r="CE68" s="18"/>
      <c r="CF68" s="8"/>
    </row>
    <row r="69" spans="2:84">
      <c r="T69" s="21"/>
      <c r="W69" s="20"/>
      <c r="BJ69" s="3"/>
      <c r="BK69" s="3"/>
      <c r="BL69" s="3"/>
      <c r="BM69" s="3"/>
      <c r="BN69" s="3"/>
      <c r="BO69" s="3"/>
      <c r="BP69" s="3"/>
      <c r="BQ69" s="18"/>
      <c r="BR69" s="20"/>
      <c r="BS69" s="18"/>
      <c r="BT69" s="18"/>
      <c r="BU69" s="18"/>
      <c r="BV69" s="18"/>
      <c r="BW69" s="18"/>
      <c r="BX69" s="18"/>
      <c r="BY69" s="18"/>
      <c r="BZ69" s="18"/>
      <c r="CA69" s="18"/>
      <c r="CB69" s="18"/>
      <c r="CC69" s="18"/>
      <c r="CD69" s="18"/>
      <c r="CE69" s="18"/>
    </row>
    <row r="70" spans="2:84">
      <c r="T70" s="21"/>
      <c r="W70" s="20"/>
      <c r="BO70" s="18"/>
      <c r="BP70" s="18"/>
      <c r="BQ70" s="18"/>
      <c r="BR70" s="20"/>
      <c r="BS70" s="18"/>
      <c r="BT70" s="18"/>
      <c r="BU70" s="18"/>
      <c r="BV70" s="18"/>
      <c r="BW70" s="18"/>
      <c r="BX70" s="18"/>
      <c r="BY70" s="18"/>
      <c r="BZ70" s="18"/>
      <c r="CA70" s="18"/>
      <c r="CB70" s="18"/>
      <c r="CC70" s="18"/>
      <c r="CD70" s="18"/>
      <c r="CE70" s="18"/>
    </row>
    <row r="71" spans="2:84">
      <c r="T71" s="21"/>
      <c r="W71" s="20"/>
      <c r="BO71" s="18"/>
      <c r="BP71" s="18"/>
      <c r="BQ71" s="18"/>
      <c r="BR71" s="20"/>
      <c r="BS71" s="18"/>
      <c r="BT71" s="18"/>
      <c r="BU71" s="18"/>
      <c r="BV71" s="18"/>
      <c r="BW71" s="18"/>
      <c r="BX71" s="18"/>
      <c r="BY71" s="18"/>
      <c r="BZ71" s="18"/>
      <c r="CA71" s="18"/>
      <c r="CB71" s="18"/>
      <c r="CC71" s="18"/>
      <c r="CD71" s="18"/>
      <c r="CE71" s="18"/>
    </row>
    <row r="72" spans="2:84">
      <c r="T72" s="21"/>
      <c r="W72" s="20"/>
      <c r="BO72" s="18"/>
      <c r="BP72" s="18"/>
      <c r="BQ72" s="18"/>
      <c r="BR72" s="20"/>
      <c r="BS72" s="18"/>
      <c r="BT72" s="18"/>
      <c r="BU72" s="18"/>
      <c r="BV72" s="18"/>
      <c r="BW72" s="18"/>
      <c r="BX72" s="18"/>
      <c r="BY72" s="18"/>
      <c r="BZ72" s="18"/>
      <c r="CA72" s="18"/>
      <c r="CB72" s="18"/>
      <c r="CC72" s="18"/>
      <c r="CD72" s="18"/>
      <c r="CE72" s="18"/>
    </row>
    <row r="73" spans="2:84">
      <c r="T73" s="21"/>
      <c r="W73" s="20"/>
      <c r="BO73" s="18"/>
      <c r="BP73" s="18"/>
      <c r="BQ73" s="18"/>
      <c r="BR73" s="20"/>
      <c r="BS73" s="18"/>
      <c r="BT73" s="18"/>
      <c r="BU73" s="18"/>
      <c r="BV73" s="18"/>
      <c r="BW73" s="18"/>
      <c r="BX73" s="18"/>
      <c r="BY73" s="18"/>
      <c r="BZ73" s="18"/>
      <c r="CA73" s="18"/>
      <c r="CB73" s="18"/>
      <c r="CC73" s="18"/>
      <c r="CD73" s="18"/>
      <c r="CE73" s="18"/>
    </row>
    <row r="74" spans="2:84">
      <c r="B74" s="370"/>
      <c r="C74" s="370"/>
      <c r="D74" s="370"/>
      <c r="E74" s="371"/>
      <c r="F74" s="371"/>
      <c r="I74" s="2"/>
      <c r="T74" s="21"/>
      <c r="W74" s="20"/>
      <c r="BO74" s="18"/>
      <c r="BP74" s="18"/>
      <c r="BQ74" s="18"/>
      <c r="BR74" s="20"/>
      <c r="BS74" s="18"/>
      <c r="BT74" s="18"/>
      <c r="BU74" s="18"/>
      <c r="BV74" s="18"/>
      <c r="BW74" s="18"/>
      <c r="BX74" s="18"/>
      <c r="BY74" s="18"/>
      <c r="BZ74" s="18"/>
      <c r="CA74" s="18"/>
      <c r="CB74" s="18"/>
      <c r="CC74" s="18"/>
      <c r="CD74" s="18"/>
      <c r="CE74" s="18"/>
    </row>
    <row r="75" spans="2:84">
      <c r="B75" s="370"/>
      <c r="C75" s="370"/>
      <c r="D75" s="370"/>
      <c r="E75" s="371"/>
      <c r="F75" s="371"/>
      <c r="I75" s="372"/>
      <c r="T75" s="21"/>
      <c r="W75" s="20"/>
      <c r="BO75" s="18"/>
      <c r="BP75" s="18"/>
      <c r="BQ75" s="18"/>
      <c r="BR75" s="20"/>
      <c r="BS75" s="18"/>
      <c r="BT75" s="18"/>
      <c r="BU75" s="18"/>
      <c r="BV75" s="18"/>
      <c r="BW75" s="18"/>
      <c r="BX75" s="18"/>
      <c r="BY75" s="18"/>
      <c r="BZ75" s="18"/>
      <c r="CA75" s="18"/>
      <c r="CB75" s="18"/>
      <c r="CC75" s="18"/>
      <c r="CD75" s="18"/>
      <c r="CE75" s="18"/>
    </row>
    <row r="76" spans="2:84">
      <c r="B76" s="370"/>
      <c r="C76" s="370"/>
      <c r="D76" s="370"/>
      <c r="E76" s="371"/>
      <c r="F76" s="371"/>
      <c r="I76" s="372"/>
      <c r="T76" s="21"/>
      <c r="W76" s="20"/>
      <c r="BO76" s="18"/>
      <c r="BP76" s="18"/>
      <c r="BQ76" s="18"/>
      <c r="BR76" s="20"/>
      <c r="BS76" s="18"/>
      <c r="BT76" s="18"/>
      <c r="BU76" s="18"/>
      <c r="BV76" s="18"/>
      <c r="BW76" s="18"/>
      <c r="BX76" s="18"/>
      <c r="BY76" s="18"/>
      <c r="BZ76" s="18"/>
      <c r="CA76" s="18"/>
      <c r="CB76" s="18"/>
      <c r="CC76" s="18"/>
      <c r="CD76" s="18"/>
      <c r="CE76" s="18"/>
    </row>
    <row r="77" spans="2:84">
      <c r="B77" s="370"/>
      <c r="C77" s="370"/>
      <c r="D77" s="370"/>
      <c r="E77" s="371"/>
      <c r="F77" s="371"/>
      <c r="I77" s="372"/>
      <c r="T77" s="21"/>
      <c r="W77" s="20"/>
      <c r="BO77" s="18"/>
      <c r="BP77" s="18"/>
      <c r="BQ77" s="18"/>
      <c r="BR77" s="20"/>
      <c r="BS77" s="18"/>
      <c r="BT77" s="18"/>
      <c r="BU77" s="18"/>
      <c r="BV77" s="18"/>
      <c r="BW77" s="18"/>
      <c r="BX77" s="18"/>
      <c r="BY77" s="18"/>
      <c r="BZ77" s="18"/>
      <c r="CA77" s="18"/>
      <c r="CB77" s="18"/>
      <c r="CC77" s="18"/>
      <c r="CD77" s="18"/>
      <c r="CE77" s="18"/>
    </row>
    <row r="78" spans="2:84">
      <c r="B78" s="370"/>
      <c r="C78" s="370"/>
      <c r="D78" s="370"/>
      <c r="E78" s="371"/>
      <c r="F78" s="371"/>
      <c r="T78" s="21"/>
      <c r="W78" s="20"/>
      <c r="BO78" s="18"/>
      <c r="BP78" s="18"/>
      <c r="BQ78" s="18"/>
      <c r="BR78" s="20"/>
      <c r="BS78" s="18"/>
      <c r="BT78" s="18"/>
      <c r="BU78" s="18"/>
      <c r="BV78" s="18"/>
      <c r="BW78" s="18"/>
      <c r="BX78" s="18"/>
      <c r="BY78" s="18"/>
      <c r="BZ78" s="18"/>
      <c r="CA78" s="18"/>
      <c r="CB78" s="18"/>
      <c r="CC78" s="18"/>
      <c r="CD78" s="18"/>
      <c r="CE78" s="18"/>
    </row>
    <row r="79" spans="2:84">
      <c r="T79" s="21"/>
      <c r="W79" s="20"/>
      <c r="BO79" s="18"/>
      <c r="BP79" s="18"/>
      <c r="BQ79" s="18"/>
      <c r="BR79" s="20"/>
      <c r="BS79" s="18"/>
      <c r="BT79" s="18"/>
      <c r="BU79" s="18"/>
      <c r="BV79" s="18"/>
      <c r="BW79" s="18"/>
      <c r="BX79" s="18"/>
      <c r="BY79" s="18"/>
      <c r="BZ79" s="18"/>
      <c r="CA79" s="18"/>
      <c r="CB79" s="18"/>
      <c r="CC79" s="18"/>
      <c r="CD79" s="18"/>
      <c r="CE79" s="18"/>
    </row>
    <row r="80" spans="2:84">
      <c r="T80" s="21"/>
      <c r="W80" s="20"/>
      <c r="BO80" s="18"/>
      <c r="BP80" s="18"/>
      <c r="BQ80" s="18"/>
      <c r="BR80" s="20"/>
      <c r="BS80" s="18"/>
      <c r="BT80" s="18"/>
      <c r="BU80" s="18"/>
      <c r="BV80" s="18"/>
      <c r="BW80" s="18"/>
      <c r="BX80" s="18"/>
      <c r="BY80" s="18"/>
      <c r="BZ80" s="18"/>
      <c r="CA80" s="18"/>
      <c r="CB80" s="18"/>
      <c r="CC80" s="18"/>
      <c r="CD80" s="18"/>
      <c r="CE80" s="18"/>
    </row>
    <row r="81" spans="2:70" s="18" customFormat="1">
      <c r="B81" s="349"/>
      <c r="C81" s="349"/>
      <c r="D81" s="356"/>
      <c r="E81" s="20"/>
      <c r="F81" s="20"/>
      <c r="G81" s="20"/>
      <c r="H81" s="20"/>
      <c r="I81" s="20"/>
      <c r="J81" s="20"/>
      <c r="K81" s="20"/>
      <c r="L81" s="20"/>
      <c r="M81" s="20"/>
      <c r="N81" s="20"/>
      <c r="O81" s="20"/>
      <c r="P81" s="20"/>
      <c r="Q81" s="20"/>
      <c r="R81" s="20"/>
      <c r="S81" s="20"/>
      <c r="T81" s="21"/>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R81" s="20"/>
    </row>
    <row r="82" spans="2:70" s="18" customFormat="1">
      <c r="B82" s="349"/>
      <c r="C82" s="349"/>
      <c r="D82" s="356"/>
      <c r="E82" s="20"/>
      <c r="F82" s="20"/>
      <c r="G82" s="20"/>
      <c r="H82" s="20"/>
      <c r="I82" s="20"/>
      <c r="J82" s="20"/>
      <c r="K82" s="20"/>
      <c r="L82" s="20"/>
      <c r="M82" s="20"/>
      <c r="N82" s="20"/>
      <c r="O82" s="20"/>
      <c r="P82" s="20"/>
      <c r="Q82" s="20"/>
      <c r="R82" s="20"/>
      <c r="S82" s="20"/>
      <c r="T82" s="21"/>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R82" s="20"/>
    </row>
    <row r="83" spans="2:70" s="18" customFormat="1">
      <c r="B83" s="349"/>
      <c r="C83" s="349"/>
      <c r="D83" s="356"/>
      <c r="E83" s="20"/>
      <c r="F83" s="20"/>
      <c r="G83" s="20"/>
      <c r="H83" s="20"/>
      <c r="I83" s="20"/>
      <c r="J83" s="20"/>
      <c r="K83" s="20"/>
      <c r="L83" s="20"/>
      <c r="M83" s="20"/>
      <c r="N83" s="20"/>
      <c r="O83" s="20"/>
      <c r="P83" s="20"/>
      <c r="Q83" s="20"/>
      <c r="R83" s="20"/>
      <c r="S83" s="20"/>
      <c r="T83" s="21"/>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R83" s="20"/>
    </row>
    <row r="84" spans="2:70" s="18" customFormat="1">
      <c r="B84" s="349"/>
      <c r="C84" s="349"/>
      <c r="D84" s="356"/>
      <c r="E84" s="20"/>
      <c r="F84" s="20"/>
      <c r="G84" s="20"/>
      <c r="H84" s="20"/>
      <c r="I84" s="20"/>
      <c r="J84" s="20"/>
      <c r="K84" s="20"/>
      <c r="L84" s="20"/>
      <c r="M84" s="20"/>
      <c r="N84" s="20"/>
      <c r="O84" s="20"/>
      <c r="P84" s="20"/>
      <c r="Q84" s="20"/>
      <c r="R84" s="20"/>
      <c r="S84" s="20"/>
      <c r="T84" s="21"/>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R84" s="20"/>
    </row>
    <row r="85" spans="2:70" s="18" customFormat="1">
      <c r="B85" s="349"/>
      <c r="C85" s="349"/>
      <c r="D85" s="356"/>
      <c r="E85" s="20"/>
      <c r="F85" s="20"/>
      <c r="G85" s="20"/>
      <c r="H85" s="20"/>
      <c r="I85" s="20"/>
      <c r="J85" s="20"/>
      <c r="K85" s="20"/>
      <c r="L85" s="20"/>
      <c r="M85" s="20"/>
      <c r="N85" s="20"/>
      <c r="O85" s="20"/>
      <c r="P85" s="20"/>
      <c r="Q85" s="20"/>
      <c r="R85" s="20"/>
      <c r="S85" s="20"/>
      <c r="T85" s="21"/>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R85" s="20"/>
    </row>
    <row r="86" spans="2:70" s="18" customFormat="1">
      <c r="B86" s="349"/>
      <c r="C86" s="349"/>
      <c r="D86" s="356"/>
      <c r="E86" s="20"/>
      <c r="F86" s="20"/>
      <c r="G86" s="20"/>
      <c r="H86" s="20"/>
      <c r="I86" s="20"/>
      <c r="J86" s="20"/>
      <c r="K86" s="20"/>
      <c r="L86" s="20"/>
      <c r="M86" s="20"/>
      <c r="N86" s="20"/>
      <c r="O86" s="20"/>
      <c r="P86" s="20"/>
      <c r="Q86" s="20"/>
      <c r="R86" s="20"/>
      <c r="S86" s="20"/>
      <c r="T86" s="21"/>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R86" s="20"/>
    </row>
    <row r="87" spans="2:70" s="18" customFormat="1">
      <c r="B87" s="349"/>
      <c r="C87" s="349"/>
      <c r="D87" s="356"/>
      <c r="E87" s="20"/>
      <c r="F87" s="20"/>
      <c r="G87" s="20"/>
      <c r="H87" s="20"/>
      <c r="I87" s="20"/>
      <c r="J87" s="20"/>
      <c r="K87" s="20"/>
      <c r="L87" s="20"/>
      <c r="M87" s="20"/>
      <c r="N87" s="20"/>
      <c r="O87" s="20"/>
      <c r="P87" s="20"/>
      <c r="Q87" s="20"/>
      <c r="R87" s="20"/>
      <c r="S87" s="20"/>
      <c r="T87" s="21"/>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R87" s="20"/>
    </row>
    <row r="88" spans="2:70" s="18" customFormat="1">
      <c r="B88" s="349"/>
      <c r="C88" s="349"/>
      <c r="D88" s="356"/>
      <c r="E88" s="20"/>
      <c r="F88" s="20"/>
      <c r="G88" s="20"/>
      <c r="H88" s="20"/>
      <c r="I88" s="20"/>
      <c r="J88" s="20"/>
      <c r="K88" s="20"/>
      <c r="L88" s="20"/>
      <c r="M88" s="20"/>
      <c r="N88" s="20"/>
      <c r="O88" s="20"/>
      <c r="P88" s="20"/>
      <c r="Q88" s="20"/>
      <c r="R88" s="20"/>
      <c r="S88" s="20"/>
      <c r="T88" s="21"/>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R88" s="20"/>
    </row>
    <row r="89" spans="2:70" s="18" customFormat="1">
      <c r="B89" s="349"/>
      <c r="C89" s="349"/>
      <c r="D89" s="356"/>
      <c r="E89" s="20"/>
      <c r="F89" s="20"/>
      <c r="G89" s="20"/>
      <c r="H89" s="20"/>
      <c r="I89" s="20"/>
      <c r="J89" s="20"/>
      <c r="K89" s="20"/>
      <c r="L89" s="20"/>
      <c r="M89" s="20"/>
      <c r="N89" s="20"/>
      <c r="O89" s="20"/>
      <c r="P89" s="20"/>
      <c r="Q89" s="20"/>
      <c r="R89" s="20"/>
      <c r="S89" s="20"/>
      <c r="T89" s="21"/>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R89" s="20"/>
    </row>
    <row r="90" spans="2:70" s="18" customFormat="1">
      <c r="B90" s="349"/>
      <c r="C90" s="349"/>
      <c r="D90" s="356"/>
      <c r="E90" s="20"/>
      <c r="F90" s="20"/>
      <c r="G90" s="20"/>
      <c r="H90" s="20"/>
      <c r="I90" s="20"/>
      <c r="J90" s="20"/>
      <c r="K90" s="20"/>
      <c r="L90" s="20"/>
      <c r="M90" s="20"/>
      <c r="N90" s="20"/>
      <c r="O90" s="20"/>
      <c r="P90" s="20"/>
      <c r="Q90" s="20"/>
      <c r="R90" s="20"/>
      <c r="S90" s="20"/>
      <c r="T90" s="21"/>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R90" s="20"/>
    </row>
    <row r="91" spans="2:70" s="18" customFormat="1">
      <c r="B91" s="349"/>
      <c r="C91" s="349"/>
      <c r="D91" s="356"/>
      <c r="E91" s="20"/>
      <c r="F91" s="20"/>
      <c r="G91" s="20"/>
      <c r="H91" s="20"/>
      <c r="I91" s="20"/>
      <c r="J91" s="20"/>
      <c r="K91" s="20"/>
      <c r="L91" s="20"/>
      <c r="M91" s="20"/>
      <c r="N91" s="20"/>
      <c r="O91" s="20"/>
      <c r="P91" s="20"/>
      <c r="Q91" s="20"/>
      <c r="R91" s="20"/>
      <c r="S91" s="20"/>
      <c r="T91" s="21"/>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R91" s="20"/>
    </row>
    <row r="92" spans="2:70" s="18" customFormat="1">
      <c r="B92" s="349"/>
      <c r="C92" s="349"/>
      <c r="D92" s="356"/>
      <c r="E92" s="20"/>
      <c r="F92" s="20"/>
      <c r="G92" s="20"/>
      <c r="H92" s="20"/>
      <c r="I92" s="20"/>
      <c r="J92" s="20"/>
      <c r="K92" s="20"/>
      <c r="L92" s="20"/>
      <c r="M92" s="20"/>
      <c r="N92" s="20"/>
      <c r="O92" s="20"/>
      <c r="P92" s="20"/>
      <c r="Q92" s="20"/>
      <c r="R92" s="20"/>
      <c r="S92" s="20"/>
      <c r="T92" s="21"/>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R92" s="20"/>
    </row>
    <row r="93" spans="2:70" s="18" customFormat="1">
      <c r="B93" s="349"/>
      <c r="C93" s="349"/>
      <c r="D93" s="356"/>
      <c r="E93" s="20"/>
      <c r="F93" s="20"/>
      <c r="G93" s="20"/>
      <c r="H93" s="20"/>
      <c r="I93" s="20"/>
      <c r="J93" s="20"/>
      <c r="K93" s="20"/>
      <c r="L93" s="20"/>
      <c r="M93" s="20"/>
      <c r="N93" s="20"/>
      <c r="O93" s="20"/>
      <c r="P93" s="20"/>
      <c r="Q93" s="20"/>
      <c r="R93" s="20"/>
      <c r="S93" s="20"/>
      <c r="T93" s="21"/>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R93" s="20"/>
    </row>
    <row r="94" spans="2:70" s="18" customFormat="1">
      <c r="B94" s="349"/>
      <c r="C94" s="349"/>
      <c r="D94" s="356"/>
      <c r="E94" s="20"/>
      <c r="F94" s="20"/>
      <c r="G94" s="20"/>
      <c r="H94" s="20"/>
      <c r="I94" s="20"/>
      <c r="J94" s="20"/>
      <c r="K94" s="20"/>
      <c r="L94" s="20"/>
      <c r="M94" s="20"/>
      <c r="N94" s="20"/>
      <c r="O94" s="20"/>
      <c r="P94" s="20"/>
      <c r="Q94" s="20"/>
      <c r="R94" s="20"/>
      <c r="S94" s="20"/>
      <c r="T94" s="21"/>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R94" s="20"/>
    </row>
    <row r="95" spans="2:70" s="18" customFormat="1">
      <c r="B95" s="349"/>
      <c r="C95" s="349"/>
      <c r="D95" s="356"/>
      <c r="E95" s="20"/>
      <c r="F95" s="20"/>
      <c r="G95" s="20"/>
      <c r="H95" s="20"/>
      <c r="I95" s="20"/>
      <c r="J95" s="20"/>
      <c r="K95" s="20"/>
      <c r="L95" s="20"/>
      <c r="M95" s="20"/>
      <c r="N95" s="20"/>
      <c r="O95" s="20"/>
      <c r="P95" s="20"/>
      <c r="Q95" s="20"/>
      <c r="R95" s="20"/>
      <c r="S95" s="20"/>
      <c r="T95" s="21"/>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R95" s="20"/>
    </row>
    <row r="96" spans="2:70" s="18" customFormat="1">
      <c r="B96" s="349"/>
      <c r="C96" s="349"/>
      <c r="D96" s="356"/>
      <c r="E96" s="20"/>
      <c r="F96" s="20"/>
      <c r="G96" s="20"/>
      <c r="H96" s="20"/>
      <c r="I96" s="20"/>
      <c r="J96" s="20"/>
      <c r="K96" s="20"/>
      <c r="L96" s="20"/>
      <c r="M96" s="20"/>
      <c r="N96" s="20"/>
      <c r="O96" s="20"/>
      <c r="P96" s="20"/>
      <c r="Q96" s="20"/>
      <c r="R96" s="20"/>
      <c r="S96" s="20"/>
      <c r="T96" s="21"/>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R96" s="20"/>
    </row>
    <row r="97" spans="2:70" s="18" customFormat="1">
      <c r="B97" s="349"/>
      <c r="C97" s="349"/>
      <c r="D97" s="356"/>
      <c r="E97" s="20"/>
      <c r="F97" s="20"/>
      <c r="G97" s="20"/>
      <c r="H97" s="20"/>
      <c r="I97" s="20"/>
      <c r="J97" s="20"/>
      <c r="K97" s="20"/>
      <c r="L97" s="20"/>
      <c r="M97" s="20"/>
      <c r="N97" s="20"/>
      <c r="O97" s="20"/>
      <c r="P97" s="20"/>
      <c r="Q97" s="20"/>
      <c r="R97" s="20"/>
      <c r="S97" s="20"/>
      <c r="T97" s="21"/>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R97" s="20"/>
    </row>
    <row r="98" spans="2:70" s="18" customFormat="1">
      <c r="B98" s="349"/>
      <c r="C98" s="349"/>
      <c r="D98" s="356"/>
      <c r="E98" s="20"/>
      <c r="F98" s="20"/>
      <c r="G98" s="20"/>
      <c r="H98" s="20"/>
      <c r="I98" s="20"/>
      <c r="J98" s="20"/>
      <c r="K98" s="20"/>
      <c r="L98" s="20"/>
      <c r="M98" s="20"/>
      <c r="N98" s="20"/>
      <c r="O98" s="20"/>
      <c r="P98" s="20"/>
      <c r="Q98" s="20"/>
      <c r="R98" s="20"/>
      <c r="S98" s="20"/>
      <c r="T98" s="21"/>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R98" s="20"/>
    </row>
    <row r="99" spans="2:70" s="18" customFormat="1">
      <c r="B99" s="349"/>
      <c r="C99" s="349"/>
      <c r="D99" s="356"/>
      <c r="E99" s="20"/>
      <c r="F99" s="20"/>
      <c r="G99" s="20"/>
      <c r="H99" s="20"/>
      <c r="I99" s="20"/>
      <c r="J99" s="20"/>
      <c r="K99" s="20"/>
      <c r="L99" s="20"/>
      <c r="M99" s="20"/>
      <c r="N99" s="20"/>
      <c r="O99" s="20"/>
      <c r="P99" s="20"/>
      <c r="Q99" s="20"/>
      <c r="R99" s="20"/>
      <c r="S99" s="20"/>
      <c r="T99" s="21"/>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R99" s="20"/>
    </row>
    <row r="100" spans="2:70" s="18" customFormat="1">
      <c r="B100" s="349"/>
      <c r="C100" s="349"/>
      <c r="D100" s="356"/>
      <c r="E100" s="20"/>
      <c r="F100" s="20"/>
      <c r="G100" s="20"/>
      <c r="H100" s="20"/>
      <c r="I100" s="20"/>
      <c r="J100" s="20"/>
      <c r="K100" s="20"/>
      <c r="L100" s="20"/>
      <c r="M100" s="20"/>
      <c r="N100" s="20"/>
      <c r="O100" s="20"/>
      <c r="P100" s="20"/>
      <c r="Q100" s="20"/>
      <c r="R100" s="20"/>
      <c r="S100" s="20"/>
      <c r="T100" s="21"/>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R100" s="20"/>
    </row>
    <row r="101" spans="2:70" s="18" customFormat="1">
      <c r="B101" s="349"/>
      <c r="C101" s="349"/>
      <c r="D101" s="356"/>
      <c r="E101" s="20"/>
      <c r="F101" s="20"/>
      <c r="G101" s="20"/>
      <c r="H101" s="20"/>
      <c r="I101" s="20"/>
      <c r="J101" s="20"/>
      <c r="K101" s="20"/>
      <c r="L101" s="20"/>
      <c r="M101" s="20"/>
      <c r="N101" s="20"/>
      <c r="O101" s="20"/>
      <c r="P101" s="20"/>
      <c r="Q101" s="20"/>
      <c r="R101" s="20"/>
      <c r="S101" s="20"/>
      <c r="T101" s="21"/>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R101" s="20"/>
    </row>
    <row r="102" spans="2:70" s="18" customFormat="1">
      <c r="B102" s="349"/>
      <c r="C102" s="349"/>
      <c r="D102" s="356"/>
      <c r="E102" s="20"/>
      <c r="F102" s="20"/>
      <c r="G102" s="20"/>
      <c r="H102" s="20"/>
      <c r="I102" s="20"/>
      <c r="J102" s="20"/>
      <c r="K102" s="20"/>
      <c r="L102" s="20"/>
      <c r="M102" s="20"/>
      <c r="N102" s="20"/>
      <c r="O102" s="20"/>
      <c r="P102" s="20"/>
      <c r="Q102" s="20"/>
      <c r="R102" s="20"/>
      <c r="S102" s="20"/>
      <c r="T102" s="21"/>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R102" s="20"/>
    </row>
    <row r="103" spans="2:70" s="18" customFormat="1">
      <c r="B103" s="349"/>
      <c r="C103" s="349"/>
      <c r="D103" s="356"/>
      <c r="E103" s="20"/>
      <c r="F103" s="20"/>
      <c r="G103" s="20"/>
      <c r="H103" s="20"/>
      <c r="I103" s="20"/>
      <c r="J103" s="20"/>
      <c r="K103" s="20"/>
      <c r="L103" s="20"/>
      <c r="M103" s="20"/>
      <c r="N103" s="20"/>
      <c r="O103" s="20"/>
      <c r="P103" s="20"/>
      <c r="Q103" s="20"/>
      <c r="R103" s="20"/>
      <c r="S103" s="20"/>
      <c r="T103" s="21"/>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R103" s="20"/>
    </row>
    <row r="104" spans="2:70" s="18" customFormat="1">
      <c r="B104" s="349"/>
      <c r="C104" s="349"/>
      <c r="D104" s="356"/>
      <c r="E104" s="20"/>
      <c r="F104" s="20"/>
      <c r="G104" s="20"/>
      <c r="H104" s="20"/>
      <c r="I104" s="20"/>
      <c r="J104" s="20"/>
      <c r="K104" s="20"/>
      <c r="L104" s="20"/>
      <c r="M104" s="20"/>
      <c r="N104" s="20"/>
      <c r="O104" s="20"/>
      <c r="P104" s="20"/>
      <c r="Q104" s="20"/>
      <c r="R104" s="20"/>
      <c r="S104" s="20"/>
      <c r="T104" s="21"/>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R104" s="20"/>
    </row>
    <row r="105" spans="2:70" s="18" customFormat="1">
      <c r="B105" s="349"/>
      <c r="C105" s="349"/>
      <c r="D105" s="356"/>
      <c r="E105" s="20"/>
      <c r="F105" s="20"/>
      <c r="G105" s="20"/>
      <c r="H105" s="20"/>
      <c r="I105" s="20"/>
      <c r="J105" s="20"/>
      <c r="K105" s="20"/>
      <c r="L105" s="20"/>
      <c r="M105" s="20"/>
      <c r="N105" s="20"/>
      <c r="O105" s="20"/>
      <c r="P105" s="20"/>
      <c r="Q105" s="20"/>
      <c r="R105" s="20"/>
      <c r="S105" s="20"/>
      <c r="T105" s="21"/>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R105" s="20"/>
    </row>
    <row r="106" spans="2:70" s="18" customFormat="1">
      <c r="B106" s="349"/>
      <c r="C106" s="349"/>
      <c r="D106" s="356"/>
      <c r="E106" s="20"/>
      <c r="F106" s="20"/>
      <c r="G106" s="20"/>
      <c r="H106" s="20"/>
      <c r="I106" s="20"/>
      <c r="J106" s="20"/>
      <c r="K106" s="20"/>
      <c r="L106" s="20"/>
      <c r="M106" s="20"/>
      <c r="N106" s="20"/>
      <c r="O106" s="20"/>
      <c r="P106" s="20"/>
      <c r="Q106" s="20"/>
      <c r="R106" s="20"/>
      <c r="S106" s="20"/>
      <c r="T106" s="21"/>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R106" s="20"/>
    </row>
    <row r="107" spans="2:70" s="18" customFormat="1">
      <c r="B107" s="349"/>
      <c r="C107" s="349"/>
      <c r="D107" s="356"/>
      <c r="E107" s="20"/>
      <c r="F107" s="20"/>
      <c r="G107" s="20"/>
      <c r="H107" s="20"/>
      <c r="I107" s="20"/>
      <c r="J107" s="20"/>
      <c r="K107" s="20"/>
      <c r="L107" s="20"/>
      <c r="M107" s="20"/>
      <c r="N107" s="20"/>
      <c r="O107" s="20"/>
      <c r="P107" s="20"/>
      <c r="Q107" s="20"/>
      <c r="R107" s="20"/>
      <c r="S107" s="20"/>
      <c r="T107" s="21"/>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R107" s="20"/>
    </row>
    <row r="108" spans="2:70" s="18" customFormat="1">
      <c r="B108" s="349"/>
      <c r="C108" s="349"/>
      <c r="D108" s="356"/>
      <c r="E108" s="20"/>
      <c r="F108" s="20"/>
      <c r="G108" s="20"/>
      <c r="H108" s="20"/>
      <c r="I108" s="20"/>
      <c r="J108" s="20"/>
      <c r="K108" s="20"/>
      <c r="L108" s="20"/>
      <c r="M108" s="20"/>
      <c r="N108" s="20"/>
      <c r="O108" s="20"/>
      <c r="P108" s="20"/>
      <c r="Q108" s="20"/>
      <c r="R108" s="20"/>
      <c r="S108" s="20"/>
      <c r="T108" s="21"/>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R108" s="20"/>
    </row>
    <row r="109" spans="2:70" s="18" customFormat="1">
      <c r="B109" s="349"/>
      <c r="C109" s="349"/>
      <c r="D109" s="356"/>
      <c r="E109" s="20"/>
      <c r="F109" s="20"/>
      <c r="G109" s="20"/>
      <c r="H109" s="20"/>
      <c r="I109" s="20"/>
      <c r="J109" s="20"/>
      <c r="K109" s="20"/>
      <c r="L109" s="20"/>
      <c r="M109" s="20"/>
      <c r="N109" s="20"/>
      <c r="O109" s="20"/>
      <c r="P109" s="20"/>
      <c r="Q109" s="20"/>
      <c r="R109" s="20"/>
      <c r="S109" s="20"/>
      <c r="T109" s="21"/>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R109" s="20"/>
    </row>
    <row r="110" spans="2:70" s="18" customFormat="1">
      <c r="B110" s="349"/>
      <c r="C110" s="349"/>
      <c r="D110" s="356"/>
      <c r="E110" s="20"/>
      <c r="F110" s="20"/>
      <c r="G110" s="20"/>
      <c r="H110" s="20"/>
      <c r="I110" s="20"/>
      <c r="J110" s="20"/>
      <c r="K110" s="20"/>
      <c r="L110" s="20"/>
      <c r="M110" s="20"/>
      <c r="N110" s="20"/>
      <c r="O110" s="20"/>
      <c r="P110" s="20"/>
      <c r="Q110" s="20"/>
      <c r="R110" s="20"/>
      <c r="S110" s="20"/>
      <c r="T110" s="21"/>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R110" s="20"/>
    </row>
    <row r="111" spans="2:70" s="18" customFormat="1">
      <c r="B111" s="349"/>
      <c r="C111" s="349"/>
      <c r="D111" s="356"/>
      <c r="E111" s="20"/>
      <c r="F111" s="20"/>
      <c r="G111" s="20"/>
      <c r="H111" s="20"/>
      <c r="I111" s="20"/>
      <c r="J111" s="20"/>
      <c r="K111" s="20"/>
      <c r="L111" s="20"/>
      <c r="M111" s="20"/>
      <c r="N111" s="20"/>
      <c r="O111" s="20"/>
      <c r="P111" s="20"/>
      <c r="Q111" s="20"/>
      <c r="R111" s="20"/>
      <c r="S111" s="20"/>
      <c r="T111" s="21"/>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R111" s="20"/>
    </row>
    <row r="112" spans="2:70" s="18" customFormat="1">
      <c r="B112" s="349"/>
      <c r="C112" s="349"/>
      <c r="D112" s="356"/>
      <c r="E112" s="20"/>
      <c r="F112" s="20"/>
      <c r="G112" s="20"/>
      <c r="H112" s="20"/>
      <c r="I112" s="20"/>
      <c r="J112" s="20"/>
      <c r="K112" s="20"/>
      <c r="L112" s="20"/>
      <c r="M112" s="20"/>
      <c r="N112" s="20"/>
      <c r="O112" s="20"/>
      <c r="P112" s="20"/>
      <c r="Q112" s="20"/>
      <c r="R112" s="20"/>
      <c r="S112" s="20"/>
      <c r="T112" s="21"/>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R112" s="20"/>
    </row>
    <row r="113" spans="20:83">
      <c r="T113" s="21"/>
      <c r="W113" s="20"/>
      <c r="BO113" s="18"/>
      <c r="BP113" s="18"/>
      <c r="BQ113" s="18"/>
      <c r="BR113" s="20"/>
      <c r="BS113" s="18"/>
      <c r="BT113" s="18"/>
      <c r="BU113" s="18"/>
      <c r="BV113" s="18"/>
      <c r="BW113" s="18"/>
      <c r="BX113" s="18"/>
      <c r="BY113" s="18"/>
      <c r="BZ113" s="18"/>
      <c r="CA113" s="18"/>
      <c r="CB113" s="18"/>
      <c r="CC113" s="18"/>
      <c r="CD113" s="18"/>
      <c r="CE113" s="18"/>
    </row>
    <row r="114" spans="20:83">
      <c r="T114" s="21"/>
      <c r="W114" s="20"/>
      <c r="BO114" s="18"/>
      <c r="BP114" s="18"/>
      <c r="BQ114" s="18"/>
      <c r="BR114" s="20"/>
      <c r="BS114" s="18"/>
      <c r="BT114" s="18"/>
      <c r="BU114" s="18"/>
      <c r="BV114" s="18"/>
      <c r="BW114" s="18"/>
      <c r="BX114" s="18"/>
      <c r="BY114" s="18"/>
      <c r="BZ114" s="18"/>
      <c r="CA114" s="18"/>
      <c r="CB114" s="18"/>
      <c r="CC114" s="18"/>
      <c r="CD114" s="18"/>
      <c r="CE114" s="18"/>
    </row>
    <row r="115" spans="20:83">
      <c r="T115" s="21"/>
      <c r="W115" s="20"/>
      <c r="BO115" s="18"/>
      <c r="BP115" s="18"/>
      <c r="BQ115" s="18"/>
      <c r="BR115" s="20"/>
      <c r="BS115" s="18"/>
      <c r="BT115" s="18"/>
      <c r="BU115" s="18"/>
      <c r="BV115" s="18"/>
      <c r="BW115" s="18"/>
      <c r="BX115" s="18"/>
      <c r="BY115" s="18"/>
      <c r="BZ115" s="18"/>
      <c r="CA115" s="18"/>
      <c r="CB115" s="18"/>
      <c r="CC115" s="18"/>
      <c r="CD115" s="18"/>
      <c r="CE115" s="18"/>
    </row>
    <row r="116" spans="20:83">
      <c r="T116" s="21"/>
      <c r="W116" s="20"/>
      <c r="BO116" s="18"/>
      <c r="BP116" s="18"/>
      <c r="BQ116" s="18"/>
      <c r="BR116" s="20"/>
      <c r="BS116" s="18"/>
      <c r="BT116" s="18"/>
      <c r="BU116" s="18"/>
      <c r="BV116" s="18"/>
      <c r="BW116" s="18"/>
      <c r="BX116" s="18"/>
      <c r="BY116" s="18"/>
      <c r="BZ116" s="18"/>
      <c r="CA116" s="18"/>
      <c r="CB116" s="18"/>
      <c r="CC116" s="18"/>
      <c r="CD116" s="18"/>
      <c r="CE116" s="18"/>
    </row>
    <row r="117" spans="20:83">
      <c r="T117" s="21"/>
      <c r="W117" s="20"/>
      <c r="BO117" s="18"/>
      <c r="BP117" s="18"/>
      <c r="BQ117" s="18"/>
      <c r="BR117" s="20"/>
      <c r="BS117" s="18"/>
      <c r="BT117" s="18"/>
      <c r="BU117" s="18"/>
      <c r="BV117" s="18"/>
      <c r="BW117" s="18"/>
      <c r="BX117" s="18"/>
      <c r="BY117" s="18"/>
      <c r="BZ117" s="18"/>
      <c r="CA117" s="18"/>
      <c r="CB117" s="18"/>
      <c r="CC117" s="18"/>
      <c r="CD117" s="18"/>
      <c r="CE117" s="18"/>
    </row>
    <row r="118" spans="20:83">
      <c r="T118" s="21"/>
      <c r="W118" s="20"/>
      <c r="BO118" s="18"/>
      <c r="BP118" s="18"/>
      <c r="BQ118" s="18"/>
      <c r="BR118" s="20"/>
      <c r="BS118" s="18"/>
      <c r="BT118" s="18"/>
      <c r="BU118" s="18"/>
      <c r="BV118" s="18"/>
      <c r="BW118" s="18"/>
      <c r="BX118" s="18"/>
      <c r="BY118" s="18"/>
      <c r="BZ118" s="18"/>
      <c r="CA118" s="18"/>
      <c r="CB118" s="18"/>
      <c r="CC118" s="18"/>
      <c r="CD118" s="18"/>
      <c r="CE118" s="18"/>
    </row>
    <row r="119" spans="20:83">
      <c r="T119" s="21"/>
      <c r="W119" s="20"/>
      <c r="BO119" s="18"/>
      <c r="BP119" s="18"/>
      <c r="BQ119" s="18"/>
      <c r="BR119" s="20"/>
      <c r="BS119" s="18"/>
      <c r="BT119" s="18"/>
      <c r="BU119" s="18"/>
      <c r="BV119" s="18"/>
      <c r="BW119" s="18"/>
      <c r="BX119" s="18"/>
      <c r="BY119" s="18"/>
      <c r="BZ119" s="18"/>
      <c r="CA119" s="18"/>
      <c r="CB119" s="18"/>
      <c r="CC119" s="18"/>
      <c r="CD119" s="18"/>
      <c r="CE119" s="18"/>
    </row>
    <row r="120" spans="20:83">
      <c r="T120" s="21"/>
      <c r="W120" s="20"/>
      <c r="BO120" s="18"/>
      <c r="BP120" s="18"/>
      <c r="BQ120" s="18"/>
      <c r="BR120" s="18"/>
      <c r="BS120" s="18"/>
      <c r="BT120" s="18"/>
      <c r="BU120" s="18"/>
      <c r="BV120" s="18"/>
      <c r="BW120" s="18"/>
      <c r="BX120" s="18"/>
      <c r="BY120" s="18"/>
      <c r="BZ120" s="18"/>
      <c r="CA120" s="18"/>
      <c r="CB120" s="18"/>
      <c r="CC120" s="18"/>
      <c r="CD120" s="18"/>
      <c r="CE120" s="18"/>
    </row>
    <row r="121" spans="20:83">
      <c r="T121" s="21"/>
      <c r="W121" s="20"/>
      <c r="BO121" s="18"/>
      <c r="BP121" s="18"/>
      <c r="BQ121" s="18"/>
      <c r="BR121" s="18"/>
      <c r="BS121" s="18"/>
      <c r="BT121" s="18"/>
      <c r="BU121" s="18"/>
      <c r="BV121" s="18"/>
      <c r="BW121" s="18"/>
      <c r="BX121" s="18"/>
      <c r="BY121" s="18"/>
      <c r="BZ121" s="18"/>
      <c r="CA121" s="18"/>
      <c r="CB121" s="18"/>
      <c r="CC121" s="18"/>
      <c r="CD121" s="18"/>
      <c r="CE121" s="18"/>
    </row>
    <row r="122" spans="20:83">
      <c r="T122" s="21"/>
      <c r="W122" s="20"/>
      <c r="BO122" s="18"/>
      <c r="BP122" s="18"/>
      <c r="BQ122" s="18"/>
      <c r="BR122" s="18"/>
      <c r="BS122" s="18"/>
      <c r="BT122" s="18"/>
      <c r="BU122" s="18"/>
      <c r="BV122" s="18"/>
      <c r="BW122" s="18"/>
      <c r="BX122" s="18"/>
      <c r="BY122" s="18"/>
      <c r="BZ122" s="18"/>
      <c r="CA122" s="18"/>
      <c r="CB122" s="18"/>
      <c r="CC122" s="18"/>
      <c r="CD122" s="18"/>
      <c r="CE122" s="18"/>
    </row>
    <row r="123" spans="20:83">
      <c r="T123" s="21"/>
      <c r="W123" s="20"/>
      <c r="BO123" s="18"/>
      <c r="BP123" s="18"/>
      <c r="BQ123" s="18"/>
      <c r="BR123" s="18"/>
      <c r="BS123" s="18"/>
      <c r="BT123" s="18"/>
      <c r="BU123" s="18"/>
      <c r="BV123" s="18"/>
      <c r="BW123" s="18"/>
      <c r="BX123" s="18"/>
      <c r="BY123" s="18"/>
      <c r="BZ123" s="18"/>
      <c r="CA123" s="18"/>
      <c r="CB123" s="18"/>
      <c r="CC123" s="18"/>
      <c r="CD123" s="18"/>
      <c r="CE123" s="18"/>
    </row>
    <row r="124" spans="20:83">
      <c r="T124" s="21"/>
      <c r="W124" s="20"/>
      <c r="BO124" s="18"/>
      <c r="BP124" s="18"/>
      <c r="BQ124" s="18"/>
      <c r="BR124" s="18"/>
      <c r="BS124" s="18"/>
      <c r="BT124" s="18"/>
      <c r="BU124" s="18"/>
      <c r="BV124" s="18"/>
      <c r="BW124" s="18"/>
      <c r="BX124" s="18"/>
      <c r="BY124" s="18"/>
      <c r="BZ124" s="18"/>
      <c r="CA124" s="18"/>
      <c r="CB124" s="18"/>
      <c r="CC124" s="18"/>
      <c r="CD124" s="18"/>
      <c r="CE124" s="18"/>
    </row>
    <row r="125" spans="20:83">
      <c r="T125" s="21"/>
      <c r="W125" s="20"/>
      <c r="BO125" s="18"/>
      <c r="BP125" s="18"/>
      <c r="BQ125" s="18"/>
      <c r="BR125" s="18"/>
      <c r="BS125" s="18"/>
      <c r="BT125" s="18"/>
      <c r="BU125" s="18"/>
      <c r="BV125" s="18"/>
      <c r="BW125" s="18"/>
      <c r="BX125" s="18"/>
      <c r="BY125" s="18"/>
      <c r="BZ125" s="18"/>
      <c r="CA125" s="18"/>
      <c r="CB125" s="18"/>
      <c r="CC125" s="18"/>
      <c r="CD125" s="18"/>
      <c r="CE125" s="18"/>
    </row>
    <row r="126" spans="20:83">
      <c r="T126" s="21"/>
      <c r="W126" s="20"/>
      <c r="BO126" s="18"/>
      <c r="BP126" s="18"/>
      <c r="BQ126" s="18"/>
      <c r="BR126" s="18"/>
      <c r="BS126" s="18"/>
      <c r="BT126" s="18"/>
      <c r="BU126" s="18"/>
      <c r="BV126" s="18"/>
      <c r="BW126" s="18"/>
      <c r="BX126" s="18"/>
      <c r="BY126" s="18"/>
      <c r="BZ126" s="18"/>
      <c r="CA126" s="18"/>
      <c r="CB126" s="18"/>
      <c r="CC126" s="18"/>
      <c r="CD126" s="18"/>
      <c r="CE126" s="18"/>
    </row>
    <row r="127" spans="20:83">
      <c r="T127" s="21"/>
      <c r="W127" s="20"/>
      <c r="BO127" s="18"/>
      <c r="BP127" s="18"/>
      <c r="BQ127" s="18"/>
      <c r="BR127" s="18"/>
      <c r="BS127" s="18"/>
      <c r="BT127" s="18"/>
      <c r="BU127" s="18"/>
      <c r="BV127" s="18"/>
      <c r="BW127" s="18"/>
      <c r="BX127" s="18"/>
      <c r="BY127" s="18"/>
      <c r="BZ127" s="18"/>
      <c r="CA127" s="18"/>
      <c r="CB127" s="18"/>
      <c r="CC127" s="18"/>
      <c r="CD127" s="18"/>
      <c r="CE127" s="18"/>
    </row>
    <row r="128" spans="20:83">
      <c r="T128" s="21"/>
      <c r="W128" s="20"/>
      <c r="BO128" s="18"/>
      <c r="BP128" s="18"/>
      <c r="BQ128" s="18"/>
      <c r="BR128" s="18"/>
      <c r="BS128" s="18"/>
      <c r="BT128" s="18"/>
      <c r="BU128" s="18"/>
      <c r="BV128" s="18"/>
      <c r="BW128" s="18"/>
      <c r="BX128" s="18"/>
      <c r="BY128" s="18"/>
      <c r="BZ128" s="18"/>
      <c r="CA128" s="18"/>
      <c r="CB128" s="18"/>
      <c r="CC128" s="18"/>
      <c r="CD128" s="18"/>
      <c r="CE128" s="18"/>
    </row>
    <row r="129" spans="20:83">
      <c r="T129" s="21"/>
      <c r="W129" s="20"/>
      <c r="BO129" s="18"/>
      <c r="BP129" s="18"/>
      <c r="BQ129" s="18"/>
      <c r="BR129" s="18"/>
      <c r="BS129" s="18"/>
      <c r="BT129" s="18"/>
      <c r="BU129" s="18"/>
      <c r="BV129" s="18"/>
      <c r="BW129" s="18"/>
      <c r="BX129" s="18"/>
      <c r="BY129" s="18"/>
      <c r="BZ129" s="18"/>
      <c r="CA129" s="18"/>
      <c r="CB129" s="18"/>
      <c r="CC129" s="18"/>
      <c r="CD129" s="18"/>
      <c r="CE129" s="18"/>
    </row>
    <row r="130" spans="20:83">
      <c r="T130" s="21"/>
      <c r="W130" s="20"/>
      <c r="BO130" s="18"/>
      <c r="BP130" s="18"/>
      <c r="BQ130" s="18"/>
      <c r="BR130" s="18"/>
      <c r="BS130" s="18"/>
      <c r="BT130" s="18"/>
      <c r="BU130" s="18"/>
      <c r="BV130" s="18"/>
      <c r="BW130" s="18"/>
      <c r="BX130" s="18"/>
      <c r="BY130" s="18"/>
      <c r="BZ130" s="18"/>
      <c r="CA130" s="18"/>
      <c r="CB130" s="18"/>
      <c r="CC130" s="18"/>
      <c r="CD130" s="18"/>
      <c r="CE130" s="18"/>
    </row>
    <row r="131" spans="20:83">
      <c r="T131" s="21"/>
      <c r="W131" s="20"/>
      <c r="BO131" s="18"/>
      <c r="BP131" s="18"/>
      <c r="BQ131" s="18"/>
      <c r="BR131" s="18"/>
      <c r="BS131" s="18"/>
      <c r="BT131" s="18"/>
      <c r="BU131" s="18"/>
      <c r="BV131" s="18"/>
      <c r="BW131" s="18"/>
      <c r="BX131" s="18"/>
      <c r="BY131" s="18"/>
      <c r="BZ131" s="18"/>
      <c r="CA131" s="18"/>
      <c r="CB131" s="18"/>
      <c r="CC131" s="18"/>
      <c r="CD131" s="18"/>
      <c r="CE131" s="18"/>
    </row>
    <row r="132" spans="20:83">
      <c r="T132" s="21"/>
      <c r="W132" s="20"/>
      <c r="BO132" s="18"/>
      <c r="BP132" s="18"/>
      <c r="BQ132" s="18"/>
      <c r="BR132" s="18"/>
      <c r="BS132" s="18"/>
      <c r="BT132" s="18"/>
      <c r="BU132" s="18"/>
      <c r="BV132" s="18"/>
      <c r="BW132" s="18"/>
      <c r="BX132" s="18"/>
      <c r="BY132" s="18"/>
      <c r="BZ132" s="18"/>
      <c r="CA132" s="18"/>
      <c r="CB132" s="18"/>
      <c r="CC132" s="18"/>
      <c r="CD132" s="18"/>
      <c r="CE132" s="18"/>
    </row>
    <row r="133" spans="20:83">
      <c r="T133" s="21"/>
      <c r="W133" s="20"/>
      <c r="BO133" s="18"/>
      <c r="BP133" s="18"/>
      <c r="BQ133" s="18"/>
      <c r="BR133" s="18"/>
      <c r="BS133" s="18"/>
      <c r="BT133" s="18"/>
      <c r="BU133" s="18"/>
      <c r="BV133" s="18"/>
      <c r="BW133" s="18"/>
      <c r="BX133" s="18"/>
      <c r="BY133" s="18"/>
      <c r="BZ133" s="18"/>
      <c r="CA133" s="18"/>
      <c r="CB133" s="18"/>
      <c r="CC133" s="18"/>
      <c r="CD133" s="18"/>
      <c r="CE133" s="18"/>
    </row>
    <row r="134" spans="20:83">
      <c r="T134" s="21"/>
      <c r="W134" s="20"/>
      <c r="BO134" s="18"/>
      <c r="BP134" s="18"/>
      <c r="BQ134" s="18"/>
      <c r="BR134" s="18"/>
      <c r="BS134" s="18"/>
      <c r="BT134" s="18"/>
      <c r="BU134" s="18"/>
      <c r="BV134" s="18"/>
      <c r="BW134" s="18"/>
      <c r="BX134" s="18"/>
      <c r="BY134" s="18"/>
      <c r="BZ134" s="18"/>
      <c r="CA134" s="18"/>
      <c r="CB134" s="18"/>
      <c r="CC134" s="18"/>
      <c r="CD134" s="18"/>
      <c r="CE134" s="18"/>
    </row>
    <row r="135" spans="20:83">
      <c r="BO135" s="18"/>
      <c r="BP135" s="18"/>
      <c r="BR135" s="18"/>
      <c r="BS135" s="18"/>
      <c r="BT135" s="18"/>
      <c r="BU135" s="18"/>
      <c r="BV135" s="18"/>
      <c r="BW135" s="18"/>
      <c r="BX135" s="18"/>
      <c r="BY135" s="18"/>
      <c r="BZ135" s="18"/>
      <c r="CA135" s="18"/>
      <c r="CB135" s="18"/>
      <c r="CC135" s="18"/>
      <c r="CD135" s="18"/>
      <c r="CE135" s="18"/>
    </row>
    <row r="136" spans="20:83">
      <c r="BO136" s="18"/>
      <c r="BP136" s="18"/>
      <c r="BR136" s="18"/>
      <c r="BS136" s="18"/>
      <c r="BT136" s="18"/>
      <c r="BU136" s="18"/>
      <c r="BV136" s="18"/>
      <c r="BW136" s="18"/>
      <c r="BX136" s="18"/>
      <c r="BY136" s="18"/>
      <c r="BZ136" s="18"/>
      <c r="CA136" s="18"/>
      <c r="CB136" s="18"/>
      <c r="CC136" s="18"/>
      <c r="CD136" s="18"/>
      <c r="CE136" s="18"/>
    </row>
    <row r="137" spans="20:83">
      <c r="BR137" s="18"/>
      <c r="BS137" s="18"/>
      <c r="BT137" s="18"/>
      <c r="BU137" s="18"/>
      <c r="BV137" s="18"/>
      <c r="BW137" s="18"/>
      <c r="BX137" s="18"/>
      <c r="BY137" s="18"/>
      <c r="BZ137" s="18"/>
      <c r="CA137" s="18"/>
      <c r="CB137" s="18"/>
      <c r="CC137" s="18"/>
      <c r="CD137" s="18"/>
      <c r="CE137" s="18"/>
    </row>
    <row r="138" spans="20:83">
      <c r="BR138" s="18"/>
      <c r="BS138" s="18"/>
      <c r="BT138" s="18"/>
      <c r="BU138" s="18"/>
      <c r="BV138" s="18"/>
      <c r="BW138" s="18"/>
      <c r="BX138" s="18"/>
      <c r="BY138" s="18"/>
      <c r="BZ138" s="18"/>
      <c r="CA138" s="18"/>
      <c r="CB138" s="18"/>
      <c r="CC138" s="18"/>
      <c r="CD138" s="18"/>
      <c r="CE138" s="18"/>
    </row>
    <row r="139" spans="20:83">
      <c r="BR139" s="18"/>
      <c r="BS139" s="18"/>
      <c r="BT139" s="18"/>
      <c r="BU139" s="18"/>
      <c r="BV139" s="18"/>
      <c r="BW139" s="18"/>
      <c r="BX139" s="18"/>
      <c r="BY139" s="18"/>
      <c r="BZ139" s="18"/>
      <c r="CA139" s="18"/>
      <c r="CB139" s="18"/>
      <c r="CC139" s="18"/>
      <c r="CD139" s="18"/>
      <c r="CE139" s="18"/>
    </row>
    <row r="140" spans="20:83">
      <c r="BR140" s="18"/>
      <c r="BS140" s="18"/>
      <c r="BT140" s="18"/>
      <c r="BU140" s="18"/>
      <c r="BV140" s="18"/>
      <c r="BW140" s="18"/>
      <c r="BX140" s="18"/>
      <c r="BY140" s="18"/>
      <c r="BZ140" s="18"/>
      <c r="CA140" s="18"/>
      <c r="CB140" s="18"/>
      <c r="CC140" s="18"/>
      <c r="CD140" s="18"/>
      <c r="CE140" s="18"/>
    </row>
    <row r="141" spans="20:83">
      <c r="BR141" s="18"/>
      <c r="BS141" s="18"/>
      <c r="BT141" s="18"/>
      <c r="BU141" s="18"/>
      <c r="BV141" s="18"/>
      <c r="BW141" s="18"/>
      <c r="BX141" s="18"/>
      <c r="BY141" s="18"/>
      <c r="BZ141" s="18"/>
      <c r="CA141" s="18"/>
      <c r="CB141" s="18"/>
      <c r="CC141" s="18"/>
      <c r="CD141" s="18"/>
      <c r="CE141" s="18"/>
    </row>
    <row r="142" spans="20:83">
      <c r="BR142" s="18"/>
      <c r="BS142" s="18"/>
      <c r="BT142" s="18"/>
      <c r="BU142" s="18"/>
      <c r="BV142" s="18"/>
      <c r="BW142" s="18"/>
      <c r="BX142" s="18"/>
      <c r="BY142" s="18"/>
      <c r="BZ142" s="18"/>
      <c r="CA142" s="18"/>
      <c r="CB142" s="18"/>
      <c r="CC142" s="18"/>
      <c r="CD142" s="18"/>
      <c r="CE142" s="18"/>
    </row>
    <row r="143" spans="20:83">
      <c r="BR143" s="18"/>
      <c r="BS143" s="18"/>
      <c r="BT143" s="18"/>
      <c r="BU143" s="18"/>
      <c r="BV143" s="18"/>
      <c r="BW143" s="18"/>
      <c r="BX143" s="18"/>
      <c r="BY143" s="18"/>
      <c r="BZ143" s="18"/>
      <c r="CA143" s="18"/>
      <c r="CB143" s="18"/>
      <c r="CC143" s="18"/>
      <c r="CD143" s="18"/>
      <c r="CE143" s="18"/>
    </row>
    <row r="144" spans="20:83">
      <c r="BR144" s="18"/>
      <c r="BS144" s="18"/>
      <c r="BT144" s="18"/>
      <c r="BU144" s="18"/>
      <c r="BV144" s="18"/>
      <c r="BW144" s="18"/>
      <c r="BX144" s="18"/>
      <c r="BY144" s="18"/>
      <c r="BZ144" s="18"/>
      <c r="CA144" s="18"/>
      <c r="CB144" s="18"/>
      <c r="CC144" s="18"/>
      <c r="CD144" s="18"/>
      <c r="CE144" s="18"/>
    </row>
    <row r="145" spans="70:83">
      <c r="BR145" s="18"/>
      <c r="BS145" s="18"/>
      <c r="BT145" s="18"/>
      <c r="BU145" s="18"/>
      <c r="BV145" s="18"/>
      <c r="BW145" s="18"/>
      <c r="BX145" s="18"/>
      <c r="BY145" s="18"/>
      <c r="BZ145" s="18"/>
      <c r="CA145" s="18"/>
      <c r="CB145" s="18"/>
      <c r="CC145" s="18"/>
      <c r="CD145" s="18"/>
      <c r="CE145" s="18"/>
    </row>
    <row r="146" spans="70:83">
      <c r="BR146" s="18"/>
      <c r="BS146" s="18"/>
      <c r="BT146" s="18"/>
      <c r="BU146" s="18"/>
      <c r="BV146" s="18"/>
      <c r="BW146" s="18"/>
      <c r="BX146" s="18"/>
      <c r="BY146" s="18"/>
      <c r="BZ146" s="18"/>
      <c r="CA146" s="18"/>
      <c r="CB146" s="18"/>
      <c r="CC146" s="18"/>
      <c r="CD146" s="18"/>
      <c r="CE146" s="18"/>
    </row>
    <row r="147" spans="70:83">
      <c r="BR147" s="18"/>
      <c r="BS147" s="18"/>
      <c r="BT147" s="18"/>
      <c r="BU147" s="18"/>
      <c r="BV147" s="18"/>
      <c r="BW147" s="18"/>
      <c r="BX147" s="18"/>
      <c r="BY147" s="18"/>
      <c r="BZ147" s="18"/>
      <c r="CA147" s="18"/>
      <c r="CB147" s="18"/>
      <c r="CC147" s="18"/>
      <c r="CD147" s="18"/>
      <c r="CE147" s="18"/>
    </row>
    <row r="148" spans="70:83">
      <c r="BR148" s="18"/>
      <c r="BS148" s="18"/>
      <c r="BT148" s="18"/>
      <c r="BU148" s="18"/>
      <c r="BV148" s="18"/>
      <c r="BW148" s="18"/>
      <c r="BX148" s="18"/>
      <c r="BY148" s="18"/>
      <c r="BZ148" s="18"/>
      <c r="CA148" s="18"/>
      <c r="CB148" s="18"/>
      <c r="CC148" s="18"/>
      <c r="CD148" s="18"/>
      <c r="CE148" s="18"/>
    </row>
    <row r="149" spans="70:83">
      <c r="BR149" s="18"/>
      <c r="BS149" s="18"/>
      <c r="BT149" s="18"/>
      <c r="BU149" s="18"/>
      <c r="BV149" s="18"/>
      <c r="BW149" s="18"/>
      <c r="BX149" s="18"/>
      <c r="BY149" s="18"/>
      <c r="BZ149" s="18"/>
      <c r="CA149" s="18"/>
      <c r="CB149" s="18"/>
      <c r="CC149" s="18"/>
      <c r="CD149" s="18"/>
      <c r="CE149" s="18"/>
    </row>
    <row r="150" spans="70:83">
      <c r="BR150" s="18"/>
      <c r="BS150" s="18"/>
      <c r="BT150" s="18"/>
      <c r="BU150" s="18"/>
      <c r="BV150" s="18"/>
      <c r="BW150" s="18"/>
      <c r="BX150" s="18"/>
      <c r="BY150" s="18"/>
      <c r="BZ150" s="18"/>
      <c r="CA150" s="18"/>
      <c r="CB150" s="18"/>
      <c r="CC150" s="18"/>
      <c r="CD150" s="18"/>
      <c r="CE150" s="18"/>
    </row>
    <row r="151" spans="70:83">
      <c r="BR151" s="18"/>
      <c r="BS151" s="18"/>
      <c r="BT151" s="18"/>
      <c r="BU151" s="18"/>
      <c r="BV151" s="18"/>
      <c r="BW151" s="18"/>
      <c r="BX151" s="18"/>
      <c r="BY151" s="18"/>
      <c r="BZ151" s="18"/>
      <c r="CA151" s="18"/>
      <c r="CB151" s="18"/>
      <c r="CC151" s="18"/>
      <c r="CD151" s="18"/>
      <c r="CE151" s="18"/>
    </row>
    <row r="152" spans="70:83">
      <c r="BR152" s="18"/>
      <c r="BS152" s="18"/>
      <c r="BT152" s="18"/>
      <c r="BU152" s="18"/>
      <c r="BV152" s="18"/>
      <c r="BW152" s="18"/>
      <c r="BX152" s="18"/>
      <c r="BY152" s="18"/>
      <c r="BZ152" s="18"/>
      <c r="CA152" s="18"/>
      <c r="CB152" s="18"/>
      <c r="CC152" s="18"/>
      <c r="CD152" s="18"/>
      <c r="CE152" s="18"/>
    </row>
    <row r="153" spans="70:83">
      <c r="BR153" s="18"/>
      <c r="BS153" s="18"/>
      <c r="BT153" s="18"/>
      <c r="BU153" s="18"/>
      <c r="BV153" s="18"/>
      <c r="BW153" s="18"/>
      <c r="BX153" s="18"/>
      <c r="BY153" s="18"/>
      <c r="BZ153" s="18"/>
      <c r="CA153" s="18"/>
      <c r="CB153" s="18"/>
      <c r="CC153" s="18"/>
      <c r="CD153" s="18"/>
      <c r="CE153" s="18"/>
    </row>
    <row r="154" spans="70:83">
      <c r="BR154" s="18"/>
      <c r="BS154" s="18"/>
      <c r="BT154" s="18"/>
      <c r="BU154" s="18"/>
      <c r="BV154" s="18"/>
      <c r="BW154" s="18"/>
      <c r="BX154" s="18"/>
      <c r="BY154" s="18"/>
      <c r="BZ154" s="18"/>
      <c r="CA154" s="18"/>
      <c r="CB154" s="18"/>
      <c r="CC154" s="18"/>
      <c r="CD154" s="18"/>
      <c r="CE154" s="18"/>
    </row>
    <row r="155" spans="70:83">
      <c r="BR155" s="18"/>
      <c r="BS155" s="18"/>
      <c r="BT155" s="18"/>
      <c r="BU155" s="18"/>
      <c r="BV155" s="18"/>
      <c r="BW155" s="18"/>
      <c r="BX155" s="18"/>
      <c r="BY155" s="18"/>
      <c r="BZ155" s="18"/>
      <c r="CA155" s="18"/>
      <c r="CB155" s="18"/>
      <c r="CC155" s="18"/>
      <c r="CD155" s="18"/>
      <c r="CE155" s="18"/>
    </row>
    <row r="156" spans="70:83">
      <c r="BR156" s="18"/>
      <c r="BS156" s="18"/>
      <c r="BT156" s="18"/>
      <c r="BU156" s="18"/>
      <c r="BV156" s="18"/>
      <c r="BW156" s="18"/>
      <c r="BX156" s="18"/>
      <c r="BY156" s="18"/>
      <c r="BZ156" s="18"/>
      <c r="CA156" s="18"/>
      <c r="CB156" s="18"/>
      <c r="CC156" s="18"/>
      <c r="CD156" s="18"/>
      <c r="CE156" s="18"/>
    </row>
    <row r="157" spans="70:83">
      <c r="BR157" s="18"/>
      <c r="BS157" s="18"/>
      <c r="BT157" s="18"/>
      <c r="BU157" s="18"/>
      <c r="BV157" s="18"/>
      <c r="BW157" s="18"/>
      <c r="BX157" s="18"/>
      <c r="BY157" s="18"/>
      <c r="BZ157" s="18"/>
      <c r="CA157" s="18"/>
      <c r="CB157" s="18"/>
      <c r="CC157" s="18"/>
      <c r="CD157" s="18"/>
      <c r="CE157" s="18"/>
    </row>
    <row r="158" spans="70:83">
      <c r="BR158" s="18"/>
      <c r="BS158" s="18"/>
      <c r="BT158" s="18"/>
      <c r="BU158" s="18"/>
      <c r="BV158" s="18"/>
      <c r="BW158" s="18"/>
      <c r="BX158" s="18"/>
      <c r="BY158" s="18"/>
      <c r="BZ158" s="18"/>
      <c r="CA158" s="18"/>
      <c r="CB158" s="18"/>
      <c r="CC158" s="18"/>
      <c r="CD158" s="18"/>
      <c r="CE158" s="18"/>
    </row>
    <row r="159" spans="70:83">
      <c r="BR159" s="18"/>
      <c r="BS159" s="18"/>
      <c r="BT159" s="18"/>
      <c r="BU159" s="18"/>
      <c r="BV159" s="18"/>
      <c r="BW159" s="18"/>
      <c r="BX159" s="18"/>
      <c r="BY159" s="18"/>
      <c r="BZ159" s="18"/>
      <c r="CA159" s="18"/>
      <c r="CB159" s="18"/>
      <c r="CC159" s="18"/>
      <c r="CD159" s="18"/>
      <c r="CE159" s="18"/>
    </row>
    <row r="160" spans="70:83">
      <c r="BR160" s="18"/>
      <c r="BS160" s="18"/>
      <c r="BT160" s="18"/>
      <c r="BU160" s="18"/>
      <c r="BV160" s="18"/>
      <c r="BW160" s="18"/>
      <c r="BX160" s="18"/>
      <c r="BY160" s="18"/>
      <c r="BZ160" s="18"/>
      <c r="CA160" s="18"/>
      <c r="CB160" s="18"/>
      <c r="CC160" s="18"/>
      <c r="CD160" s="18"/>
      <c r="CE160" s="18"/>
    </row>
    <row r="161" spans="70:83">
      <c r="BR161" s="18"/>
      <c r="BS161" s="18"/>
      <c r="BT161" s="18"/>
      <c r="BU161" s="18"/>
      <c r="BV161" s="18"/>
      <c r="BW161" s="18"/>
      <c r="BX161" s="18"/>
      <c r="BY161" s="18"/>
      <c r="BZ161" s="18"/>
      <c r="CA161" s="18"/>
      <c r="CB161" s="18"/>
      <c r="CC161" s="18"/>
      <c r="CD161" s="18"/>
      <c r="CE161" s="18"/>
    </row>
    <row r="162" spans="70:83">
      <c r="BR162" s="18"/>
      <c r="BS162" s="18"/>
      <c r="BT162" s="18"/>
      <c r="BU162" s="18"/>
      <c r="BV162" s="18"/>
      <c r="BW162" s="18"/>
      <c r="BX162" s="18"/>
      <c r="BY162" s="18"/>
      <c r="BZ162" s="18"/>
      <c r="CA162" s="18"/>
      <c r="CB162" s="18"/>
      <c r="CC162" s="18"/>
      <c r="CD162" s="18"/>
      <c r="CE162" s="18"/>
    </row>
    <row r="163" spans="70:83">
      <c r="BR163" s="18"/>
      <c r="BS163" s="18"/>
      <c r="BT163" s="18"/>
      <c r="BU163" s="18"/>
      <c r="BV163" s="18"/>
      <c r="BW163" s="18"/>
      <c r="BX163" s="18"/>
      <c r="BY163" s="18"/>
      <c r="BZ163" s="18"/>
      <c r="CA163" s="18"/>
      <c r="CB163" s="18"/>
      <c r="CC163" s="18"/>
      <c r="CD163" s="18"/>
      <c r="CE163" s="18"/>
    </row>
    <row r="164" spans="70:83">
      <c r="BR164" s="18"/>
      <c r="BS164" s="18"/>
      <c r="BT164" s="18"/>
      <c r="BU164" s="18"/>
      <c r="BV164" s="18"/>
      <c r="BW164" s="18"/>
      <c r="BX164" s="18"/>
      <c r="BY164" s="18"/>
      <c r="BZ164" s="18"/>
      <c r="CA164" s="18"/>
      <c r="CB164" s="18"/>
      <c r="CC164" s="18"/>
      <c r="CD164" s="18"/>
      <c r="CE164" s="18"/>
    </row>
    <row r="165" spans="70:83">
      <c r="BR165" s="18"/>
      <c r="BS165" s="18"/>
      <c r="BT165" s="18"/>
      <c r="BU165" s="18"/>
      <c r="BV165" s="18"/>
      <c r="BW165" s="18"/>
      <c r="BX165" s="18"/>
      <c r="BY165" s="18"/>
      <c r="BZ165" s="18"/>
      <c r="CA165" s="18"/>
      <c r="CB165" s="18"/>
      <c r="CC165" s="18"/>
      <c r="CD165" s="18"/>
      <c r="CE165" s="18"/>
    </row>
    <row r="166" spans="70:83">
      <c r="BR166" s="18"/>
      <c r="BS166" s="18"/>
      <c r="BT166" s="18"/>
      <c r="BU166" s="18"/>
      <c r="BV166" s="18"/>
      <c r="BW166" s="18"/>
      <c r="BX166" s="18"/>
      <c r="BY166" s="18"/>
      <c r="BZ166" s="18"/>
      <c r="CA166" s="18"/>
      <c r="CB166" s="18"/>
      <c r="CC166" s="18"/>
      <c r="CD166" s="18"/>
      <c r="CE166" s="18"/>
    </row>
    <row r="167" spans="70:83">
      <c r="BR167" s="18"/>
      <c r="BS167" s="18"/>
      <c r="BT167" s="18"/>
      <c r="BU167" s="18"/>
      <c r="BV167" s="18"/>
      <c r="BW167" s="18"/>
      <c r="BX167" s="18"/>
      <c r="BY167" s="18"/>
      <c r="BZ167" s="18"/>
      <c r="CA167" s="18"/>
      <c r="CB167" s="18"/>
      <c r="CC167" s="18"/>
      <c r="CD167" s="18"/>
      <c r="CE167" s="18"/>
    </row>
    <row r="168" spans="70:83">
      <c r="BR168" s="18"/>
      <c r="BS168" s="18"/>
      <c r="BT168" s="18"/>
      <c r="BU168" s="18"/>
      <c r="BV168" s="18"/>
      <c r="BW168" s="18"/>
      <c r="BX168" s="18"/>
      <c r="BY168" s="18"/>
      <c r="BZ168" s="18"/>
      <c r="CA168" s="18"/>
      <c r="CB168" s="18"/>
      <c r="CC168" s="18"/>
      <c r="CD168" s="18"/>
      <c r="CE168" s="18"/>
    </row>
    <row r="169" spans="70:83">
      <c r="BR169" s="18"/>
      <c r="BS169" s="18"/>
      <c r="BT169" s="18"/>
      <c r="BU169" s="18"/>
      <c r="BV169" s="18"/>
      <c r="BW169" s="18"/>
      <c r="BX169" s="18"/>
      <c r="BY169" s="18"/>
      <c r="BZ169" s="18"/>
      <c r="CA169" s="18"/>
      <c r="CB169" s="18"/>
      <c r="CC169" s="18"/>
      <c r="CD169" s="18"/>
      <c r="CE169" s="18"/>
    </row>
    <row r="170" spans="70:83">
      <c r="BR170" s="18"/>
      <c r="BS170" s="18"/>
      <c r="BT170" s="18"/>
      <c r="BU170" s="18"/>
      <c r="BV170" s="18"/>
      <c r="BW170" s="18"/>
      <c r="BX170" s="18"/>
      <c r="BY170" s="18"/>
      <c r="BZ170" s="18"/>
      <c r="CA170" s="18"/>
      <c r="CB170" s="18"/>
      <c r="CC170" s="18"/>
      <c r="CD170" s="18"/>
      <c r="CE170" s="18"/>
    </row>
    <row r="171" spans="70:83">
      <c r="BR171" s="18"/>
      <c r="BS171" s="18"/>
      <c r="BT171" s="18"/>
      <c r="BU171" s="18"/>
      <c r="BV171" s="18"/>
      <c r="BW171" s="18"/>
      <c r="BX171" s="18"/>
      <c r="BY171" s="18"/>
      <c r="BZ171" s="18"/>
      <c r="CA171" s="18"/>
      <c r="CB171" s="18"/>
      <c r="CC171" s="18"/>
      <c r="CD171" s="18"/>
      <c r="CE171" s="18"/>
    </row>
    <row r="172" spans="70:83">
      <c r="BR172" s="18"/>
      <c r="BS172" s="18"/>
      <c r="BT172" s="18"/>
      <c r="BU172" s="18"/>
      <c r="BV172" s="18"/>
      <c r="BW172" s="18"/>
      <c r="BX172" s="18"/>
      <c r="BY172" s="18"/>
      <c r="BZ172" s="18"/>
      <c r="CA172" s="18"/>
      <c r="CB172" s="18"/>
      <c r="CC172" s="18"/>
      <c r="CD172" s="18"/>
      <c r="CE172" s="18"/>
    </row>
    <row r="173" spans="70:83">
      <c r="BR173" s="18"/>
      <c r="BS173" s="18"/>
      <c r="BT173" s="18"/>
      <c r="BU173" s="18"/>
      <c r="BV173" s="18"/>
      <c r="BW173" s="18"/>
      <c r="BX173" s="18"/>
      <c r="BY173" s="18"/>
      <c r="BZ173" s="18"/>
      <c r="CA173" s="18"/>
      <c r="CB173" s="18"/>
      <c r="CC173" s="18"/>
      <c r="CD173" s="18"/>
      <c r="CE173" s="18"/>
    </row>
    <row r="174" spans="70:83">
      <c r="BR174" s="18"/>
      <c r="BS174" s="18"/>
      <c r="BT174" s="18"/>
      <c r="BU174" s="18"/>
      <c r="BV174" s="18"/>
      <c r="BW174" s="18"/>
      <c r="BX174" s="18"/>
      <c r="BY174" s="18"/>
      <c r="BZ174" s="18"/>
      <c r="CA174" s="18"/>
      <c r="CB174" s="18"/>
      <c r="CC174" s="18"/>
      <c r="CD174" s="18"/>
      <c r="CE174" s="18"/>
    </row>
    <row r="175" spans="70:83">
      <c r="BR175" s="18"/>
      <c r="BS175" s="18"/>
      <c r="BT175" s="18"/>
      <c r="BU175" s="18"/>
      <c r="BV175" s="18"/>
      <c r="BW175" s="18"/>
      <c r="BX175" s="18"/>
      <c r="BY175" s="18"/>
      <c r="BZ175" s="18"/>
      <c r="CA175" s="18"/>
      <c r="CB175" s="18"/>
      <c r="CC175" s="18"/>
      <c r="CD175" s="18"/>
      <c r="CE175" s="18"/>
    </row>
    <row r="176" spans="70:83">
      <c r="BR176" s="18"/>
      <c r="BS176" s="18"/>
      <c r="BT176" s="18"/>
      <c r="BU176" s="18"/>
      <c r="BV176" s="18"/>
      <c r="BW176" s="18"/>
      <c r="BX176" s="18"/>
      <c r="BY176" s="18"/>
      <c r="BZ176" s="18"/>
      <c r="CA176" s="18"/>
      <c r="CB176" s="18"/>
      <c r="CC176" s="18"/>
      <c r="CD176" s="18"/>
      <c r="CE176" s="18"/>
    </row>
    <row r="177" spans="70:83">
      <c r="BR177" s="18"/>
      <c r="BS177" s="18"/>
      <c r="BT177" s="18"/>
      <c r="BU177" s="18"/>
      <c r="BV177" s="18"/>
      <c r="BW177" s="18"/>
      <c r="BX177" s="18"/>
      <c r="BY177" s="18"/>
      <c r="BZ177" s="18"/>
      <c r="CA177" s="18"/>
      <c r="CB177" s="18"/>
      <c r="CC177" s="18"/>
      <c r="CD177" s="18"/>
      <c r="CE177" s="18"/>
    </row>
    <row r="178" spans="70:83">
      <c r="BR178" s="18"/>
      <c r="BS178" s="18"/>
      <c r="BT178" s="18"/>
      <c r="BU178" s="18"/>
      <c r="BV178" s="18"/>
      <c r="BW178" s="18"/>
      <c r="BX178" s="18"/>
      <c r="BY178" s="18"/>
      <c r="BZ178" s="18"/>
      <c r="CA178" s="18"/>
      <c r="CB178" s="18"/>
      <c r="CC178" s="18"/>
      <c r="CD178" s="18"/>
      <c r="CE178" s="18"/>
    </row>
    <row r="179" spans="70:83">
      <c r="BR179" s="18"/>
      <c r="BS179" s="18"/>
      <c r="BT179" s="18"/>
      <c r="BU179" s="18"/>
      <c r="BV179" s="18"/>
      <c r="BW179" s="18"/>
      <c r="BX179" s="18"/>
      <c r="BY179" s="18"/>
      <c r="BZ179" s="18"/>
      <c r="CA179" s="18"/>
      <c r="CB179" s="18"/>
      <c r="CC179" s="18"/>
      <c r="CD179" s="18"/>
      <c r="CE179" s="18"/>
    </row>
    <row r="180" spans="70:83">
      <c r="BR180" s="18"/>
      <c r="BS180" s="18"/>
      <c r="BT180" s="18"/>
      <c r="BU180" s="18"/>
      <c r="BV180" s="18"/>
      <c r="BW180" s="18"/>
      <c r="BX180" s="18"/>
      <c r="BY180" s="18"/>
      <c r="BZ180" s="18"/>
      <c r="CA180" s="18"/>
      <c r="CB180" s="18"/>
      <c r="CC180" s="18"/>
      <c r="CD180" s="18"/>
      <c r="CE180" s="18"/>
    </row>
    <row r="181" spans="70:83">
      <c r="BR181" s="18"/>
      <c r="BS181" s="18"/>
      <c r="BT181" s="18"/>
      <c r="BU181" s="18"/>
      <c r="BV181" s="18"/>
      <c r="BW181" s="18"/>
      <c r="BX181" s="18"/>
      <c r="BY181" s="18"/>
      <c r="BZ181" s="18"/>
      <c r="CA181" s="18"/>
      <c r="CB181" s="18"/>
      <c r="CC181" s="18"/>
      <c r="CD181" s="18"/>
      <c r="CE181" s="18"/>
    </row>
    <row r="182" spans="70:83">
      <c r="BR182" s="18"/>
      <c r="BS182" s="18"/>
      <c r="BT182" s="18"/>
      <c r="BU182" s="18"/>
      <c r="BV182" s="18"/>
      <c r="BW182" s="18"/>
      <c r="BX182" s="18"/>
      <c r="BY182" s="18"/>
      <c r="BZ182" s="18"/>
      <c r="CA182" s="18"/>
      <c r="CB182" s="18"/>
      <c r="CC182" s="18"/>
      <c r="CD182" s="18"/>
      <c r="CE182" s="18"/>
    </row>
    <row r="183" spans="70:83">
      <c r="BR183" s="18"/>
      <c r="BS183" s="18"/>
      <c r="BT183" s="18"/>
      <c r="BU183" s="18"/>
      <c r="BV183" s="18"/>
      <c r="BW183" s="18"/>
      <c r="BX183" s="18"/>
      <c r="BY183" s="18"/>
      <c r="BZ183" s="18"/>
      <c r="CA183" s="18"/>
      <c r="CB183" s="18"/>
      <c r="CC183" s="18"/>
      <c r="CD183" s="18"/>
      <c r="CE183" s="18"/>
    </row>
    <row r="184" spans="70:83">
      <c r="BR184" s="18"/>
      <c r="BS184" s="18"/>
      <c r="BT184" s="18"/>
      <c r="BU184" s="18"/>
      <c r="BV184" s="18"/>
      <c r="BW184" s="18"/>
      <c r="BX184" s="18"/>
      <c r="BY184" s="18"/>
      <c r="BZ184" s="18"/>
      <c r="CA184" s="18"/>
      <c r="CB184" s="18"/>
      <c r="CC184" s="18"/>
      <c r="CD184" s="18"/>
      <c r="CE184" s="18"/>
    </row>
    <row r="185" spans="70:83">
      <c r="BR185" s="18"/>
      <c r="BS185" s="18"/>
      <c r="BT185" s="18"/>
      <c r="BU185" s="18"/>
      <c r="BV185" s="18"/>
      <c r="BW185" s="18"/>
      <c r="BX185" s="18"/>
      <c r="BY185" s="18"/>
      <c r="BZ185" s="18"/>
      <c r="CA185" s="18"/>
      <c r="CB185" s="18"/>
      <c r="CC185" s="18"/>
      <c r="CD185" s="18"/>
      <c r="CE185" s="18"/>
    </row>
    <row r="186" spans="70:83">
      <c r="BR186" s="18"/>
      <c r="BS186" s="18"/>
      <c r="BT186" s="18"/>
      <c r="BU186" s="18"/>
      <c r="BV186" s="18"/>
      <c r="BW186" s="18"/>
      <c r="BX186" s="18"/>
      <c r="BY186" s="18"/>
      <c r="BZ186" s="18"/>
      <c r="CA186" s="18"/>
      <c r="CB186" s="18"/>
      <c r="CC186" s="18"/>
      <c r="CD186" s="18"/>
      <c r="CE186" s="18"/>
    </row>
    <row r="187" spans="70:83">
      <c r="BR187" s="18"/>
      <c r="BS187" s="18"/>
      <c r="BT187" s="18"/>
      <c r="BU187" s="18"/>
      <c r="BV187" s="18"/>
      <c r="BW187" s="18"/>
      <c r="BX187" s="18"/>
      <c r="BY187" s="18"/>
      <c r="BZ187" s="18"/>
      <c r="CA187" s="18"/>
      <c r="CB187" s="18"/>
      <c r="CC187" s="18"/>
      <c r="CD187" s="18"/>
      <c r="CE187" s="18"/>
    </row>
    <row r="188" spans="70:83">
      <c r="BR188" s="18"/>
      <c r="BS188" s="18"/>
      <c r="BT188" s="18"/>
      <c r="BU188" s="18"/>
      <c r="BV188" s="18"/>
      <c r="BW188" s="18"/>
      <c r="BX188" s="18"/>
      <c r="BY188" s="18"/>
      <c r="BZ188" s="18"/>
      <c r="CA188" s="18"/>
      <c r="CB188" s="18"/>
      <c r="CC188" s="18"/>
      <c r="CD188" s="18"/>
      <c r="CE188" s="18"/>
    </row>
    <row r="189" spans="70:83">
      <c r="BR189" s="18"/>
      <c r="BS189" s="18"/>
      <c r="BT189" s="18"/>
      <c r="BU189" s="18"/>
      <c r="BV189" s="18"/>
      <c r="BW189" s="18"/>
      <c r="BX189" s="18"/>
      <c r="BY189" s="18"/>
      <c r="BZ189" s="18"/>
      <c r="CA189" s="18"/>
      <c r="CB189" s="18"/>
      <c r="CC189" s="18"/>
      <c r="CD189" s="18"/>
      <c r="CE189" s="18"/>
    </row>
    <row r="190" spans="70:83">
      <c r="BR190" s="18"/>
      <c r="BS190" s="18"/>
      <c r="BT190" s="18"/>
      <c r="BU190" s="18"/>
      <c r="BV190" s="18"/>
      <c r="BW190" s="18"/>
      <c r="BX190" s="18"/>
      <c r="BY190" s="18"/>
      <c r="BZ190" s="18"/>
      <c r="CA190" s="18"/>
      <c r="CB190" s="18"/>
      <c r="CC190" s="18"/>
      <c r="CD190" s="18"/>
      <c r="CE190" s="18"/>
    </row>
    <row r="191" spans="70:83">
      <c r="BR191" s="18"/>
      <c r="BS191" s="18"/>
      <c r="BT191" s="18"/>
      <c r="BU191" s="18"/>
      <c r="BV191" s="18"/>
      <c r="BW191" s="18"/>
      <c r="BX191" s="18"/>
      <c r="BY191" s="18"/>
      <c r="BZ191" s="18"/>
      <c r="CA191" s="18"/>
      <c r="CB191" s="18"/>
      <c r="CC191" s="18"/>
      <c r="CD191" s="18"/>
      <c r="CE191" s="18"/>
    </row>
    <row r="192" spans="70:83">
      <c r="BR192" s="18"/>
      <c r="BS192" s="18"/>
      <c r="BT192" s="18"/>
      <c r="BU192" s="18"/>
      <c r="BV192" s="18"/>
      <c r="BW192" s="18"/>
      <c r="BX192" s="18"/>
      <c r="BY192" s="18"/>
      <c r="BZ192" s="18"/>
      <c r="CA192" s="18"/>
      <c r="CB192" s="18"/>
      <c r="CC192" s="18"/>
      <c r="CD192" s="18"/>
      <c r="CE192" s="18"/>
    </row>
    <row r="193" spans="70:83">
      <c r="BR193" s="18"/>
      <c r="BS193" s="18"/>
      <c r="BT193" s="18"/>
      <c r="BU193" s="18"/>
      <c r="BV193" s="18"/>
      <c r="BW193" s="18"/>
      <c r="BX193" s="18"/>
      <c r="BY193" s="18"/>
      <c r="BZ193" s="18"/>
      <c r="CA193" s="18"/>
      <c r="CB193" s="18"/>
      <c r="CC193" s="18"/>
      <c r="CD193" s="18"/>
      <c r="CE193" s="18"/>
    </row>
    <row r="194" spans="70:83">
      <c r="BR194" s="18"/>
      <c r="BS194" s="18"/>
      <c r="BT194" s="18"/>
      <c r="BU194" s="18"/>
      <c r="BV194" s="18"/>
      <c r="BW194" s="18"/>
      <c r="BX194" s="18"/>
      <c r="BY194" s="18"/>
      <c r="BZ194" s="18"/>
      <c r="CA194" s="18"/>
      <c r="CB194" s="18"/>
      <c r="CC194" s="18"/>
      <c r="CD194" s="18"/>
      <c r="CE194" s="18"/>
    </row>
    <row r="195" spans="70:83">
      <c r="BR195" s="18"/>
      <c r="BS195" s="18"/>
      <c r="BT195" s="18"/>
      <c r="BU195" s="18"/>
      <c r="BV195" s="18"/>
      <c r="BW195" s="18"/>
      <c r="BX195" s="18"/>
      <c r="BY195" s="18"/>
      <c r="BZ195" s="18"/>
      <c r="CA195" s="18"/>
      <c r="CB195" s="18"/>
      <c r="CC195" s="18"/>
      <c r="CD195" s="18"/>
      <c r="CE195" s="18"/>
    </row>
    <row r="196" spans="70:83">
      <c r="BR196" s="18"/>
      <c r="BS196" s="18"/>
      <c r="BT196" s="18"/>
      <c r="BU196" s="18"/>
      <c r="BV196" s="18"/>
      <c r="BW196" s="18"/>
      <c r="BX196" s="18"/>
      <c r="BY196" s="18"/>
      <c r="BZ196" s="18"/>
      <c r="CA196" s="18"/>
      <c r="CB196" s="18"/>
      <c r="CC196" s="18"/>
      <c r="CD196" s="18"/>
      <c r="CE196" s="18"/>
    </row>
    <row r="197" spans="70:83">
      <c r="BR197" s="18"/>
      <c r="BS197" s="18"/>
      <c r="BT197" s="18"/>
      <c r="BU197" s="18"/>
      <c r="BV197" s="18"/>
      <c r="BW197" s="18"/>
      <c r="BX197" s="18"/>
      <c r="BY197" s="18"/>
      <c r="BZ197" s="18"/>
      <c r="CA197" s="18"/>
      <c r="CB197" s="18"/>
      <c r="CC197" s="18"/>
      <c r="CD197" s="18"/>
      <c r="CE197" s="18"/>
    </row>
    <row r="198" spans="70:83">
      <c r="BR198" s="18"/>
      <c r="BS198" s="18"/>
      <c r="BT198" s="18"/>
      <c r="BU198" s="18"/>
      <c r="BV198" s="18"/>
      <c r="BW198" s="18"/>
      <c r="BX198" s="18"/>
      <c r="BY198" s="18"/>
      <c r="BZ198" s="18"/>
      <c r="CA198" s="18"/>
      <c r="CB198" s="18"/>
      <c r="CC198" s="18"/>
      <c r="CD198" s="18"/>
      <c r="CE198" s="18"/>
    </row>
    <row r="199" spans="70:83">
      <c r="BR199" s="18"/>
      <c r="BS199" s="18"/>
      <c r="BT199" s="18"/>
      <c r="BU199" s="18"/>
      <c r="BV199" s="18"/>
      <c r="BW199" s="18"/>
      <c r="BX199" s="18"/>
      <c r="BY199" s="18"/>
      <c r="BZ199" s="18"/>
      <c r="CA199" s="18"/>
      <c r="CB199" s="18"/>
      <c r="CC199" s="18"/>
      <c r="CD199" s="18"/>
      <c r="CE199" s="18"/>
    </row>
    <row r="200" spans="70:83">
      <c r="BR200" s="18"/>
      <c r="BS200" s="18"/>
      <c r="BT200" s="18"/>
      <c r="BU200" s="18"/>
      <c r="BV200" s="18"/>
      <c r="BW200" s="18"/>
      <c r="BX200" s="18"/>
      <c r="BY200" s="18"/>
      <c r="BZ200" s="18"/>
      <c r="CA200" s="18"/>
      <c r="CB200" s="18"/>
      <c r="CC200" s="18"/>
      <c r="CD200" s="18"/>
      <c r="CE200" s="18"/>
    </row>
    <row r="201" spans="70:83">
      <c r="BR201" s="18"/>
      <c r="BS201" s="18"/>
      <c r="BT201" s="18"/>
      <c r="BU201" s="18"/>
      <c r="BV201" s="18"/>
      <c r="BW201" s="18"/>
      <c r="BX201" s="18"/>
      <c r="BY201" s="18"/>
      <c r="BZ201" s="18"/>
      <c r="CA201" s="18"/>
      <c r="CB201" s="18"/>
      <c r="CC201" s="18"/>
      <c r="CD201" s="18"/>
      <c r="CE201" s="18"/>
    </row>
    <row r="202" spans="70:83">
      <c r="BR202" s="18"/>
      <c r="BS202" s="18"/>
      <c r="BT202" s="18"/>
      <c r="BU202" s="18"/>
      <c r="BV202" s="18"/>
      <c r="BW202" s="18"/>
      <c r="BX202" s="18"/>
      <c r="BY202" s="18"/>
      <c r="BZ202" s="18"/>
      <c r="CA202" s="18"/>
      <c r="CB202" s="18"/>
      <c r="CC202" s="18"/>
      <c r="CD202" s="18"/>
      <c r="CE202" s="18"/>
    </row>
    <row r="203" spans="70:83">
      <c r="BR203" s="18"/>
      <c r="BS203" s="18"/>
      <c r="BT203" s="18"/>
      <c r="BU203" s="18"/>
      <c r="BV203" s="18"/>
      <c r="BW203" s="18"/>
      <c r="BX203" s="18"/>
      <c r="BY203" s="18"/>
      <c r="BZ203" s="18"/>
      <c r="CA203" s="18"/>
      <c r="CB203" s="18"/>
      <c r="CC203" s="18"/>
      <c r="CD203" s="18"/>
      <c r="CE203" s="18"/>
    </row>
    <row r="204" spans="70:83">
      <c r="BR204" s="18"/>
      <c r="BS204" s="18"/>
      <c r="BT204" s="18"/>
      <c r="BU204" s="18"/>
      <c r="BV204" s="18"/>
      <c r="BW204" s="18"/>
      <c r="BX204" s="18"/>
      <c r="BY204" s="18"/>
      <c r="BZ204" s="18"/>
      <c r="CA204" s="18"/>
      <c r="CB204" s="18"/>
      <c r="CC204" s="18"/>
      <c r="CD204" s="18"/>
      <c r="CE204" s="18"/>
    </row>
    <row r="205" spans="70:83">
      <c r="BR205" s="18"/>
      <c r="BS205" s="18"/>
      <c r="BT205" s="18"/>
      <c r="BU205" s="18"/>
      <c r="BV205" s="18"/>
      <c r="BW205" s="18"/>
      <c r="BX205" s="18"/>
      <c r="BY205" s="18"/>
      <c r="BZ205" s="18"/>
      <c r="CA205" s="18"/>
      <c r="CB205" s="18"/>
      <c r="CC205" s="18"/>
      <c r="CD205" s="18"/>
      <c r="CE205" s="18"/>
    </row>
    <row r="206" spans="70:83">
      <c r="BR206" s="18"/>
      <c r="BS206" s="18"/>
      <c r="BT206" s="18"/>
      <c r="BU206" s="18"/>
      <c r="BV206" s="18"/>
      <c r="BW206" s="18"/>
      <c r="BX206" s="18"/>
      <c r="BY206" s="18"/>
      <c r="BZ206" s="18"/>
      <c r="CA206" s="18"/>
      <c r="CB206" s="18"/>
      <c r="CC206" s="18"/>
      <c r="CD206" s="18"/>
      <c r="CE206" s="18"/>
    </row>
    <row r="207" spans="70:83">
      <c r="BR207" s="18"/>
      <c r="BS207" s="18"/>
      <c r="BT207" s="18"/>
      <c r="BU207" s="18"/>
      <c r="BV207" s="18"/>
      <c r="BW207" s="18"/>
      <c r="BX207" s="18"/>
      <c r="BY207" s="18"/>
      <c r="BZ207" s="18"/>
      <c r="CA207" s="18"/>
      <c r="CB207" s="18"/>
      <c r="CC207" s="18"/>
      <c r="CD207" s="18"/>
      <c r="CE207" s="18"/>
    </row>
    <row r="208" spans="70:83">
      <c r="BR208" s="18"/>
      <c r="BS208" s="18"/>
      <c r="BT208" s="18"/>
      <c r="BU208" s="18"/>
      <c r="BV208" s="18"/>
      <c r="BW208" s="18"/>
      <c r="BX208" s="18"/>
      <c r="BY208" s="18"/>
      <c r="BZ208" s="18"/>
      <c r="CA208" s="18"/>
      <c r="CB208" s="18"/>
      <c r="CC208" s="18"/>
      <c r="CD208" s="18"/>
      <c r="CE208" s="18"/>
    </row>
    <row r="209" spans="70:83">
      <c r="BR209" s="18"/>
      <c r="BS209" s="18"/>
      <c r="BT209" s="18"/>
      <c r="BU209" s="18"/>
      <c r="BV209" s="18"/>
      <c r="BW209" s="18"/>
      <c r="BX209" s="18"/>
      <c r="BY209" s="18"/>
      <c r="BZ209" s="18"/>
      <c r="CA209" s="18"/>
      <c r="CB209" s="18"/>
      <c r="CC209" s="18"/>
      <c r="CD209" s="18"/>
      <c r="CE209" s="18"/>
    </row>
    <row r="210" spans="70:83">
      <c r="BR210" s="18"/>
      <c r="BS210" s="18"/>
      <c r="BT210" s="18"/>
      <c r="BU210" s="18"/>
      <c r="BV210" s="18"/>
      <c r="BW210" s="18"/>
      <c r="BX210" s="18"/>
      <c r="BY210" s="18"/>
      <c r="BZ210" s="18"/>
      <c r="CA210" s="18"/>
      <c r="CB210" s="18"/>
      <c r="CC210" s="18"/>
      <c r="CD210" s="18"/>
      <c r="CE210" s="18"/>
    </row>
    <row r="211" spans="70:83">
      <c r="BR211" s="18"/>
      <c r="BS211" s="18"/>
      <c r="BT211" s="18"/>
      <c r="BU211" s="18"/>
      <c r="BV211" s="18"/>
      <c r="BW211" s="18"/>
      <c r="BX211" s="18"/>
      <c r="BY211" s="18"/>
      <c r="BZ211" s="18"/>
      <c r="CA211" s="18"/>
      <c r="CB211" s="18"/>
      <c r="CC211" s="18"/>
      <c r="CD211" s="18"/>
      <c r="CE211" s="18"/>
    </row>
    <row r="212" spans="70:83">
      <c r="BR212" s="18"/>
      <c r="BS212" s="18"/>
      <c r="BT212" s="18"/>
      <c r="BU212" s="18"/>
      <c r="BV212" s="18"/>
      <c r="BW212" s="18"/>
      <c r="BX212" s="18"/>
      <c r="BY212" s="18"/>
      <c r="BZ212" s="18"/>
      <c r="CA212" s="18"/>
      <c r="CB212" s="18"/>
      <c r="CC212" s="18"/>
      <c r="CD212" s="18"/>
      <c r="CE212" s="18"/>
    </row>
    <row r="213" spans="70:83">
      <c r="BR213" s="18"/>
      <c r="BS213" s="18"/>
      <c r="BT213" s="18"/>
      <c r="BU213" s="18"/>
      <c r="BV213" s="18"/>
      <c r="BW213" s="18"/>
      <c r="BX213" s="18"/>
      <c r="BY213" s="18"/>
      <c r="BZ213" s="18"/>
      <c r="CA213" s="18"/>
      <c r="CB213" s="18"/>
      <c r="CC213" s="18"/>
      <c r="CD213" s="18"/>
      <c r="CE213" s="18"/>
    </row>
    <row r="214" spans="70:83">
      <c r="BR214" s="18"/>
      <c r="BS214" s="18"/>
      <c r="BT214" s="18"/>
      <c r="BU214" s="18"/>
      <c r="BV214" s="18"/>
      <c r="BW214" s="18"/>
      <c r="BX214" s="18"/>
      <c r="BY214" s="18"/>
      <c r="BZ214" s="18"/>
      <c r="CA214" s="18"/>
      <c r="CB214" s="18"/>
      <c r="CC214" s="18"/>
      <c r="CD214" s="18"/>
      <c r="CE214" s="18"/>
    </row>
    <row r="215" spans="70:83">
      <c r="BR215" s="18"/>
      <c r="BS215" s="18"/>
      <c r="BT215" s="18"/>
      <c r="BU215" s="18"/>
      <c r="BV215" s="18"/>
      <c r="BW215" s="18"/>
      <c r="BX215" s="18"/>
      <c r="BY215" s="18"/>
      <c r="BZ215" s="18"/>
      <c r="CA215" s="18"/>
      <c r="CB215" s="18"/>
      <c r="CC215" s="18"/>
      <c r="CD215" s="18"/>
      <c r="CE215" s="18"/>
    </row>
    <row r="216" spans="70:83">
      <c r="BR216" s="18"/>
      <c r="BS216" s="18"/>
      <c r="BT216" s="18"/>
      <c r="BU216" s="18"/>
      <c r="BV216" s="18"/>
      <c r="BW216" s="18"/>
      <c r="BX216" s="18"/>
      <c r="BY216" s="18"/>
      <c r="BZ216" s="18"/>
      <c r="CA216" s="18"/>
      <c r="CB216" s="18"/>
      <c r="CC216" s="18"/>
      <c r="CD216" s="18"/>
      <c r="CE216" s="18"/>
    </row>
    <row r="217" spans="70:83">
      <c r="BR217" s="18"/>
      <c r="BS217" s="18"/>
      <c r="BT217" s="18"/>
      <c r="BU217" s="18"/>
      <c r="BV217" s="18"/>
      <c r="BW217" s="18"/>
      <c r="BX217" s="18"/>
      <c r="BY217" s="18"/>
      <c r="BZ217" s="18"/>
      <c r="CA217" s="18"/>
      <c r="CB217" s="18"/>
      <c r="CC217" s="18"/>
      <c r="CD217" s="18"/>
      <c r="CE217" s="18"/>
    </row>
    <row r="218" spans="70:83">
      <c r="BR218" s="18"/>
      <c r="BS218" s="18"/>
      <c r="BT218" s="18"/>
      <c r="BU218" s="18"/>
      <c r="BV218" s="18"/>
      <c r="BW218" s="18"/>
      <c r="BX218" s="18"/>
      <c r="BY218" s="18"/>
      <c r="BZ218" s="18"/>
      <c r="CA218" s="18"/>
      <c r="CB218" s="18"/>
      <c r="CC218" s="18"/>
      <c r="CD218" s="18"/>
      <c r="CE218" s="18"/>
    </row>
    <row r="219" spans="70:83">
      <c r="BR219" s="18"/>
      <c r="BS219" s="18"/>
      <c r="BT219" s="18"/>
      <c r="BU219" s="18"/>
      <c r="BV219" s="18"/>
      <c r="BW219" s="18"/>
      <c r="BX219" s="18"/>
      <c r="BY219" s="18"/>
      <c r="BZ219" s="18"/>
      <c r="CA219" s="18"/>
      <c r="CB219" s="18"/>
      <c r="CC219" s="18"/>
      <c r="CD219" s="18"/>
      <c r="CE219" s="18"/>
    </row>
    <row r="220" spans="70:83">
      <c r="BR220" s="18"/>
      <c r="BS220" s="18"/>
      <c r="BT220" s="18"/>
      <c r="BU220" s="18"/>
      <c r="BV220" s="18"/>
      <c r="BW220" s="18"/>
      <c r="BX220" s="18"/>
      <c r="BY220" s="18"/>
      <c r="BZ220" s="18"/>
      <c r="CA220" s="18"/>
      <c r="CB220" s="18"/>
      <c r="CC220" s="18"/>
      <c r="CD220" s="18"/>
      <c r="CE220" s="18"/>
    </row>
    <row r="221" spans="70:83">
      <c r="BR221" s="18"/>
      <c r="BS221" s="18"/>
      <c r="BT221" s="18"/>
      <c r="BU221" s="18"/>
      <c r="BV221" s="18"/>
      <c r="BW221" s="18"/>
      <c r="BX221" s="18"/>
      <c r="BY221" s="18"/>
      <c r="BZ221" s="18"/>
      <c r="CA221" s="18"/>
      <c r="CB221" s="18"/>
      <c r="CC221" s="18"/>
      <c r="CD221" s="18"/>
      <c r="CE221" s="18"/>
    </row>
    <row r="222" spans="70:83">
      <c r="BR222" s="18"/>
      <c r="BS222" s="18"/>
      <c r="BT222" s="18"/>
      <c r="BU222" s="18"/>
      <c r="BV222" s="18"/>
      <c r="BW222" s="18"/>
      <c r="BX222" s="18"/>
      <c r="BY222" s="18"/>
      <c r="BZ222" s="18"/>
      <c r="CA222" s="18"/>
      <c r="CB222" s="18"/>
      <c r="CC222" s="18"/>
      <c r="CD222" s="18"/>
      <c r="CE222" s="18"/>
    </row>
    <row r="223" spans="70:83">
      <c r="BR223" s="18"/>
      <c r="BS223" s="18"/>
      <c r="BT223" s="18"/>
      <c r="BU223" s="18"/>
      <c r="BV223" s="18"/>
      <c r="BW223" s="18"/>
      <c r="BX223" s="18"/>
      <c r="BY223" s="18"/>
      <c r="BZ223" s="18"/>
      <c r="CA223" s="18"/>
      <c r="CB223" s="18"/>
      <c r="CC223" s="18"/>
      <c r="CD223" s="18"/>
      <c r="CE223" s="18"/>
    </row>
    <row r="224" spans="70:83">
      <c r="BR224" s="18"/>
      <c r="BS224" s="18"/>
      <c r="BT224" s="18"/>
      <c r="BU224" s="18"/>
      <c r="BV224" s="18"/>
      <c r="BW224" s="18"/>
      <c r="BX224" s="18"/>
      <c r="BY224" s="18"/>
      <c r="BZ224" s="18"/>
      <c r="CA224" s="18"/>
      <c r="CB224" s="18"/>
      <c r="CC224" s="18"/>
      <c r="CD224" s="18"/>
      <c r="CE224" s="18"/>
    </row>
  </sheetData>
  <mergeCells count="112">
    <mergeCell ref="BR4:BX4"/>
    <mergeCell ref="BZ5:BZ6"/>
    <mergeCell ref="CA5:CA6"/>
    <mergeCell ref="CB5:CB6"/>
    <mergeCell ref="BR19:BX19"/>
    <mergeCell ref="B2:C2"/>
    <mergeCell ref="AA63:AG63"/>
    <mergeCell ref="AA64:AG64"/>
    <mergeCell ref="AA65:AG65"/>
    <mergeCell ref="AA48:AG48"/>
    <mergeCell ref="AA49:AG49"/>
    <mergeCell ref="AA50:AG50"/>
    <mergeCell ref="AA51:AG51"/>
    <mergeCell ref="AA52:AG52"/>
    <mergeCell ref="AA41:AG41"/>
    <mergeCell ref="AA42:AG42"/>
    <mergeCell ref="AA47:AG47"/>
    <mergeCell ref="AA34:AG34"/>
    <mergeCell ref="AA35:AG35"/>
    <mergeCell ref="AA36:AG36"/>
    <mergeCell ref="AA37:AG37"/>
    <mergeCell ref="AA38:AG38"/>
    <mergeCell ref="AA53:AG53"/>
    <mergeCell ref="AA32:AG32"/>
    <mergeCell ref="AA26:AG26"/>
    <mergeCell ref="AA27:AG27"/>
    <mergeCell ref="AA28:AG28"/>
    <mergeCell ref="AA39:AG39"/>
    <mergeCell ref="AA40:AG40"/>
    <mergeCell ref="H4:H5"/>
    <mergeCell ref="AA66:AG66"/>
    <mergeCell ref="AA58:AG58"/>
    <mergeCell ref="AA59:AG59"/>
    <mergeCell ref="AA60:AG60"/>
    <mergeCell ref="AA61:AG61"/>
    <mergeCell ref="AA62:AG62"/>
    <mergeCell ref="AA54:AG54"/>
    <mergeCell ref="AA55:AG55"/>
    <mergeCell ref="AA56:AG56"/>
    <mergeCell ref="AA57:AG57"/>
    <mergeCell ref="BI18:BI20"/>
    <mergeCell ref="B4:B6"/>
    <mergeCell ref="D4:D6"/>
    <mergeCell ref="E4:E6"/>
    <mergeCell ref="F4:F5"/>
    <mergeCell ref="G4:G6"/>
    <mergeCell ref="W4:AB4"/>
    <mergeCell ref="AC4:AC6"/>
    <mergeCell ref="AD4:AD5"/>
    <mergeCell ref="AB5:AB6"/>
    <mergeCell ref="I4:I6"/>
    <mergeCell ref="J4:L4"/>
    <mergeCell ref="M4:M6"/>
    <mergeCell ref="N4:N5"/>
    <mergeCell ref="O4:O6"/>
    <mergeCell ref="BH18:BH20"/>
    <mergeCell ref="L20:M20"/>
    <mergeCell ref="AY4:AY6"/>
    <mergeCell ref="AZ4:AZ6"/>
    <mergeCell ref="BA4:BA6"/>
    <mergeCell ref="BB4:BC5"/>
    <mergeCell ref="AE4:AE6"/>
    <mergeCell ref="AF4:AN4"/>
    <mergeCell ref="AV5:AV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J5:AJ6"/>
    <mergeCell ref="AK5:AK6"/>
    <mergeCell ref="AL5:AL6"/>
    <mergeCell ref="AM5:AM6"/>
    <mergeCell ref="AN5:AN6"/>
    <mergeCell ref="AR5:AR6"/>
    <mergeCell ref="AW4:AW6"/>
    <mergeCell ref="AX4:AX5"/>
    <mergeCell ref="AO4:AO6"/>
    <mergeCell ref="AP4:AP5"/>
    <mergeCell ref="AQ4:AQ6"/>
    <mergeCell ref="AR4:AV4"/>
    <mergeCell ref="L47:M47"/>
    <mergeCell ref="AS5:AS6"/>
    <mergeCell ref="AT5:AT6"/>
    <mergeCell ref="AU5:AU6"/>
    <mergeCell ref="AF5:AF6"/>
    <mergeCell ref="AG5:AG6"/>
    <mergeCell ref="AH5:AH6"/>
    <mergeCell ref="AI5:AI6"/>
    <mergeCell ref="T4:T6"/>
    <mergeCell ref="U4:U5"/>
    <mergeCell ref="V4:V6"/>
    <mergeCell ref="P4:S4"/>
    <mergeCell ref="AA20:AG20"/>
    <mergeCell ref="AA21:AG21"/>
    <mergeCell ref="AA22:AG22"/>
    <mergeCell ref="AA23:AG23"/>
    <mergeCell ref="AA29:AG29"/>
    <mergeCell ref="AA30:AG30"/>
    <mergeCell ref="AA31:AG31"/>
    <mergeCell ref="AA33:AG33"/>
    <mergeCell ref="AA24:AG24"/>
    <mergeCell ref="AA25:AG25"/>
  </mergeCells>
  <hyperlinks>
    <hyperlink ref="I74" r:id="rId1" display="Commercially Available" xr:uid="{00000000-0004-0000-2100-000000000000}"/>
    <hyperlink ref="I75" r:id="rId2" display="Commercially Available" xr:uid="{00000000-0004-0000-2100-000001000000}"/>
    <hyperlink ref="I76" r:id="rId3" display="Commercially Available" xr:uid="{00000000-0004-0000-2100-000002000000}"/>
    <hyperlink ref="B2" location="Navigation!A1" display="Return to Navigation Page" xr:uid="{00000000-0004-0000-2100-000003000000}"/>
    <hyperlink ref="C2" location="Navigation!A1" display="Navigation!A1" xr:uid="{00000000-0004-0000-2100-000004000000}"/>
  </hyperlinks>
  <pageMargins left="0.75" right="0.75" top="1" bottom="1" header="0.5" footer="0.5"/>
  <pageSetup orientation="portrait" horizontalDpi="4294967292" verticalDpi="4294967292"/>
  <drawing r:id="rId4"/>
  <extLst>
    <ext xmlns:mx="http://schemas.microsoft.com/office/mac/excel/2008/main" uri="{64002731-A6B0-56B0-2670-7721B7C09600}">
      <mx:PLV Mode="0" OnePage="0" WScale="0"/>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2:E29"/>
  <sheetViews>
    <sheetView zoomScale="60" zoomScaleNormal="60" workbookViewId="0"/>
  </sheetViews>
  <sheetFormatPr defaultColWidth="11.19921875" defaultRowHeight="15.6"/>
  <cols>
    <col min="2" max="4" width="17.19921875" style="597" customWidth="1"/>
    <col min="5" max="5" width="80" customWidth="1"/>
  </cols>
  <sheetData>
    <row r="2" spans="2:5" ht="22.2">
      <c r="B2" s="608" t="s">
        <v>433</v>
      </c>
    </row>
    <row r="3" spans="2:5">
      <c r="B3" s="598"/>
    </row>
    <row r="4" spans="2:5" ht="16.2" thickBot="1">
      <c r="B4" s="599"/>
    </row>
    <row r="5" spans="2:5" ht="16.8" thickTop="1" thickBot="1">
      <c r="B5" s="600" t="s">
        <v>434</v>
      </c>
      <c r="C5" s="601" t="s">
        <v>435</v>
      </c>
      <c r="D5" s="601" t="s">
        <v>436</v>
      </c>
      <c r="E5" s="596" t="s">
        <v>75</v>
      </c>
    </row>
    <row r="6" spans="2:5" ht="58.95" customHeight="1" thickTop="1" thickBot="1">
      <c r="B6" s="602" t="s">
        <v>437</v>
      </c>
      <c r="C6" s="605" t="s">
        <v>438</v>
      </c>
      <c r="D6" s="604">
        <v>0</v>
      </c>
      <c r="E6" s="605" t="s">
        <v>439</v>
      </c>
    </row>
    <row r="7" spans="2:5" ht="58.95" customHeight="1" thickTop="1" thickBot="1">
      <c r="B7" s="602" t="s">
        <v>440</v>
      </c>
      <c r="C7" s="605" t="s">
        <v>441</v>
      </c>
      <c r="D7" s="603" t="s">
        <v>442</v>
      </c>
      <c r="E7" s="605" t="s">
        <v>443</v>
      </c>
    </row>
    <row r="8" spans="2:5" ht="58.95" customHeight="1" thickTop="1" thickBot="1">
      <c r="B8" s="602" t="s">
        <v>444</v>
      </c>
      <c r="C8" s="605" t="s">
        <v>445</v>
      </c>
      <c r="D8" s="603" t="s">
        <v>446</v>
      </c>
      <c r="E8" s="605" t="s">
        <v>447</v>
      </c>
    </row>
    <row r="9" spans="2:5" ht="58.95" customHeight="1" thickTop="1" thickBot="1">
      <c r="B9" s="602" t="s">
        <v>448</v>
      </c>
      <c r="C9" s="605" t="s">
        <v>449</v>
      </c>
      <c r="D9" s="603" t="s">
        <v>450</v>
      </c>
      <c r="E9" s="605" t="s">
        <v>451</v>
      </c>
    </row>
    <row r="10" spans="2:5" ht="58.95" customHeight="1" thickTop="1" thickBot="1">
      <c r="B10" s="602" t="s">
        <v>452</v>
      </c>
      <c r="C10" s="605" t="s">
        <v>453</v>
      </c>
      <c r="D10" s="603" t="s">
        <v>454</v>
      </c>
      <c r="E10" s="605" t="s">
        <v>455</v>
      </c>
    </row>
    <row r="11" spans="2:5" ht="58.95" customHeight="1" thickTop="1" thickBot="1">
      <c r="B11" s="602" t="s">
        <v>456</v>
      </c>
      <c r="C11" s="605" t="s">
        <v>457</v>
      </c>
      <c r="D11" s="603" t="s">
        <v>458</v>
      </c>
      <c r="E11" s="605" t="s">
        <v>459</v>
      </c>
    </row>
    <row r="12" spans="2:5" ht="58.95" customHeight="1" thickTop="1" thickBot="1">
      <c r="B12" s="602" t="s">
        <v>460</v>
      </c>
      <c r="C12" s="605" t="s">
        <v>461</v>
      </c>
      <c r="D12" s="603" t="s">
        <v>462</v>
      </c>
      <c r="E12" s="605" t="s">
        <v>463</v>
      </c>
    </row>
    <row r="13" spans="2:5" ht="58.95" customHeight="1" thickTop="1" thickBot="1">
      <c r="B13" s="602" t="s">
        <v>464</v>
      </c>
      <c r="C13" s="605" t="s">
        <v>465</v>
      </c>
      <c r="D13" s="603" t="s">
        <v>466</v>
      </c>
      <c r="E13" s="605" t="s">
        <v>467</v>
      </c>
    </row>
    <row r="14" spans="2:5" ht="16.2" thickTop="1"/>
    <row r="17" spans="1:5" ht="23.4">
      <c r="A17" s="606"/>
      <c r="B17" s="607" t="s">
        <v>468</v>
      </c>
      <c r="C17"/>
    </row>
    <row r="18" spans="1:5">
      <c r="B18" s="593"/>
      <c r="C18"/>
    </row>
    <row r="19" spans="1:5" ht="16.2" thickBot="1">
      <c r="B19" s="595"/>
      <c r="C19"/>
    </row>
    <row r="20" spans="1:5" ht="16.8" thickTop="1" thickBot="1">
      <c r="B20" s="600" t="s">
        <v>434</v>
      </c>
      <c r="C20" s="601" t="s">
        <v>435</v>
      </c>
      <c r="D20" s="601" t="s">
        <v>436</v>
      </c>
      <c r="E20" s="609" t="s">
        <v>75</v>
      </c>
    </row>
    <row r="21" spans="1:5" ht="75" customHeight="1" thickTop="1" thickBot="1">
      <c r="B21" s="602" t="s">
        <v>469</v>
      </c>
      <c r="C21" s="605" t="s">
        <v>470</v>
      </c>
      <c r="D21" s="604">
        <v>0</v>
      </c>
      <c r="E21" s="605" t="s">
        <v>471</v>
      </c>
    </row>
    <row r="22" spans="1:5" ht="75" customHeight="1" thickTop="1" thickBot="1">
      <c r="B22" s="602" t="s">
        <v>472</v>
      </c>
      <c r="C22" s="605" t="s">
        <v>473</v>
      </c>
      <c r="D22" s="603" t="s">
        <v>442</v>
      </c>
      <c r="E22" s="605" t="s">
        <v>474</v>
      </c>
    </row>
    <row r="23" spans="1:5" ht="75" customHeight="1" thickTop="1" thickBot="1">
      <c r="B23" s="602" t="s">
        <v>475</v>
      </c>
      <c r="C23" s="605" t="s">
        <v>445</v>
      </c>
      <c r="D23" s="603" t="s">
        <v>446</v>
      </c>
      <c r="E23" s="605" t="s">
        <v>476</v>
      </c>
    </row>
    <row r="24" spans="1:5" ht="75" customHeight="1" thickTop="1" thickBot="1">
      <c r="B24" s="602" t="s">
        <v>477</v>
      </c>
      <c r="C24" s="605" t="s">
        <v>449</v>
      </c>
      <c r="D24" s="603" t="s">
        <v>450</v>
      </c>
      <c r="E24" s="605" t="s">
        <v>478</v>
      </c>
    </row>
    <row r="25" spans="1:5" ht="75" customHeight="1" thickTop="1" thickBot="1">
      <c r="B25" s="602" t="s">
        <v>479</v>
      </c>
      <c r="C25" s="605" t="s">
        <v>453</v>
      </c>
      <c r="D25" s="603" t="s">
        <v>454</v>
      </c>
      <c r="E25" s="605" t="s">
        <v>480</v>
      </c>
    </row>
    <row r="26" spans="1:5" ht="75" customHeight="1" thickTop="1" thickBot="1">
      <c r="B26" s="602" t="s">
        <v>481</v>
      </c>
      <c r="C26" s="605" t="s">
        <v>482</v>
      </c>
      <c r="D26" s="603" t="s">
        <v>458</v>
      </c>
      <c r="E26" s="605" t="s">
        <v>483</v>
      </c>
    </row>
    <row r="27" spans="1:5" ht="75" customHeight="1" thickTop="1" thickBot="1">
      <c r="B27" s="602" t="s">
        <v>484</v>
      </c>
      <c r="C27" s="605" t="s">
        <v>485</v>
      </c>
      <c r="D27" s="603" t="s">
        <v>462</v>
      </c>
      <c r="E27" s="605" t="s">
        <v>486</v>
      </c>
    </row>
    <row r="28" spans="1:5" ht="75" customHeight="1" thickTop="1" thickBot="1">
      <c r="B28" s="602" t="s">
        <v>487</v>
      </c>
      <c r="C28" s="605" t="s">
        <v>465</v>
      </c>
      <c r="D28" s="603" t="s">
        <v>466</v>
      </c>
      <c r="E28" s="605" t="s">
        <v>488</v>
      </c>
    </row>
    <row r="29" spans="1:5" ht="16.2" thickTop="1">
      <c r="B29" s="594"/>
      <c r="C29"/>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Navigation</vt:lpstr>
      <vt:lpstr>Sheet1</vt:lpstr>
      <vt:lpstr>Int &amp; Inst Structure</vt:lpstr>
      <vt:lpstr>Int &amp; Inst  Dictionary</vt:lpstr>
      <vt:lpstr>BoE for Int &amp; Inst Tasks</vt:lpstr>
      <vt:lpstr>BoE for Int &amp; Inst Plans </vt:lpstr>
      <vt:lpstr>BoE for Infra Inst</vt:lpstr>
      <vt:lpstr>BoE for Cradle Inst</vt:lpstr>
      <vt:lpstr>BoE for Outer HCal Inst</vt:lpstr>
      <vt:lpstr>BoE for Magnet Inst</vt:lpstr>
      <vt:lpstr>BoE for Inner HCal Inst</vt:lpstr>
      <vt:lpstr>BoE for EMCal Inst</vt:lpstr>
      <vt:lpstr>BoE for TPC Inst</vt:lpstr>
      <vt:lpstr>BoE for INTT Inst</vt:lpstr>
      <vt:lpstr>BoE for MVTX Inst</vt:lpstr>
      <vt:lpstr>BoE for MBD Inst</vt:lpstr>
      <vt:lpstr>BoE for Full Detector Inst</vt:lpstr>
      <vt:lpstr>Milestones</vt:lpstr>
      <vt:lpstr>Reviews by Work Package</vt:lpstr>
      <vt:lpstr>Procurement $ by  Work Package</vt:lpstr>
      <vt:lpstr>Int &amp; Inst  Control Account</vt:lpstr>
      <vt:lpstr>Int &amp; Inst Plans Work Package</vt:lpstr>
      <vt:lpstr>Infra Inst Work Package</vt:lpstr>
      <vt:lpstr>Cradle Inst Work Package</vt:lpstr>
      <vt:lpstr>Outer HCal Inst Work Package</vt:lpstr>
      <vt:lpstr>Magnet Inst Work Package</vt:lpstr>
      <vt:lpstr>Inner HCal Inst Work Package</vt:lpstr>
      <vt:lpstr>EMCal Inst Work Package</vt:lpstr>
      <vt:lpstr>TPC Inst Work Package</vt:lpstr>
      <vt:lpstr>INTT Inst Work Package</vt:lpstr>
      <vt:lpstr>MVTX Inst Work Package</vt:lpstr>
      <vt:lpstr>MBD Inst Work Package</vt:lpstr>
      <vt:lpstr>Full Detector Inst Work Package</vt:lpstr>
      <vt:lpstr>Risk Codes</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Glenn</cp:lastModifiedBy>
  <cp:lastPrinted>2016-12-28T19:23:40Z</cp:lastPrinted>
  <dcterms:created xsi:type="dcterms:W3CDTF">2014-09-11T12:44:14Z</dcterms:created>
  <dcterms:modified xsi:type="dcterms:W3CDTF">2019-04-04T04:57:01Z</dcterms:modified>
</cp:coreProperties>
</file>