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1328"/>
  <workbookPr showInkAnnotation="0" autoCompressPictures="0"/>
  <mc:AlternateContent xmlns:mc="http://schemas.openxmlformats.org/markup-compatibility/2006">
    <mc:Choice Requires="x15">
      <x15ac:absPath xmlns:x15ac="http://schemas.microsoft.com/office/spreadsheetml/2010/11/ac" url="C:\Users\Glenn\Documents\BNL sPHENIX\P6 and WBS\BOE Director's Review April 2019\Final BOE Files for April 2019 Director's Review\"/>
    </mc:Choice>
  </mc:AlternateContent>
  <xr:revisionPtr revIDLastSave="0" documentId="13_ncr:1_{E06324F7-B827-4CFA-9240-02D75FA4D9D9}" xr6:coauthVersionLast="41" xr6:coauthVersionMax="41" xr10:uidLastSave="{00000000-0000-0000-0000-000000000000}"/>
  <bookViews>
    <workbookView xWindow="-108" yWindow="-108" windowWidth="23256" windowHeight="12576" tabRatio="778" activeTab="1" xr2:uid="{00000000-000D-0000-FFFF-FFFF00000000}"/>
  </bookViews>
  <sheets>
    <sheet name="Sector Assembly &amp; Testing" sheetId="24" r:id="rId1"/>
    <sheet name="Sector Assembly - Details" sheetId="25" r:id="rId2"/>
    <sheet name="Quotations" sheetId="18" r:id="rId3"/>
  </sheets>
  <calcPr calcId="191029" concurrentCalc="0"/>
  <extLst>
    <ext xmlns:xcalcf="http://schemas.microsoft.com/office/spreadsheetml/2018/calcfeatures" uri="{B58B0392-4F1F-4190-BB64-5DF3571DCE5F}">
      <xcalcf:calcFeatures>
        <xcalcf:feature name="microsoft.com:RD"/>
        <xcalcf:feature name="microsoft.com:FV"/>
      </xcalcf:calcFeatures>
    </ext>
    <ext xmlns:mx="http://schemas.microsoft.com/office/mac/excel/2008/main" uri="{7523E5D3-25F3-A5E0-1632-64F254C22452}">
      <mx:ArchID Flags="2"/>
    </ext>
  </extLst>
</workbook>
</file>

<file path=xl/calcChain.xml><?xml version="1.0" encoding="utf-8"?>
<calcChain xmlns="http://schemas.openxmlformats.org/spreadsheetml/2006/main">
  <c r="I14" i="25" l="1"/>
  <c r="I16" i="25"/>
  <c r="I18" i="25"/>
  <c r="I22" i="25"/>
  <c r="I24" i="25"/>
  <c r="J3" i="25"/>
  <c r="F35" i="25"/>
  <c r="G34" i="25"/>
  <c r="G38" i="25"/>
  <c r="G41" i="25"/>
  <c r="F44" i="25"/>
  <c r="G44" i="25"/>
  <c r="F47" i="25"/>
  <c r="G47" i="25"/>
  <c r="F50" i="25"/>
  <c r="G50" i="25"/>
  <c r="G53" i="25"/>
  <c r="G55" i="25"/>
  <c r="G58" i="25"/>
  <c r="F61" i="25"/>
  <c r="G60" i="25"/>
  <c r="F63" i="25"/>
  <c r="G63" i="25"/>
  <c r="F66" i="25"/>
  <c r="G66" i="25"/>
  <c r="F69" i="25"/>
  <c r="G69" i="25"/>
  <c r="G72" i="25"/>
  <c r="G74" i="25"/>
  <c r="G76" i="25"/>
  <c r="F76" i="25"/>
  <c r="G30" i="25"/>
  <c r="G32" i="25"/>
  <c r="G57" i="25"/>
  <c r="I20" i="25"/>
  <c r="H60" i="24"/>
  <c r="K60" i="24"/>
</calcChain>
</file>

<file path=xl/sharedStrings.xml><?xml version="1.0" encoding="utf-8"?>
<sst xmlns="http://schemas.openxmlformats.org/spreadsheetml/2006/main" count="253" uniqueCount="137">
  <si>
    <t>Prepared By:</t>
  </si>
  <si>
    <t>Date of Est:</t>
  </si>
  <si>
    <t>DocNo.
(refer Rev. Log)</t>
  </si>
  <si>
    <t>WBS Dictionary Definition:</t>
  </si>
  <si>
    <t>Estimate Type (check all that apply):</t>
  </si>
  <si>
    <t>Work Complete</t>
  </si>
  <si>
    <t>Existing Purchase Order</t>
  </si>
  <si>
    <t>Catalog Listing or Industrial Construction Database</t>
  </si>
  <si>
    <t>Documented Vendor Quotation based on Drawings/Sketches/Specifications</t>
  </si>
  <si>
    <t>Budgetary Estimate by Vendor/Fabricator based on Sketches, Drawings, or other Written Correspondence</t>
  </si>
  <si>
    <t>Engineering Estimate based on Similar Items or Procedures</t>
  </si>
  <si>
    <t>Engineering Estimate based on Analysis</t>
  </si>
  <si>
    <t>Expert Opinion</t>
  </si>
  <si>
    <t>Supporting Documents (including but not limited to):</t>
  </si>
  <si>
    <t>Details of the Base Estimate (explanation of the Work)</t>
  </si>
  <si>
    <t>Cost Summary</t>
  </si>
  <si>
    <t>sPHENIX Detector
Relativistic Heavy Ion Collider
BASIS of ESTIMATE (BoE)</t>
  </si>
  <si>
    <t>Work Package Name:</t>
  </si>
  <si>
    <t>WBS Number:</t>
  </si>
  <si>
    <t>Control Account Number</t>
  </si>
  <si>
    <t>(follow link for detailed summary)</t>
  </si>
  <si>
    <t>John G. Lajoie</t>
  </si>
  <si>
    <t>X</t>
  </si>
  <si>
    <t xml:space="preserve">
Click for detailed summary</t>
  </si>
  <si>
    <t>Guidelines Used in Developing Estimate</t>
  </si>
  <si>
    <t>Materials</t>
  </si>
  <si>
    <t>WBS</t>
  </si>
  <si>
    <t>Description</t>
  </si>
  <si>
    <t>Item</t>
  </si>
  <si>
    <t>Vendor</t>
  </si>
  <si>
    <t>Total</t>
  </si>
  <si>
    <t>Status</t>
  </si>
  <si>
    <t>Basis of Estimate</t>
  </si>
  <si>
    <t>Grand Total</t>
  </si>
  <si>
    <t>Pending</t>
  </si>
  <si>
    <t>Labor</t>
  </si>
  <si>
    <t>Justification</t>
  </si>
  <si>
    <t>Category</t>
  </si>
  <si>
    <t>Hours</t>
  </si>
  <si>
    <t>TOTAL</t>
  </si>
  <si>
    <t>PROF</t>
  </si>
  <si>
    <t>TECH</t>
  </si>
  <si>
    <t>SCI</t>
  </si>
  <si>
    <t>Labor Hours</t>
  </si>
  <si>
    <t>Quotation</t>
  </si>
  <si>
    <t>Uniplast</t>
  </si>
  <si>
    <t>Estimate</t>
  </si>
  <si>
    <t>Tyvec Wrap (8 sqf per large tile)</t>
  </si>
  <si>
    <t>Home Depot</t>
  </si>
  <si>
    <t>Catalog</t>
  </si>
  <si>
    <t>Epoxy</t>
  </si>
  <si>
    <t>EPOTEC</t>
  </si>
  <si>
    <t>Kurary</t>
  </si>
  <si>
    <t>Materials Shipping to Uniplast</t>
  </si>
  <si>
    <t>STUD</t>
  </si>
  <si>
    <t>Assembly and Testing Equipment</t>
  </si>
  <si>
    <t>Light Tighting Materials</t>
  </si>
  <si>
    <t>CRAFT</t>
  </si>
  <si>
    <t>Procure Outer HCAL Assembly &amp; Testing Equipment - 
Provide Requirements to Procurement
(STUD labor is one postdoc and one student)</t>
  </si>
  <si>
    <t>Assembly labor assumes four stations, two undergrad students per station. All four stations are supervised by one postdoc, labor divided equally between stations.</t>
  </si>
  <si>
    <t>This yields 1040 + 1040 + 260 = 2340 STUD hours per station</t>
  </si>
  <si>
    <t xml:space="preserve">Populate Outer HCAL sectors with scintillating tiles 
</t>
  </si>
  <si>
    <t xml:space="preserve">Populate Outer HCAL sectors with electronics 
</t>
  </si>
  <si>
    <t xml:space="preserve">Outer HCAL Sector LED Testing and Light Tighting
</t>
  </si>
  <si>
    <t>Outer HCAL Cosmics Testing and Initial Calibration</t>
  </si>
  <si>
    <t>Outer HCAL Sector Transportation to Storage
(CRAFT assumes 2 riggers x 4 hrs per module)</t>
  </si>
  <si>
    <t xml:space="preserve">Technician Labor assumes two technicians assigned to the factory, dividing time between the first three stations, minus 4 hrs per module for transportation </t>
  </si>
  <si>
    <t>Materials Total</t>
  </si>
  <si>
    <t>Prepare Outer HCAL Assembly Area for Production
(STUD labor is one postdoc and one student)</t>
  </si>
  <si>
    <t>Conceptual Design</t>
  </si>
  <si>
    <t>Build Tile Test Box/Fixture Materials</t>
  </si>
  <si>
    <t>Tile Test Box Fixture Materials</t>
  </si>
  <si>
    <t>Scintillating Tiles
 ($180/tile, 1469 tiles incl. 2% spares)</t>
  </si>
  <si>
    <t>Tile Retainer Clip Injection Molds</t>
  </si>
  <si>
    <t>Outer HCAL Scintillating Tiles (Preproduction)</t>
  </si>
  <si>
    <t>Outer HCAL Sector LED testing and Light Tighting (Preproduction) Material</t>
  </si>
  <si>
    <t>Procure Outer HCAL Scint. Tiles for Preproduction - 
Prepare &amp; Send Solicitation
(STUD labor is one postdoc and one student)</t>
  </si>
  <si>
    <t>Populate Outer HCAL sectors with scintillating tiles (Preproduction)</t>
  </si>
  <si>
    <t>(STUD labor is one postdoc and one student)</t>
  </si>
  <si>
    <t>Populate Outer HCAL sectors with electronics (Preproduction)</t>
  </si>
  <si>
    <t>Outer HCAL Sector LED testing and Light Tighting (Preproduction) Labor</t>
  </si>
  <si>
    <t>Outer HCAL Cosmics testing and initial calibration (Preproduction)</t>
  </si>
  <si>
    <t>Outer HCAL Sector Transportation to Storage Area (Preproduction)</t>
  </si>
  <si>
    <t>Build Tile Test Box/Fixture Labor</t>
  </si>
  <si>
    <t>WLS Fibers (7.5km)</t>
  </si>
  <si>
    <t>Tile Retainer Clips
(1469 @ $1/clip)</t>
  </si>
  <si>
    <t>Tile acceptance testing assumes two undergrad/grad students, one paid by University contract, the other contributed.</t>
  </si>
  <si>
    <t>Uncertainty</t>
  </si>
  <si>
    <t xml:space="preserve">Uncertainty is estimates at 40% for engineering estimates or for parts where a full design does not exist. Small orders for catalog items are assigned a 10-20% uncertainty. 
Engineering design time is assigned a 25% uncertainty based on past experience and the fact that each element includes rounds of review and time for additional redesign. 
Tech labor is assigned a 25% uncertainty based on experience with two previous test beam prototypes. </t>
  </si>
  <si>
    <t>Outer HCAL Scintillating Tile Acceptance Testing (Preproduction) (STUD is grad student and undergrad)</t>
  </si>
  <si>
    <t>Activity</t>
  </si>
  <si>
    <t>1.04.04</t>
  </si>
  <si>
    <t>Procure Outer HCAL Scintillating Tiles (Preproduction)  - Delivery Acceptance</t>
  </si>
  <si>
    <t>Batch 1</t>
  </si>
  <si>
    <t>Batch 2</t>
  </si>
  <si>
    <t>Batch 3</t>
  </si>
  <si>
    <t>Procure Table for Outer HCAL sector assembly and testing area (Preproduction) Material</t>
  </si>
  <si>
    <t>Procure Miscellaneous Tools for HCAL sector assembly and testing area (Preproduction) Material</t>
  </si>
  <si>
    <t>Procure Outer HCAL Scint. Tiles for Preproduction - 
Provide Requirements to Procurement</t>
  </si>
  <si>
    <t>Complete</t>
  </si>
  <si>
    <t>Procure Table for Outer HCAL sector assembly and testing area (STUD is grad student and postdoc)</t>
  </si>
  <si>
    <t>Procure Tools for Outer HCAL sector assembly and testing area (STUD is grad student and postdoc)</t>
  </si>
  <si>
    <t>S202200</t>
  </si>
  <si>
    <t>S202300</t>
  </si>
  <si>
    <t>S202400</t>
  </si>
  <si>
    <t>S202900</t>
  </si>
  <si>
    <t>S203000</t>
  </si>
  <si>
    <t>S203400</t>
  </si>
  <si>
    <t>S203800</t>
  </si>
  <si>
    <t>S209600</t>
  </si>
  <si>
    <t>S210100</t>
  </si>
  <si>
    <t>Procure Outer HCAL Assembly &amp; Testing Equipment- Delivery Acceptance</t>
  </si>
  <si>
    <t>Procure Outer HCAL LED Testing and Light Tighting Materials</t>
  </si>
  <si>
    <t>S201300</t>
  </si>
  <si>
    <t>S201400</t>
  </si>
  <si>
    <t>S202700</t>
  </si>
  <si>
    <t>S202800</t>
  </si>
  <si>
    <t>S203600</t>
  </si>
  <si>
    <t>S203700</t>
  </si>
  <si>
    <t>S209000</t>
  </si>
  <si>
    <t>S209700</t>
  </si>
  <si>
    <t>S210300</t>
  </si>
  <si>
    <t>Preproduction Assembly labor assumes one station, one undergrad student and one postdoc.</t>
  </si>
  <si>
    <t xml:space="preserve">TECHNICAL SCOPE: 
THIS ITEM CONTAINS ALL TASKS WHICH ARE REQUIRED TO ASSEMBLE THE PREPRODUCTION OUTER HADRONIC CALORIMETER SECTORS, AND ALL TASKS WHICH ARE REQUIRED TO ASSEMBLE THE PRODUCTION OUTER HADRONIC CALORIMETER SECTORS.
WORK STATEMENT: 
PROVIDE PREPRODUCTION OUTER CALORIMETER SECTORS. PROVIDE PRODUCTION OUTER CALORIMETER SECTORS, READY FOR INSTALLATION INTO SPHENIX </t>
  </si>
  <si>
    <t>Outer HCAL Sector Assembly and Testing</t>
  </si>
  <si>
    <t>The bulk of the assumptions in this estimate are based on previous experience with the assembly of two test beam prototypes. 
The preproduction assembly area at BNL will consist of one assembly station with overhead crane coverage to allow for bringing in new sectors and sending out finished sectors for assembly.  The production assembly area at BNL will consist of four separate assembly stations with overhead crane coverage to allow for bringing in new sectors and sending out finished sectors for assembly.  It is an expanded version of the preproduction assembly area. All four stations will operate in parallel. Assembly consists of four steps (populate with tiles, electronics, test, cosmics calibration) and each stage is allocated five work days for completion.  All stages and sectors will run in series.</t>
  </si>
  <si>
    <t xml:space="preserve">The assembly process requires four steps: 
-&gt; Scintillating tile installation
-&gt; Electronics Installation
-&gt; LED testing
-&gt; Cosmics calibration
Based on past experince, we assume that each step will require one week with adequate schedule uncertainty. Scintillating tile installation will involve installing SiPM daugtherbords on the tile
and installing them in the sector.  Electronics installtion consists of installting the tower preamps and sector boards, cabling, and LED fibers installtion.  LED testing will test each tile, and tiles/SiPMs that do not meet spec or appear to be dead will be repaired/replaced. Finally, cosmics data will be collected to set the initial tower calibration for the sector. 
This estimate assumes one full-time BNL technician for preproduction and two for production, and rigging labor for moving the modules.  The bulk of the assembly will be done by collaboration students and postdocs. </t>
  </si>
  <si>
    <t>156 v2</t>
  </si>
  <si>
    <t>S202500 / S202510</t>
  </si>
  <si>
    <t>S203100 / S203110</t>
  </si>
  <si>
    <t>S203200 / S203210</t>
  </si>
  <si>
    <t>S203300 / S203310</t>
  </si>
  <si>
    <t>S203500 / S203510</t>
  </si>
  <si>
    <t>S209800 / S209810</t>
  </si>
  <si>
    <t>S209900 / S209910</t>
  </si>
  <si>
    <t>S210000 / S210010</t>
  </si>
  <si>
    <t>S210200 / S210210</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</si>
</sst>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8" formatCode="&quot;$&quot;#,##0.00_);[Red]\(&quot;$&quot;#,##0.00\)"/>
    <numFmt numFmtId="164" formatCode="&quot;$&quot;#,##0.00"/>
    <numFmt numFmtId="165" formatCode="&quot;$&quot;#,##0"/>
  </numFmts>
  <fonts count="18" x14ac:knownFonts="1">
    <font>
      <sz val="12"/>
      <color theme="1"/>
      <name val="Calibri"/>
      <family val="2"/>
      <scheme val="minor"/>
    </font>
    <font>
      <sz val="11"/>
      <color theme="1"/>
      <name val="Calibri"/>
      <family val="2"/>
      <scheme val="minor"/>
    </font>
    <font>
      <sz val="11"/>
      <color theme="1"/>
      <name val="Calibri"/>
      <family val="2"/>
      <scheme val="minor"/>
    </font>
    <font>
      <b/>
      <sz val="24"/>
      <color theme="1"/>
      <name val="Calibri"/>
      <family val="2"/>
      <scheme val="minor"/>
    </font>
    <font>
      <b/>
      <sz val="14"/>
      <color theme="1"/>
      <name val="Calibri"/>
      <family val="2"/>
      <scheme val="minor"/>
    </font>
    <font>
      <u/>
      <sz val="12"/>
      <color theme="10"/>
      <name val="Calibri"/>
      <family val="2"/>
      <scheme val="minor"/>
    </font>
    <font>
      <u/>
      <sz val="12"/>
      <color theme="11"/>
      <name val="Calibri"/>
      <family val="2"/>
      <scheme val="minor"/>
    </font>
    <font>
      <sz val="20"/>
      <color theme="1"/>
      <name val="Calibri"/>
      <family val="2"/>
      <scheme val="minor"/>
    </font>
    <font>
      <b/>
      <sz val="20"/>
      <color theme="1"/>
      <name val="Calibri"/>
      <family val="2"/>
      <scheme val="minor"/>
    </font>
    <font>
      <u/>
      <sz val="12"/>
      <color theme="1"/>
      <name val="Calibri"/>
      <family val="2"/>
      <scheme val="minor"/>
    </font>
    <font>
      <sz val="11"/>
      <color rgb="FF9C0006"/>
      <name val="Calibri"/>
      <family val="2"/>
      <scheme val="minor"/>
    </font>
    <font>
      <b/>
      <sz val="11"/>
      <color theme="0"/>
      <name val="Calibri"/>
      <family val="2"/>
      <scheme val="minor"/>
    </font>
    <font>
      <b/>
      <sz val="16"/>
      <color theme="0"/>
      <name val="Calibri"/>
      <family val="2"/>
      <scheme val="minor"/>
    </font>
    <font>
      <sz val="12"/>
      <name val="Calibri"/>
      <family val="2"/>
      <scheme val="minor"/>
    </font>
    <font>
      <sz val="16"/>
      <color theme="0"/>
      <name val="Calibri"/>
      <family val="2"/>
      <scheme val="minor"/>
    </font>
    <font>
      <sz val="12"/>
      <color theme="0"/>
      <name val="Calibri"/>
      <family val="2"/>
      <scheme val="minor"/>
    </font>
    <font>
      <b/>
      <sz val="12"/>
      <color theme="1"/>
      <name val="Calibri"/>
      <family val="2"/>
      <scheme val="minor"/>
    </font>
    <font>
      <sz val="12"/>
      <color theme="0" tint="-0.34998626667073579"/>
      <name val="Calibri"/>
      <family val="2"/>
      <scheme val="minor"/>
    </font>
  </fonts>
  <fills count="11">
    <fill>
      <patternFill patternType="none"/>
    </fill>
    <fill>
      <patternFill patternType="gray125"/>
    </fill>
    <fill>
      <patternFill patternType="solid">
        <fgColor theme="3" tint="0.39997558519241921"/>
        <bgColor indexed="64"/>
      </patternFill>
    </fill>
    <fill>
      <patternFill patternType="solid">
        <fgColor theme="0"/>
        <bgColor indexed="64"/>
      </patternFill>
    </fill>
    <fill>
      <patternFill patternType="solid">
        <fgColor rgb="FF0070C0"/>
        <bgColor indexed="64"/>
      </patternFill>
    </fill>
    <fill>
      <patternFill patternType="solid">
        <fgColor rgb="FFFFC7CE"/>
      </patternFill>
    </fill>
    <fill>
      <patternFill patternType="solid">
        <fgColor theme="8" tint="0.79998168889431442"/>
        <bgColor indexed="65"/>
      </patternFill>
    </fill>
    <fill>
      <patternFill patternType="solid">
        <fgColor theme="1"/>
        <bgColor indexed="64"/>
      </patternFill>
    </fill>
    <fill>
      <patternFill patternType="solid">
        <fgColor theme="4" tint="0.79998168889431442"/>
        <bgColor indexed="64"/>
      </patternFill>
    </fill>
    <fill>
      <patternFill patternType="solid">
        <fgColor theme="8" tint="0.79998168889431442"/>
        <bgColor indexed="64"/>
      </patternFill>
    </fill>
    <fill>
      <patternFill patternType="solid">
        <fgColor theme="6" tint="0.59999389629810485"/>
        <bgColor indexed="64"/>
      </patternFill>
    </fill>
  </fills>
  <borders count="36">
    <border>
      <left/>
      <right/>
      <top/>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thin">
        <color indexed="64"/>
      </left>
      <right/>
      <top/>
      <bottom/>
      <diagonal/>
    </border>
    <border>
      <left style="thin">
        <color indexed="64"/>
      </left>
      <right/>
      <top style="medium">
        <color indexed="64"/>
      </top>
      <bottom/>
      <diagonal/>
    </border>
    <border>
      <left/>
      <right style="thin">
        <color indexed="64"/>
      </right>
      <top style="medium">
        <color indexed="64"/>
      </top>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style="thin">
        <color indexed="64"/>
      </left>
      <right style="thin">
        <color indexed="64"/>
      </right>
      <top/>
      <bottom/>
      <diagonal/>
    </border>
    <border>
      <left style="thin">
        <color indexed="64"/>
      </left>
      <right/>
      <top style="thin">
        <color indexed="64"/>
      </top>
      <bottom/>
      <diagonal/>
    </border>
    <border>
      <left style="thin">
        <color indexed="64"/>
      </left>
      <right/>
      <top/>
      <bottom style="thin">
        <color indexed="64"/>
      </bottom>
      <diagonal/>
    </border>
    <border>
      <left/>
      <right style="thin">
        <color indexed="64"/>
      </right>
      <top style="medium">
        <color indexed="64"/>
      </top>
      <bottom style="thin">
        <color indexed="64"/>
      </bottom>
      <diagonal/>
    </border>
    <border>
      <left/>
      <right style="thin">
        <color indexed="64"/>
      </right>
      <top style="thin">
        <color indexed="64"/>
      </top>
      <bottom style="medium">
        <color indexed="64"/>
      </bottom>
      <diagonal/>
    </border>
    <border>
      <left style="medium">
        <color indexed="64"/>
      </left>
      <right style="thin">
        <color indexed="64"/>
      </right>
      <top/>
      <bottom/>
      <diagonal/>
    </border>
    <border>
      <left style="medium">
        <color indexed="64"/>
      </left>
      <right style="thin">
        <color indexed="64"/>
      </right>
      <top/>
      <bottom style="thin">
        <color indexed="64"/>
      </bottom>
      <diagonal/>
    </border>
    <border>
      <left/>
      <right style="thin">
        <color indexed="64"/>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style="medium">
        <color indexed="64"/>
      </bottom>
      <diagonal/>
    </border>
    <border>
      <left style="thin">
        <color indexed="64"/>
      </left>
      <right/>
      <top style="thin">
        <color indexed="64"/>
      </top>
      <bottom style="thin">
        <color indexed="64"/>
      </bottom>
      <diagonal/>
    </border>
  </borders>
  <cellStyleXfs count="10">
    <xf numFmtId="0" fontId="0" fillId="0" borderId="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6" fillId="0" borderId="0" applyNumberFormat="0" applyFill="0" applyBorder="0" applyAlignment="0" applyProtection="0"/>
    <xf numFmtId="0" fontId="5" fillId="0" borderId="0" applyNumberFormat="0" applyFill="0" applyBorder="0" applyAlignment="0" applyProtection="0"/>
    <xf numFmtId="0" fontId="10" fillId="5" borderId="0" applyNumberFormat="0" applyBorder="0" applyAlignment="0" applyProtection="0"/>
    <xf numFmtId="0" fontId="2" fillId="6" borderId="0" applyNumberFormat="0" applyBorder="0" applyAlignment="0" applyProtection="0"/>
  </cellStyleXfs>
  <cellXfs count="204">
    <xf numFmtId="0" fontId="0" fillId="0" borderId="0" xfId="0"/>
    <xf numFmtId="0" fontId="0" fillId="2" borderId="1" xfId="0" applyFill="1" applyBorder="1"/>
    <xf numFmtId="0" fontId="0" fillId="2" borderId="2" xfId="0" applyFill="1" applyBorder="1"/>
    <xf numFmtId="0" fontId="0" fillId="2" borderId="4" xfId="0" applyFill="1" applyBorder="1"/>
    <xf numFmtId="0" fontId="0" fillId="2" borderId="0" xfId="0" applyFill="1"/>
    <xf numFmtId="0" fontId="0" fillId="3" borderId="4" xfId="0" applyFill="1" applyBorder="1"/>
    <xf numFmtId="0" fontId="0" fillId="3" borderId="0" xfId="0" applyFill="1"/>
    <xf numFmtId="0" fontId="0" fillId="3" borderId="5" xfId="0" applyFill="1" applyBorder="1"/>
    <xf numFmtId="0" fontId="0" fillId="3" borderId="6" xfId="0" applyFill="1" applyBorder="1"/>
    <xf numFmtId="0" fontId="0" fillId="3" borderId="7" xfId="0" applyFill="1" applyBorder="1"/>
    <xf numFmtId="0" fontId="0" fillId="3" borderId="8" xfId="0" applyFill="1" applyBorder="1"/>
    <xf numFmtId="0" fontId="4" fillId="3" borderId="0" xfId="0" applyFont="1" applyFill="1" applyAlignment="1">
      <alignment horizontal="left" indent="1"/>
    </xf>
    <xf numFmtId="0" fontId="0" fillId="3" borderId="7" xfId="0" applyFill="1" applyBorder="1" applyProtection="1">
      <protection locked="0"/>
    </xf>
    <xf numFmtId="0" fontId="0" fillId="3" borderId="0" xfId="0" applyFill="1" applyAlignment="1">
      <alignment vertical="center"/>
    </xf>
    <xf numFmtId="0" fontId="7" fillId="3" borderId="4" xfId="0" applyFont="1" applyFill="1" applyBorder="1" applyAlignment="1" applyProtection="1">
      <alignment vertical="top"/>
      <protection locked="0"/>
    </xf>
    <xf numFmtId="0" fontId="7" fillId="3" borderId="0" xfId="0" applyFont="1" applyFill="1" applyAlignment="1" applyProtection="1">
      <alignment vertical="top"/>
      <protection locked="0"/>
    </xf>
    <xf numFmtId="0" fontId="7" fillId="3" borderId="5" xfId="0" applyFont="1" applyFill="1" applyBorder="1" applyAlignment="1" applyProtection="1">
      <alignment vertical="top"/>
      <protection locked="0"/>
    </xf>
    <xf numFmtId="0" fontId="9" fillId="3" borderId="0" xfId="0" applyFont="1" applyFill="1" applyAlignment="1" applyProtection="1">
      <alignment horizontal="left" vertical="top"/>
      <protection locked="0"/>
    </xf>
    <xf numFmtId="8" fontId="0" fillId="3" borderId="0" xfId="0" applyNumberFormat="1" applyFill="1" applyAlignment="1" applyProtection="1">
      <alignment horizontal="left" vertical="top"/>
      <protection locked="0"/>
    </xf>
    <xf numFmtId="2" fontId="0" fillId="3" borderId="0" xfId="0" applyNumberFormat="1" applyFill="1" applyAlignment="1" applyProtection="1">
      <alignment horizontal="left" vertical="top"/>
      <protection locked="0"/>
    </xf>
    <xf numFmtId="164" fontId="0" fillId="3" borderId="0" xfId="0" applyNumberFormat="1" applyFill="1" applyAlignment="1" applyProtection="1">
      <alignment horizontal="left" vertical="top"/>
      <protection locked="0"/>
    </xf>
    <xf numFmtId="0" fontId="12" fillId="7" borderId="0" xfId="0" applyFont="1" applyFill="1"/>
    <xf numFmtId="165" fontId="12" fillId="7" borderId="0" xfId="0" applyNumberFormat="1" applyFont="1" applyFill="1"/>
    <xf numFmtId="0" fontId="11" fillId="4" borderId="12" xfId="0" applyFont="1" applyFill="1" applyBorder="1"/>
    <xf numFmtId="0" fontId="11" fillId="4" borderId="13" xfId="0" applyFont="1" applyFill="1" applyBorder="1"/>
    <xf numFmtId="165" fontId="11" fillId="4" borderId="13" xfId="0" applyNumberFormat="1" applyFont="1" applyFill="1" applyBorder="1"/>
    <xf numFmtId="165" fontId="11" fillId="4" borderId="14" xfId="0" applyNumberFormat="1" applyFont="1" applyFill="1" applyBorder="1"/>
    <xf numFmtId="0" fontId="0" fillId="8" borderId="15" xfId="0" applyFill="1" applyBorder="1"/>
    <xf numFmtId="0" fontId="0" fillId="8" borderId="16" xfId="0" applyFill="1" applyBorder="1"/>
    <xf numFmtId="165" fontId="0" fillId="8" borderId="16" xfId="0" applyNumberFormat="1" applyFill="1" applyBorder="1"/>
    <xf numFmtId="165" fontId="13" fillId="8" borderId="16" xfId="0" applyNumberFormat="1" applyFont="1" applyFill="1" applyBorder="1"/>
    <xf numFmtId="165" fontId="13" fillId="8" borderId="17" xfId="0" applyNumberFormat="1" applyFont="1" applyFill="1" applyBorder="1"/>
    <xf numFmtId="0" fontId="0" fillId="8" borderId="12" xfId="0" applyFill="1" applyBorder="1"/>
    <xf numFmtId="0" fontId="0" fillId="8" borderId="13" xfId="0" applyFill="1" applyBorder="1"/>
    <xf numFmtId="165" fontId="0" fillId="8" borderId="13" xfId="0" applyNumberFormat="1" applyFill="1" applyBorder="1"/>
    <xf numFmtId="0" fontId="10" fillId="5" borderId="15" xfId="8" applyBorder="1"/>
    <xf numFmtId="0" fontId="10" fillId="5" borderId="16" xfId="8" applyBorder="1"/>
    <xf numFmtId="165" fontId="10" fillId="5" borderId="16" xfId="8" applyNumberFormat="1" applyBorder="1"/>
    <xf numFmtId="165" fontId="10" fillId="5" borderId="18" xfId="8" applyNumberFormat="1" applyBorder="1"/>
    <xf numFmtId="0" fontId="14" fillId="7" borderId="0" xfId="0" applyFont="1" applyFill="1"/>
    <xf numFmtId="165" fontId="14" fillId="7" borderId="0" xfId="0" applyNumberFormat="1" applyFont="1" applyFill="1"/>
    <xf numFmtId="0" fontId="11" fillId="4" borderId="19" xfId="0" applyFont="1" applyFill="1" applyBorder="1"/>
    <xf numFmtId="0" fontId="11" fillId="4" borderId="20" xfId="0" applyFont="1" applyFill="1" applyBorder="1"/>
    <xf numFmtId="0" fontId="11" fillId="4" borderId="0" xfId="0" applyFont="1" applyFill="1"/>
    <xf numFmtId="0" fontId="15" fillId="4" borderId="0" xfId="0" applyFont="1" applyFill="1"/>
    <xf numFmtId="165" fontId="15" fillId="4" borderId="0" xfId="0" applyNumberFormat="1" applyFont="1" applyFill="1"/>
    <xf numFmtId="1" fontId="0" fillId="9" borderId="21" xfId="0" applyNumberFormat="1" applyFill="1" applyBorder="1" applyAlignment="1">
      <alignment horizontal="center" vertical="top"/>
    </xf>
    <xf numFmtId="0" fontId="0" fillId="9" borderId="22" xfId="0" applyFill="1" applyBorder="1" applyAlignment="1">
      <alignment horizontal="left" vertical="top" wrapText="1"/>
    </xf>
    <xf numFmtId="0" fontId="0" fillId="9" borderId="23" xfId="0" applyFill="1" applyBorder="1" applyAlignment="1">
      <alignment horizontal="left" vertical="top" wrapText="1"/>
    </xf>
    <xf numFmtId="0" fontId="0" fillId="9" borderId="21" xfId="0" applyFill="1" applyBorder="1"/>
    <xf numFmtId="0" fontId="16" fillId="9" borderId="21" xfId="0" applyFont="1" applyFill="1" applyBorder="1"/>
    <xf numFmtId="1" fontId="16" fillId="9" borderId="21" xfId="0" applyNumberFormat="1" applyFont="1" applyFill="1" applyBorder="1" applyAlignment="1">
      <alignment horizontal="center"/>
    </xf>
    <xf numFmtId="0" fontId="0" fillId="9" borderId="24" xfId="0" applyFill="1" applyBorder="1" applyAlignment="1">
      <alignment horizontal="left" vertical="top"/>
    </xf>
    <xf numFmtId="0" fontId="0" fillId="9" borderId="24" xfId="0" applyFill="1" applyBorder="1" applyAlignment="1">
      <alignment horizontal="left" vertical="top" wrapText="1"/>
    </xf>
    <xf numFmtId="0" fontId="0" fillId="9" borderId="21" xfId="0" applyFill="1" applyBorder="1" applyAlignment="1" applyProtection="1">
      <alignment horizontal="center" vertical="top"/>
      <protection locked="0"/>
    </xf>
    <xf numFmtId="1" fontId="0" fillId="3" borderId="21" xfId="0" applyNumberFormat="1" applyFill="1" applyBorder="1" applyAlignment="1" applyProtection="1">
      <alignment horizontal="center" vertical="top"/>
      <protection locked="0"/>
    </xf>
    <xf numFmtId="0" fontId="5" fillId="5" borderId="16" xfId="7" applyFill="1" applyBorder="1"/>
    <xf numFmtId="0" fontId="10" fillId="5" borderId="16" xfId="8" applyBorder="1" applyAlignment="1">
      <alignment wrapText="1"/>
    </xf>
    <xf numFmtId="0" fontId="0" fillId="9" borderId="21" xfId="0" applyFill="1" applyBorder="1" applyAlignment="1">
      <alignment horizontal="left" vertical="top"/>
    </xf>
    <xf numFmtId="0" fontId="0" fillId="9" borderId="21" xfId="0" applyFill="1" applyBorder="1" applyAlignment="1">
      <alignment horizontal="left" vertical="top" wrapText="1"/>
    </xf>
    <xf numFmtId="0" fontId="0" fillId="8" borderId="13" xfId="0" applyFill="1" applyBorder="1" applyAlignment="1">
      <alignment wrapText="1"/>
    </xf>
    <xf numFmtId="0" fontId="2" fillId="6" borderId="21" xfId="9" applyBorder="1" applyAlignment="1" applyProtection="1">
      <alignment horizontal="center" vertical="top"/>
      <protection locked="0"/>
    </xf>
    <xf numFmtId="164" fontId="0" fillId="3" borderId="21" xfId="0" applyNumberFormat="1" applyFill="1" applyBorder="1" applyAlignment="1" applyProtection="1">
      <alignment horizontal="center" vertical="top"/>
      <protection locked="0"/>
    </xf>
    <xf numFmtId="0" fontId="0" fillId="3" borderId="0" xfId="0" applyFill="1" applyAlignment="1" applyProtection="1">
      <alignment horizontal="left" vertical="top"/>
      <protection locked="0"/>
    </xf>
    <xf numFmtId="0" fontId="0" fillId="3" borderId="4" xfId="0" applyFill="1" applyBorder="1" applyAlignment="1" applyProtection="1">
      <alignment horizontal="left" vertical="top"/>
      <protection locked="0"/>
    </xf>
    <xf numFmtId="0" fontId="0" fillId="3" borderId="6" xfId="0" applyFill="1" applyBorder="1" applyAlignment="1" applyProtection="1">
      <alignment horizontal="left" vertical="top"/>
      <protection locked="0"/>
    </xf>
    <xf numFmtId="0" fontId="0" fillId="3" borderId="7" xfId="0" applyFill="1" applyBorder="1" applyAlignment="1" applyProtection="1">
      <alignment horizontal="left" vertical="top"/>
      <protection locked="0"/>
    </xf>
    <xf numFmtId="0" fontId="0" fillId="3" borderId="8" xfId="0" applyFill="1" applyBorder="1" applyAlignment="1" applyProtection="1">
      <alignment horizontal="left" vertical="top"/>
      <protection locked="0"/>
    </xf>
    <xf numFmtId="0" fontId="11" fillId="4" borderId="27" xfId="0" applyFont="1" applyFill="1" applyBorder="1"/>
    <xf numFmtId="0" fontId="0" fillId="8" borderId="28" xfId="0" applyFill="1" applyBorder="1"/>
    <xf numFmtId="0" fontId="10" fillId="5" borderId="28" xfId="8" applyBorder="1"/>
    <xf numFmtId="0" fontId="11" fillId="4" borderId="11" xfId="0" applyFont="1" applyFill="1" applyBorder="1"/>
    <xf numFmtId="0" fontId="0" fillId="8" borderId="13" xfId="0" applyFill="1" applyBorder="1" applyAlignment="1">
      <alignment vertical="top" wrapText="1"/>
    </xf>
    <xf numFmtId="0" fontId="10" fillId="5" borderId="28" xfId="8" applyBorder="1" applyAlignment="1">
      <alignment vertical="top"/>
    </xf>
    <xf numFmtId="165" fontId="13" fillId="8" borderId="13" xfId="0" applyNumberFormat="1" applyFont="1" applyFill="1" applyBorder="1"/>
    <xf numFmtId="0" fontId="0" fillId="8" borderId="31" xfId="0" applyFill="1" applyBorder="1" applyAlignment="1">
      <alignment horizontal="center" vertical="top" wrapText="1"/>
    </xf>
    <xf numFmtId="0" fontId="0" fillId="8" borderId="13" xfId="0" applyFill="1" applyBorder="1" applyAlignment="1">
      <alignment horizontal="center" vertical="top" wrapText="1"/>
    </xf>
    <xf numFmtId="0" fontId="0" fillId="8" borderId="21" xfId="0" applyFill="1" applyBorder="1" applyAlignment="1">
      <alignment horizontal="center" vertical="top" wrapText="1"/>
    </xf>
    <xf numFmtId="0" fontId="0" fillId="8" borderId="23" xfId="0" applyFill="1" applyBorder="1" applyAlignment="1">
      <alignment vertical="top" wrapText="1"/>
    </xf>
    <xf numFmtId="0" fontId="0" fillId="8" borderId="23" xfId="0" applyFill="1" applyBorder="1"/>
    <xf numFmtId="165" fontId="0" fillId="8" borderId="23" xfId="0" applyNumberFormat="1" applyFill="1" applyBorder="1"/>
    <xf numFmtId="165" fontId="13" fillId="8" borderId="23" xfId="0" applyNumberFormat="1" applyFont="1" applyFill="1" applyBorder="1"/>
    <xf numFmtId="0" fontId="0" fillId="9" borderId="21" xfId="0" applyFill="1" applyBorder="1" applyAlignment="1">
      <alignment horizontal="center" vertical="top"/>
    </xf>
    <xf numFmtId="1" fontId="17" fillId="9" borderId="21" xfId="0" applyNumberFormat="1" applyFont="1" applyFill="1" applyBorder="1" applyAlignment="1">
      <alignment horizontal="center" vertical="top"/>
    </xf>
    <xf numFmtId="1" fontId="17" fillId="10" borderId="21" xfId="0" applyNumberFormat="1" applyFont="1" applyFill="1" applyBorder="1" applyAlignment="1">
      <alignment horizontal="center" vertical="top"/>
    </xf>
    <xf numFmtId="0" fontId="0" fillId="10" borderId="33" xfId="0" applyFill="1" applyBorder="1"/>
    <xf numFmtId="0" fontId="0" fillId="10" borderId="34" xfId="0" applyFill="1" applyBorder="1"/>
    <xf numFmtId="1" fontId="17" fillId="9" borderId="35" xfId="0" applyNumberFormat="1" applyFont="1" applyFill="1" applyBorder="1" applyAlignment="1">
      <alignment horizontal="center" vertical="top"/>
    </xf>
    <xf numFmtId="1" fontId="0" fillId="10" borderId="32" xfId="0" applyNumberFormat="1" applyFill="1" applyBorder="1" applyAlignment="1">
      <alignment horizontal="left" vertical="top"/>
    </xf>
    <xf numFmtId="0" fontId="0" fillId="8" borderId="27" xfId="0" applyFill="1" applyBorder="1" applyAlignment="1">
      <alignment horizontal="center"/>
    </xf>
    <xf numFmtId="165" fontId="17" fillId="8" borderId="13" xfId="0" applyNumberFormat="1" applyFont="1" applyFill="1" applyBorder="1"/>
    <xf numFmtId="165" fontId="0" fillId="10" borderId="13" xfId="0" applyNumberFormat="1" applyFill="1" applyBorder="1"/>
    <xf numFmtId="0" fontId="1" fillId="6" borderId="21" xfId="9" applyFont="1" applyBorder="1" applyAlignment="1" applyProtection="1">
      <alignment horizontal="center" vertical="top"/>
      <protection locked="0"/>
    </xf>
    <xf numFmtId="0" fontId="2" fillId="6" borderId="21" xfId="9" applyBorder="1" applyAlignment="1" applyProtection="1">
      <alignment horizontal="center" vertical="top"/>
      <protection locked="0"/>
    </xf>
    <xf numFmtId="164" fontId="0" fillId="3" borderId="21" xfId="0" applyNumberFormat="1" applyFill="1" applyBorder="1" applyAlignment="1" applyProtection="1">
      <alignment horizontal="center" vertical="top"/>
      <protection locked="0"/>
    </xf>
    <xf numFmtId="0" fontId="8" fillId="3" borderId="1" xfId="0" applyFont="1" applyFill="1" applyBorder="1" applyAlignment="1">
      <alignment horizontal="left" vertical="center" indent="1"/>
    </xf>
    <xf numFmtId="0" fontId="8" fillId="3" borderId="2" xfId="0" applyFont="1" applyFill="1" applyBorder="1" applyAlignment="1">
      <alignment horizontal="left" vertical="center" indent="1"/>
    </xf>
    <xf numFmtId="0" fontId="8" fillId="3" borderId="3" xfId="0" applyFont="1" applyFill="1" applyBorder="1" applyAlignment="1">
      <alignment horizontal="left" vertical="center" indent="1"/>
    </xf>
    <xf numFmtId="0" fontId="8" fillId="3" borderId="4" xfId="0" applyFont="1" applyFill="1" applyBorder="1" applyAlignment="1">
      <alignment horizontal="left" vertical="center" indent="1"/>
    </xf>
    <xf numFmtId="0" fontId="8" fillId="3" borderId="0" xfId="0" applyFont="1" applyFill="1" applyAlignment="1">
      <alignment horizontal="left" vertical="center" indent="1"/>
    </xf>
    <xf numFmtId="0" fontId="8" fillId="3" borderId="5" xfId="0" applyFont="1" applyFill="1" applyBorder="1" applyAlignment="1">
      <alignment horizontal="left" vertical="center" indent="1"/>
    </xf>
    <xf numFmtId="0" fontId="0" fillId="3" borderId="4" xfId="0" applyFill="1" applyBorder="1" applyAlignment="1">
      <alignment horizontal="left" vertical="top" wrapText="1"/>
    </xf>
    <xf numFmtId="0" fontId="0" fillId="3" borderId="0" xfId="0" applyFill="1" applyAlignment="1">
      <alignment horizontal="left" vertical="top"/>
    </xf>
    <xf numFmtId="0" fontId="0" fillId="3" borderId="5" xfId="0" applyFill="1" applyBorder="1" applyAlignment="1">
      <alignment horizontal="left" vertical="top"/>
    </xf>
    <xf numFmtId="0" fontId="0" fillId="3" borderId="4" xfId="0" applyFill="1" applyBorder="1" applyAlignment="1">
      <alignment horizontal="left" vertical="top"/>
    </xf>
    <xf numFmtId="0" fontId="0" fillId="3" borderId="6" xfId="0" applyFill="1" applyBorder="1" applyAlignment="1">
      <alignment horizontal="left" vertical="top"/>
    </xf>
    <xf numFmtId="0" fontId="0" fillId="3" borderId="7" xfId="0" applyFill="1" applyBorder="1" applyAlignment="1">
      <alignment horizontal="left" vertical="top"/>
    </xf>
    <xf numFmtId="0" fontId="0" fillId="3" borderId="8" xfId="0" applyFill="1" applyBorder="1" applyAlignment="1">
      <alignment horizontal="left" vertical="top"/>
    </xf>
    <xf numFmtId="0" fontId="5" fillId="3" borderId="0" xfId="7" applyFill="1" applyAlignment="1" applyProtection="1">
      <alignment horizontal="center" vertical="top"/>
      <protection locked="0"/>
    </xf>
    <xf numFmtId="0" fontId="5" fillId="3" borderId="5" xfId="7" applyFill="1" applyBorder="1" applyAlignment="1" applyProtection="1">
      <alignment horizontal="center" vertical="top"/>
      <protection locked="0"/>
    </xf>
    <xf numFmtId="0" fontId="0" fillId="3" borderId="4" xfId="0" applyFill="1" applyBorder="1" applyAlignment="1" applyProtection="1">
      <alignment horizontal="left" vertical="top" wrapText="1"/>
      <protection locked="0"/>
    </xf>
    <xf numFmtId="0" fontId="0" fillId="3" borderId="0" xfId="0" applyFill="1" applyAlignment="1" applyProtection="1">
      <alignment horizontal="left" vertical="top"/>
      <protection locked="0"/>
    </xf>
    <xf numFmtId="0" fontId="0" fillId="3" borderId="5" xfId="0" applyFill="1" applyBorder="1" applyAlignment="1" applyProtection="1">
      <alignment horizontal="left" vertical="top"/>
      <protection locked="0"/>
    </xf>
    <xf numFmtId="0" fontId="0" fillId="3" borderId="4" xfId="0" applyFill="1" applyBorder="1" applyAlignment="1" applyProtection="1">
      <alignment horizontal="left" vertical="top"/>
      <protection locked="0"/>
    </xf>
    <xf numFmtId="0" fontId="0" fillId="3" borderId="6" xfId="0" applyFill="1" applyBorder="1" applyAlignment="1" applyProtection="1">
      <alignment horizontal="left" vertical="top"/>
      <protection locked="0"/>
    </xf>
    <xf numFmtId="0" fontId="0" fillId="3" borderId="7" xfId="0" applyFill="1" applyBorder="1" applyAlignment="1" applyProtection="1">
      <alignment horizontal="left" vertical="top"/>
      <protection locked="0"/>
    </xf>
    <xf numFmtId="0" fontId="0" fillId="3" borderId="8" xfId="0" applyFill="1" applyBorder="1" applyAlignment="1" applyProtection="1">
      <alignment horizontal="left" vertical="top"/>
      <protection locked="0"/>
    </xf>
    <xf numFmtId="0" fontId="0" fillId="3" borderId="0" xfId="0" applyFill="1" applyAlignment="1" applyProtection="1">
      <alignment horizontal="left" vertical="top" wrapText="1"/>
      <protection locked="0"/>
    </xf>
    <xf numFmtId="0" fontId="0" fillId="3" borderId="5" xfId="0" applyFill="1" applyBorder="1" applyAlignment="1" applyProtection="1">
      <alignment horizontal="left" vertical="top" wrapText="1"/>
      <protection locked="0"/>
    </xf>
    <xf numFmtId="0" fontId="0" fillId="3" borderId="6" xfId="0" applyFill="1" applyBorder="1" applyAlignment="1" applyProtection="1">
      <alignment horizontal="left" vertical="top" wrapText="1"/>
      <protection locked="0"/>
    </xf>
    <xf numFmtId="0" fontId="0" fillId="3" borderId="7" xfId="0" applyFill="1" applyBorder="1" applyAlignment="1" applyProtection="1">
      <alignment horizontal="left" vertical="top" wrapText="1"/>
      <protection locked="0"/>
    </xf>
    <xf numFmtId="0" fontId="0" fillId="3" borderId="8" xfId="0" applyFill="1" applyBorder="1" applyAlignment="1" applyProtection="1">
      <alignment horizontal="left" vertical="top" wrapText="1"/>
      <protection locked="0"/>
    </xf>
    <xf numFmtId="0" fontId="4" fillId="3" borderId="1" xfId="0" applyFont="1" applyFill="1" applyBorder="1" applyAlignment="1">
      <alignment horizontal="left" vertical="center" indent="1"/>
    </xf>
    <xf numFmtId="0" fontId="4" fillId="3" borderId="2" xfId="0" applyFont="1" applyFill="1" applyBorder="1" applyAlignment="1">
      <alignment horizontal="left" vertical="center" indent="1"/>
    </xf>
    <xf numFmtId="0" fontId="4" fillId="3" borderId="3" xfId="0" applyFont="1" applyFill="1" applyBorder="1" applyAlignment="1">
      <alignment horizontal="left" vertical="center" indent="1"/>
    </xf>
    <xf numFmtId="0" fontId="4" fillId="3" borderId="5" xfId="0" applyFont="1" applyFill="1" applyBorder="1" applyAlignment="1">
      <alignment horizontal="left" vertical="center" indent="1"/>
    </xf>
    <xf numFmtId="0" fontId="4" fillId="3" borderId="4" xfId="0" applyFont="1" applyFill="1" applyBorder="1" applyAlignment="1">
      <alignment horizontal="left" vertical="center" indent="1"/>
    </xf>
    <xf numFmtId="0" fontId="4" fillId="3" borderId="0" xfId="0" applyFont="1" applyFill="1" applyAlignment="1">
      <alignment horizontal="left" vertical="center" indent="1"/>
    </xf>
    <xf numFmtId="0" fontId="0" fillId="3" borderId="4" xfId="0" applyFill="1" applyBorder="1" applyAlignment="1" applyProtection="1">
      <alignment horizontal="left" vertical="center" indent="1"/>
      <protection locked="0"/>
    </xf>
    <xf numFmtId="0" fontId="0" fillId="3" borderId="0" xfId="0" applyFill="1" applyAlignment="1" applyProtection="1">
      <alignment horizontal="left" vertical="center" indent="1"/>
      <protection locked="0"/>
    </xf>
    <xf numFmtId="0" fontId="0" fillId="3" borderId="5" xfId="0" applyFill="1" applyBorder="1" applyAlignment="1" applyProtection="1">
      <alignment horizontal="left" vertical="center" indent="1"/>
      <protection locked="0"/>
    </xf>
    <xf numFmtId="0" fontId="0" fillId="3" borderId="6" xfId="0" applyFill="1" applyBorder="1" applyAlignment="1" applyProtection="1">
      <alignment horizontal="left" vertical="center" indent="1"/>
      <protection locked="0"/>
    </xf>
    <xf numFmtId="0" fontId="0" fillId="3" borderId="7" xfId="0" applyFill="1" applyBorder="1" applyAlignment="1" applyProtection="1">
      <alignment horizontal="left" vertical="center" indent="1"/>
      <protection locked="0"/>
    </xf>
    <xf numFmtId="0" fontId="0" fillId="3" borderId="8" xfId="0" applyFill="1" applyBorder="1" applyAlignment="1" applyProtection="1">
      <alignment horizontal="left" vertical="center" indent="1"/>
      <protection locked="0"/>
    </xf>
    <xf numFmtId="0" fontId="0" fillId="3" borderId="4" xfId="0" applyFill="1" applyBorder="1" applyAlignment="1" applyProtection="1">
      <alignment horizontal="left" indent="1"/>
      <protection locked="0"/>
    </xf>
    <xf numFmtId="0" fontId="0" fillId="3" borderId="0" xfId="0" applyFill="1" applyAlignment="1" applyProtection="1">
      <alignment horizontal="left" indent="1"/>
      <protection locked="0"/>
    </xf>
    <xf numFmtId="0" fontId="0" fillId="3" borderId="5" xfId="0" applyFill="1" applyBorder="1" applyAlignment="1" applyProtection="1">
      <alignment horizontal="left" indent="1"/>
      <protection locked="0"/>
    </xf>
    <xf numFmtId="0" fontId="0" fillId="3" borderId="6" xfId="0" applyFill="1" applyBorder="1" applyAlignment="1" applyProtection="1">
      <alignment horizontal="left" indent="1"/>
      <protection locked="0"/>
    </xf>
    <xf numFmtId="0" fontId="0" fillId="3" borderId="7" xfId="0" applyFill="1" applyBorder="1" applyAlignment="1" applyProtection="1">
      <alignment horizontal="left" indent="1"/>
      <protection locked="0"/>
    </xf>
    <xf numFmtId="0" fontId="0" fillId="3" borderId="8" xfId="0" applyFill="1" applyBorder="1" applyAlignment="1" applyProtection="1">
      <alignment horizontal="left" indent="1"/>
      <protection locked="0"/>
    </xf>
    <xf numFmtId="0" fontId="0" fillId="3" borderId="4" xfId="0" applyFill="1" applyBorder="1" applyAlignment="1" applyProtection="1">
      <alignment vertical="top" wrapText="1"/>
      <protection locked="0"/>
    </xf>
    <xf numFmtId="0" fontId="0" fillId="3" borderId="0" xfId="0" applyFill="1" applyAlignment="1" applyProtection="1">
      <alignment vertical="top"/>
      <protection locked="0"/>
    </xf>
    <xf numFmtId="0" fontId="0" fillId="3" borderId="5" xfId="0" applyFill="1" applyBorder="1" applyAlignment="1" applyProtection="1">
      <alignment vertical="top"/>
      <protection locked="0"/>
    </xf>
    <xf numFmtId="0" fontId="0" fillId="3" borderId="4" xfId="0" applyFill="1" applyBorder="1" applyAlignment="1" applyProtection="1">
      <alignment vertical="top"/>
      <protection locked="0"/>
    </xf>
    <xf numFmtId="0" fontId="5" fillId="3" borderId="4" xfId="7" applyFill="1" applyBorder="1" applyAlignment="1" applyProtection="1">
      <alignment horizontal="left" vertical="top" wrapText="1" indent="1"/>
      <protection locked="0"/>
    </xf>
    <xf numFmtId="0" fontId="5" fillId="3" borderId="0" xfId="7" applyFill="1" applyAlignment="1" applyProtection="1">
      <alignment horizontal="left" vertical="top" indent="1"/>
      <protection locked="0"/>
    </xf>
    <xf numFmtId="0" fontId="5" fillId="3" borderId="5" xfId="7" applyFill="1" applyBorder="1" applyAlignment="1" applyProtection="1">
      <alignment horizontal="left" vertical="top" indent="1"/>
      <protection locked="0"/>
    </xf>
    <xf numFmtId="0" fontId="5" fillId="3" borderId="4" xfId="7" applyFill="1" applyBorder="1" applyAlignment="1" applyProtection="1">
      <alignment horizontal="left" vertical="top" indent="1"/>
      <protection locked="0"/>
    </xf>
    <xf numFmtId="0" fontId="5" fillId="3" borderId="6" xfId="7" applyFill="1" applyBorder="1" applyAlignment="1" applyProtection="1">
      <alignment horizontal="left" vertical="top" indent="1"/>
      <protection locked="0"/>
    </xf>
    <xf numFmtId="0" fontId="5" fillId="3" borderId="7" xfId="7" applyFill="1" applyBorder="1" applyAlignment="1" applyProtection="1">
      <alignment horizontal="left" vertical="top" indent="1"/>
      <protection locked="0"/>
    </xf>
    <xf numFmtId="0" fontId="5" fillId="3" borderId="8" xfId="7" applyFill="1" applyBorder="1" applyAlignment="1" applyProtection="1">
      <alignment horizontal="left" vertical="top" indent="1"/>
      <protection locked="0"/>
    </xf>
    <xf numFmtId="0" fontId="3" fillId="3" borderId="1" xfId="0" applyFont="1" applyFill="1" applyBorder="1" applyAlignment="1">
      <alignment horizontal="center" vertical="center" wrapText="1"/>
    </xf>
    <xf numFmtId="0" fontId="3" fillId="3" borderId="2" xfId="0" applyFont="1" applyFill="1" applyBorder="1" applyAlignment="1">
      <alignment horizontal="center" vertical="center"/>
    </xf>
    <xf numFmtId="0" fontId="3" fillId="3" borderId="3" xfId="0" applyFont="1" applyFill="1" applyBorder="1" applyAlignment="1">
      <alignment horizontal="center" vertical="center"/>
    </xf>
    <xf numFmtId="0" fontId="3" fillId="3" borderId="4" xfId="0" applyFont="1" applyFill="1" applyBorder="1" applyAlignment="1">
      <alignment horizontal="center" vertical="center"/>
    </xf>
    <xf numFmtId="0" fontId="3" fillId="3" borderId="0" xfId="0" applyFont="1" applyFill="1" applyAlignment="1">
      <alignment horizontal="center" vertical="center"/>
    </xf>
    <xf numFmtId="0" fontId="3" fillId="3" borderId="5" xfId="0" applyFont="1" applyFill="1" applyBorder="1" applyAlignment="1">
      <alignment horizontal="center" vertical="center"/>
    </xf>
    <xf numFmtId="0" fontId="3" fillId="3" borderId="7" xfId="0" applyFont="1" applyFill="1" applyBorder="1" applyAlignment="1">
      <alignment horizontal="center" vertical="center"/>
    </xf>
    <xf numFmtId="0" fontId="4" fillId="3" borderId="1" xfId="0" applyFont="1" applyFill="1" applyBorder="1" applyAlignment="1">
      <alignment horizontal="center" vertical="center"/>
    </xf>
    <xf numFmtId="0" fontId="4" fillId="3" borderId="6" xfId="0" applyFont="1" applyFill="1" applyBorder="1" applyAlignment="1">
      <alignment horizontal="center" vertical="center"/>
    </xf>
    <xf numFmtId="14" fontId="0" fillId="3" borderId="2" xfId="0" applyNumberFormat="1" applyFill="1" applyBorder="1" applyAlignment="1" applyProtection="1">
      <alignment horizontal="center" vertical="center"/>
      <protection locked="0"/>
    </xf>
    <xf numFmtId="0" fontId="0" fillId="3" borderId="2" xfId="0" applyFill="1" applyBorder="1" applyAlignment="1" applyProtection="1">
      <alignment horizontal="center" vertical="center"/>
      <protection locked="0"/>
    </xf>
    <xf numFmtId="0" fontId="0" fillId="3" borderId="3" xfId="0" applyFill="1" applyBorder="1" applyAlignment="1" applyProtection="1">
      <alignment horizontal="center" vertical="center"/>
      <protection locked="0"/>
    </xf>
    <xf numFmtId="0" fontId="0" fillId="3" borderId="7" xfId="0" applyFill="1" applyBorder="1" applyAlignment="1" applyProtection="1">
      <alignment horizontal="center" vertical="center"/>
      <protection locked="0"/>
    </xf>
    <xf numFmtId="0" fontId="0" fillId="3" borderId="8" xfId="0" applyFill="1" applyBorder="1" applyAlignment="1" applyProtection="1">
      <alignment horizontal="center" vertical="center"/>
      <protection locked="0"/>
    </xf>
    <xf numFmtId="0" fontId="4" fillId="3" borderId="4" xfId="0" applyFont="1" applyFill="1" applyBorder="1" applyAlignment="1">
      <alignment horizontal="center" vertical="center"/>
    </xf>
    <xf numFmtId="0" fontId="0" fillId="3" borderId="0" xfId="0" applyFill="1" applyAlignment="1" applyProtection="1">
      <alignment horizontal="center" vertical="center"/>
      <protection locked="0"/>
    </xf>
    <xf numFmtId="0" fontId="0" fillId="3" borderId="5" xfId="0" applyFill="1" applyBorder="1" applyAlignment="1" applyProtection="1">
      <alignment horizontal="center" vertical="center"/>
      <protection locked="0"/>
    </xf>
    <xf numFmtId="0" fontId="4" fillId="3" borderId="1" xfId="0" applyFont="1" applyFill="1" applyBorder="1" applyAlignment="1">
      <alignment horizontal="center" wrapText="1"/>
    </xf>
    <xf numFmtId="0" fontId="4" fillId="3" borderId="6" xfId="0" applyFont="1" applyFill="1" applyBorder="1" applyAlignment="1">
      <alignment horizontal="center" wrapText="1"/>
    </xf>
    <xf numFmtId="0" fontId="5" fillId="3" borderId="2" xfId="7" applyFill="1" applyBorder="1" applyAlignment="1" applyProtection="1">
      <alignment horizontal="center" vertical="center"/>
      <protection locked="0"/>
    </xf>
    <xf numFmtId="0" fontId="5" fillId="3" borderId="3" xfId="7" applyFill="1" applyBorder="1" applyAlignment="1" applyProtection="1">
      <alignment horizontal="center" vertical="center"/>
      <protection locked="0"/>
    </xf>
    <xf numFmtId="0" fontId="5" fillId="3" borderId="7" xfId="7" applyFill="1" applyBorder="1" applyAlignment="1" applyProtection="1">
      <alignment horizontal="center" vertical="center"/>
      <protection locked="0"/>
    </xf>
    <xf numFmtId="0" fontId="5" fillId="3" borderId="8" xfId="7" applyFill="1" applyBorder="1" applyAlignment="1" applyProtection="1">
      <alignment horizontal="center" vertical="center"/>
      <protection locked="0"/>
    </xf>
    <xf numFmtId="0" fontId="0" fillId="9" borderId="22" xfId="0" applyFill="1" applyBorder="1" applyAlignment="1">
      <alignment horizontal="left" vertical="top"/>
    </xf>
    <xf numFmtId="0" fontId="0" fillId="9" borderId="23" xfId="0" applyFill="1" applyBorder="1" applyAlignment="1">
      <alignment horizontal="left" vertical="top"/>
    </xf>
    <xf numFmtId="0" fontId="0" fillId="9" borderId="22" xfId="0" applyFill="1" applyBorder="1" applyAlignment="1">
      <alignment horizontal="left" vertical="top" wrapText="1"/>
    </xf>
    <xf numFmtId="0" fontId="0" fillId="9" borderId="23" xfId="0" applyFill="1" applyBorder="1" applyAlignment="1">
      <alignment horizontal="left" vertical="top" wrapText="1"/>
    </xf>
    <xf numFmtId="1" fontId="0" fillId="9" borderId="22" xfId="0" applyNumberFormat="1" applyFill="1" applyBorder="1" applyAlignment="1">
      <alignment horizontal="center" vertical="top"/>
    </xf>
    <xf numFmtId="1" fontId="0" fillId="9" borderId="23" xfId="0" applyNumberFormat="1" applyFill="1" applyBorder="1" applyAlignment="1">
      <alignment horizontal="center" vertical="top"/>
    </xf>
    <xf numFmtId="0" fontId="0" fillId="9" borderId="22" xfId="0" applyFill="1" applyBorder="1" applyAlignment="1">
      <alignment horizontal="center" vertical="top"/>
    </xf>
    <xf numFmtId="0" fontId="0" fillId="9" borderId="23" xfId="0" applyFill="1" applyBorder="1" applyAlignment="1">
      <alignment horizontal="center" vertical="top"/>
    </xf>
    <xf numFmtId="0" fontId="0" fillId="9" borderId="24" xfId="0" applyFill="1" applyBorder="1" applyAlignment="1">
      <alignment horizontal="center" vertical="top"/>
    </xf>
    <xf numFmtId="1" fontId="0" fillId="9" borderId="24" xfId="0" applyNumberFormat="1" applyFill="1" applyBorder="1" applyAlignment="1">
      <alignment horizontal="center" vertical="top"/>
    </xf>
    <xf numFmtId="0" fontId="0" fillId="9" borderId="24" xfId="0" applyFill="1" applyBorder="1" applyAlignment="1">
      <alignment horizontal="left" vertical="top"/>
    </xf>
    <xf numFmtId="0" fontId="0" fillId="9" borderId="21" xfId="0" applyFill="1" applyBorder="1" applyAlignment="1">
      <alignment horizontal="left" vertical="top"/>
    </xf>
    <xf numFmtId="0" fontId="0" fillId="9" borderId="21" xfId="0" applyFill="1" applyBorder="1" applyAlignment="1">
      <alignment horizontal="left" vertical="top" wrapText="1"/>
    </xf>
    <xf numFmtId="0" fontId="0" fillId="8" borderId="20" xfId="0" applyFill="1" applyBorder="1" applyAlignment="1">
      <alignment horizontal="center"/>
    </xf>
    <xf numFmtId="0" fontId="0" fillId="8" borderId="24" xfId="0" applyFill="1" applyBorder="1" applyAlignment="1">
      <alignment horizontal="center"/>
    </xf>
    <xf numFmtId="0" fontId="0" fillId="8" borderId="23" xfId="0" applyFill="1" applyBorder="1" applyAlignment="1">
      <alignment horizontal="center"/>
    </xf>
    <xf numFmtId="165" fontId="13" fillId="8" borderId="10" xfId="0" applyNumberFormat="1" applyFont="1" applyFill="1" applyBorder="1" applyAlignment="1">
      <alignment horizontal="center"/>
    </xf>
    <xf numFmtId="165" fontId="13" fillId="8" borderId="9" xfId="0" applyNumberFormat="1" applyFont="1" applyFill="1" applyBorder="1" applyAlignment="1">
      <alignment horizontal="center"/>
    </xf>
    <xf numFmtId="165" fontId="13" fillId="8" borderId="26" xfId="0" applyNumberFormat="1" applyFont="1" applyFill="1" applyBorder="1" applyAlignment="1">
      <alignment horizontal="center"/>
    </xf>
    <xf numFmtId="1" fontId="17" fillId="10" borderId="25" xfId="0" applyNumberFormat="1" applyFont="1" applyFill="1" applyBorder="1" applyAlignment="1">
      <alignment horizontal="center" vertical="top"/>
    </xf>
    <xf numFmtId="1" fontId="17" fillId="10" borderId="26" xfId="0" applyNumberFormat="1" applyFont="1" applyFill="1" applyBorder="1" applyAlignment="1">
      <alignment horizontal="center" vertical="top"/>
    </xf>
    <xf numFmtId="0" fontId="0" fillId="8" borderId="19" xfId="0" applyFill="1" applyBorder="1" applyAlignment="1">
      <alignment horizontal="center"/>
    </xf>
    <xf numFmtId="0" fontId="0" fillId="8" borderId="29" xfId="0" applyFill="1" applyBorder="1" applyAlignment="1">
      <alignment horizontal="center"/>
    </xf>
    <xf numFmtId="0" fontId="0" fillId="8" borderId="30" xfId="0" applyFill="1" applyBorder="1" applyAlignment="1">
      <alignment horizontal="center"/>
    </xf>
    <xf numFmtId="165" fontId="0" fillId="8" borderId="20" xfId="0" applyNumberFormat="1" applyFill="1" applyBorder="1" applyAlignment="1">
      <alignment horizontal="center"/>
    </xf>
    <xf numFmtId="165" fontId="0" fillId="8" borderId="24" xfId="0" applyNumberFormat="1" applyFill="1" applyBorder="1" applyAlignment="1">
      <alignment horizontal="center"/>
    </xf>
    <xf numFmtId="165" fontId="0" fillId="8" borderId="23" xfId="0" applyNumberFormat="1" applyFill="1" applyBorder="1" applyAlignment="1">
      <alignment horizontal="center"/>
    </xf>
    <xf numFmtId="0" fontId="0" fillId="9" borderId="22" xfId="0" applyFill="1" applyBorder="1" applyAlignment="1">
      <alignment horizontal="center" vertical="top" wrapText="1"/>
    </xf>
    <xf numFmtId="0" fontId="0" fillId="9" borderId="24" xfId="0" applyFill="1" applyBorder="1" applyAlignment="1">
      <alignment horizontal="center" vertical="top" wrapText="1"/>
    </xf>
    <xf numFmtId="0" fontId="0" fillId="9" borderId="23" xfId="0" applyFill="1" applyBorder="1" applyAlignment="1">
      <alignment horizontal="center" vertical="top" wrapText="1"/>
    </xf>
  </cellXfs>
  <cellStyles count="10">
    <cellStyle name="20% - Accent5" xfId="9" builtinId="46"/>
    <cellStyle name="Bad" xfId="8" builtinId="27"/>
    <cellStyle name="Followed Hyperlink" xfId="2" builtinId="9" hidden="1"/>
    <cellStyle name="Followed Hyperlink" xfId="4" builtinId="9" hidden="1"/>
    <cellStyle name="Followed Hyperlink" xfId="6" builtinId="9" hidden="1"/>
    <cellStyle name="Hyperlink" xfId="1" builtinId="8" hidden="1"/>
    <cellStyle name="Hyperlink" xfId="3" builtinId="8" hidden="1"/>
    <cellStyle name="Hyperlink" xfId="5" builtinId="8" hidden="1"/>
    <cellStyle name="Hyperlink" xfId="7" builtinId="8"/>
    <cellStyle name="Normal" xfId="0" builtinId="0"/>
  </cellStyles>
  <dxfs count="0"/>
  <tableStyles count="0" defaultTableStyle="TableStyleMedium9" defaultPivotStyle="PivotStyleMedium4"/>
  <colors>
    <mruColors>
      <color rgb="FFFF5050"/>
      <color rgb="FFFFFF66"/>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calcChain" Target="calcChain.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0</xdr:colOff>
      <xdr:row>208</xdr:row>
      <xdr:rowOff>0</xdr:rowOff>
    </xdr:from>
    <xdr:to>
      <xdr:col>11</xdr:col>
      <xdr:colOff>228153</xdr:colOff>
      <xdr:row>258</xdr:row>
      <xdr:rowOff>56880</xdr:rowOff>
    </xdr:to>
    <xdr:pic>
      <xdr:nvPicPr>
        <xdr:cNvPr id="9" name="Picture 8">
          <a:extLst>
            <a:ext uri="{FF2B5EF4-FFF2-40B4-BE49-F238E27FC236}">
              <a16:creationId xmlns:a16="http://schemas.microsoft.com/office/drawing/2014/main" id="{00000000-0008-0000-0900-000009000000}"/>
            </a:ext>
          </a:extLst>
        </xdr:cNvPr>
        <xdr:cNvPicPr>
          <a:picLocks noChangeAspect="1"/>
        </xdr:cNvPicPr>
      </xdr:nvPicPr>
      <xdr:blipFill>
        <a:blip xmlns:r="http://schemas.openxmlformats.org/officeDocument/2006/relationships" r:embed="rId1">
          <a:extLst>
            <a:ext uri="{28A0092B-C50C-407E-A947-70E740481C1C}">
              <a14:useLocalDpi xmlns:a14="http://schemas.microsoft.com/office/drawing/2010/main" val="0"/>
            </a:ext>
          </a:extLst>
        </a:blip>
        <a:stretch>
          <a:fillRect/>
        </a:stretch>
      </xdr:blipFill>
      <xdr:spPr>
        <a:xfrm>
          <a:off x="0" y="41605200"/>
          <a:ext cx="7771953" cy="10058130"/>
        </a:xfrm>
        <a:prstGeom prst="rect">
          <a:avLst/>
        </a:prstGeom>
      </xdr:spPr>
    </xdr:pic>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tint val="100000"/>
                <a:shade val="100000"/>
                <a:satMod val="130000"/>
              </a:schemeClr>
            </a:gs>
            <a:gs pos="100000">
              <a:schemeClr val="phClr">
                <a:tint val="50000"/>
                <a:shade val="100000"/>
                <a:satMod val="350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bodyPr/>
      <a:lstStyle/>
      <a:style>
        <a:lnRef idx="1">
          <a:schemeClr val="accent1"/>
        </a:lnRef>
        <a:fillRef idx="3">
          <a:schemeClr val="accent1"/>
        </a:fillRef>
        <a:effectRef idx="2">
          <a:schemeClr val="accent1"/>
        </a:effectRef>
        <a:fontRef idx="minor">
          <a:schemeClr val="lt1"/>
        </a:fontRef>
      </a:style>
    </a:spDef>
    <a:lnDef>
      <a:spPr/>
      <a:bodyPr/>
      <a:lstStyle/>
      <a:style>
        <a:lnRef idx="2">
          <a:schemeClr val="accent1"/>
        </a:lnRef>
        <a:fillRef idx="0">
          <a:schemeClr val="accent1"/>
        </a:fillRef>
        <a:effectRef idx="1">
          <a:schemeClr val="accent1"/>
        </a:effectRef>
        <a:fontRef idx="minor">
          <a:schemeClr val="tx1"/>
        </a:fontRef>
      </a:style>
    </a:lnDef>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B1:Q69"/>
  <sheetViews>
    <sheetView topLeftCell="A2" zoomScale="80" zoomScaleNormal="80" workbookViewId="0">
      <selection activeCell="N8" sqref="N8:Q8"/>
    </sheetView>
  </sheetViews>
  <sheetFormatPr defaultColWidth="10.796875" defaultRowHeight="15.6" x14ac:dyDescent="0.3"/>
  <cols>
    <col min="1" max="1" width="3.5" style="6" customWidth="1"/>
    <col min="2" max="2" width="5" style="6" customWidth="1"/>
    <col min="3" max="3" width="6.19921875" style="6" customWidth="1"/>
    <col min="4" max="4" width="14" style="6" customWidth="1"/>
    <col min="5" max="5" width="14.59765625" style="6" customWidth="1"/>
    <col min="6" max="6" width="7.69921875" style="6" customWidth="1"/>
    <col min="7" max="7" width="10.796875" style="6"/>
    <col min="8" max="8" width="14.796875" style="6" customWidth="1"/>
    <col min="9" max="9" width="12.59765625" style="6" customWidth="1"/>
    <col min="10" max="10" width="14.5" style="6" customWidth="1"/>
    <col min="11" max="11" width="11.796875" style="6" customWidth="1"/>
    <col min="12" max="12" width="13.5" style="6" customWidth="1"/>
    <col min="13" max="13" width="16" style="6" customWidth="1"/>
    <col min="14" max="16384" width="10.796875" style="6"/>
  </cols>
  <sheetData>
    <row r="1" spans="2:17" ht="16.2" thickBot="1" x14ac:dyDescent="0.35"/>
    <row r="2" spans="2:17" ht="26.25" customHeight="1" x14ac:dyDescent="0.3">
      <c r="B2" s="1"/>
      <c r="C2" s="2"/>
      <c r="D2" s="2"/>
      <c r="E2" s="2"/>
      <c r="F2" s="151" t="s">
        <v>16</v>
      </c>
      <c r="G2" s="152"/>
      <c r="H2" s="152"/>
      <c r="I2" s="152"/>
      <c r="J2" s="152"/>
      <c r="K2" s="152"/>
      <c r="L2" s="153"/>
      <c r="M2" s="158" t="s">
        <v>1</v>
      </c>
      <c r="N2" s="160">
        <v>43515</v>
      </c>
      <c r="O2" s="161"/>
      <c r="P2" s="161"/>
      <c r="Q2" s="162"/>
    </row>
    <row r="3" spans="2:17" ht="16.2" customHeight="1" thickBot="1" x14ac:dyDescent="0.35">
      <c r="B3" s="3"/>
      <c r="C3" s="4"/>
      <c r="D3" s="4"/>
      <c r="E3" s="4"/>
      <c r="F3" s="154"/>
      <c r="G3" s="155"/>
      <c r="H3" s="155"/>
      <c r="I3" s="155"/>
      <c r="J3" s="155"/>
      <c r="K3" s="155"/>
      <c r="L3" s="156"/>
      <c r="M3" s="159"/>
      <c r="N3" s="163"/>
      <c r="O3" s="163"/>
      <c r="P3" s="163"/>
      <c r="Q3" s="164"/>
    </row>
    <row r="4" spans="2:17" ht="18" customHeight="1" x14ac:dyDescent="0.3">
      <c r="B4" s="3"/>
      <c r="C4" s="4"/>
      <c r="D4" s="4"/>
      <c r="E4" s="4"/>
      <c r="F4" s="154"/>
      <c r="G4" s="155"/>
      <c r="H4" s="155"/>
      <c r="I4" s="155"/>
      <c r="J4" s="155"/>
      <c r="K4" s="155"/>
      <c r="L4" s="156"/>
      <c r="M4" s="158" t="s">
        <v>0</v>
      </c>
      <c r="N4" s="161" t="s">
        <v>21</v>
      </c>
      <c r="O4" s="161"/>
      <c r="P4" s="161"/>
      <c r="Q4" s="162"/>
    </row>
    <row r="5" spans="2:17" ht="16.2" thickBot="1" x14ac:dyDescent="0.35">
      <c r="B5" s="3"/>
      <c r="C5" s="4"/>
      <c r="D5" s="4"/>
      <c r="E5" s="4"/>
      <c r="F5" s="154"/>
      <c r="G5" s="155"/>
      <c r="H5" s="155"/>
      <c r="I5" s="155"/>
      <c r="J5" s="155"/>
      <c r="K5" s="155"/>
      <c r="L5" s="156"/>
      <c r="M5" s="165"/>
      <c r="N5" s="166"/>
      <c r="O5" s="166"/>
      <c r="P5" s="166"/>
      <c r="Q5" s="167"/>
    </row>
    <row r="6" spans="2:17" ht="21" customHeight="1" x14ac:dyDescent="0.3">
      <c r="B6" s="3"/>
      <c r="C6" s="4"/>
      <c r="D6" s="4"/>
      <c r="E6" s="4"/>
      <c r="F6" s="154"/>
      <c r="G6" s="155"/>
      <c r="H6" s="155"/>
      <c r="I6" s="155"/>
      <c r="J6" s="155"/>
      <c r="K6" s="155"/>
      <c r="L6" s="155"/>
      <c r="M6" s="168" t="s">
        <v>2</v>
      </c>
      <c r="N6" s="170" t="s">
        <v>127</v>
      </c>
      <c r="O6" s="170"/>
      <c r="P6" s="170"/>
      <c r="Q6" s="171"/>
    </row>
    <row r="7" spans="2:17" ht="16.2" thickBot="1" x14ac:dyDescent="0.35">
      <c r="B7" s="3"/>
      <c r="C7" s="4"/>
      <c r="D7" s="4"/>
      <c r="E7" s="4"/>
      <c r="F7" s="154"/>
      <c r="G7" s="157"/>
      <c r="H7" s="157"/>
      <c r="I7" s="157"/>
      <c r="J7" s="157"/>
      <c r="K7" s="157"/>
      <c r="L7" s="157"/>
      <c r="M7" s="169"/>
      <c r="N7" s="172"/>
      <c r="O7" s="172"/>
      <c r="P7" s="172"/>
      <c r="Q7" s="173"/>
    </row>
    <row r="8" spans="2:17" s="13" customFormat="1" ht="27" customHeight="1" x14ac:dyDescent="0.3">
      <c r="B8" s="122" t="s">
        <v>17</v>
      </c>
      <c r="C8" s="123"/>
      <c r="D8" s="123"/>
      <c r="E8" s="123"/>
      <c r="F8" s="124"/>
      <c r="G8" s="122" t="s">
        <v>18</v>
      </c>
      <c r="H8" s="123"/>
      <c r="I8" s="123"/>
      <c r="J8" s="123"/>
      <c r="K8" s="123"/>
      <c r="L8" s="123"/>
      <c r="M8" s="125"/>
      <c r="N8" s="126" t="s">
        <v>19</v>
      </c>
      <c r="O8" s="127"/>
      <c r="P8" s="127"/>
      <c r="Q8" s="125"/>
    </row>
    <row r="9" spans="2:17" x14ac:dyDescent="0.3">
      <c r="B9" s="128" t="s">
        <v>124</v>
      </c>
      <c r="C9" s="129"/>
      <c r="D9" s="129"/>
      <c r="E9" s="129"/>
      <c r="F9" s="130"/>
      <c r="G9" s="128" t="s">
        <v>91</v>
      </c>
      <c r="H9" s="129"/>
      <c r="I9" s="129"/>
      <c r="J9" s="129"/>
      <c r="K9" s="129"/>
      <c r="L9" s="129"/>
      <c r="M9" s="130"/>
      <c r="N9" s="134"/>
      <c r="O9" s="135"/>
      <c r="P9" s="135"/>
      <c r="Q9" s="136"/>
    </row>
    <row r="10" spans="2:17" ht="16.2" thickBot="1" x14ac:dyDescent="0.35">
      <c r="B10" s="131"/>
      <c r="C10" s="132"/>
      <c r="D10" s="132"/>
      <c r="E10" s="132"/>
      <c r="F10" s="133"/>
      <c r="G10" s="131"/>
      <c r="H10" s="132"/>
      <c r="I10" s="132"/>
      <c r="J10" s="132"/>
      <c r="K10" s="132"/>
      <c r="L10" s="132"/>
      <c r="M10" s="133"/>
      <c r="N10" s="137"/>
      <c r="O10" s="138"/>
      <c r="P10" s="138"/>
      <c r="Q10" s="139"/>
    </row>
    <row r="11" spans="2:17" s="13" customFormat="1" ht="27" customHeight="1" x14ac:dyDescent="0.3">
      <c r="B11" s="122" t="s">
        <v>3</v>
      </c>
      <c r="C11" s="123"/>
      <c r="D11" s="123"/>
      <c r="E11" s="123"/>
      <c r="F11" s="123"/>
      <c r="G11" s="123"/>
      <c r="H11" s="123"/>
      <c r="I11" s="123"/>
      <c r="J11" s="123"/>
      <c r="K11" s="123"/>
      <c r="L11" s="123"/>
      <c r="M11" s="123"/>
      <c r="N11" s="123"/>
      <c r="O11" s="123"/>
      <c r="P11" s="123"/>
      <c r="Q11" s="124"/>
    </row>
    <row r="12" spans="2:17" ht="18" customHeight="1" x14ac:dyDescent="0.3">
      <c r="B12" s="140" t="s">
        <v>123</v>
      </c>
      <c r="C12" s="141"/>
      <c r="D12" s="141"/>
      <c r="E12" s="141"/>
      <c r="F12" s="141"/>
      <c r="G12" s="141"/>
      <c r="H12" s="141"/>
      <c r="I12" s="141"/>
      <c r="J12" s="141"/>
      <c r="K12" s="141"/>
      <c r="L12" s="141"/>
      <c r="M12" s="141"/>
      <c r="N12" s="141"/>
      <c r="O12" s="141"/>
      <c r="P12" s="141"/>
      <c r="Q12" s="142"/>
    </row>
    <row r="13" spans="2:17" ht="18" customHeight="1" x14ac:dyDescent="0.3">
      <c r="B13" s="143"/>
      <c r="C13" s="141"/>
      <c r="D13" s="141"/>
      <c r="E13" s="141"/>
      <c r="F13" s="141"/>
      <c r="G13" s="141"/>
      <c r="H13" s="141"/>
      <c r="I13" s="141"/>
      <c r="J13" s="141"/>
      <c r="K13" s="141"/>
      <c r="L13" s="141"/>
      <c r="M13" s="141"/>
      <c r="N13" s="141"/>
      <c r="O13" s="141"/>
      <c r="P13" s="141"/>
      <c r="Q13" s="142"/>
    </row>
    <row r="14" spans="2:17" ht="18" customHeight="1" x14ac:dyDescent="0.3">
      <c r="B14" s="143"/>
      <c r="C14" s="141"/>
      <c r="D14" s="141"/>
      <c r="E14" s="141"/>
      <c r="F14" s="141"/>
      <c r="G14" s="141"/>
      <c r="H14" s="141"/>
      <c r="I14" s="141"/>
      <c r="J14" s="141"/>
      <c r="K14" s="141"/>
      <c r="L14" s="141"/>
      <c r="M14" s="141"/>
      <c r="N14" s="141"/>
      <c r="O14" s="141"/>
      <c r="P14" s="141"/>
      <c r="Q14" s="142"/>
    </row>
    <row r="15" spans="2:17" x14ac:dyDescent="0.3">
      <c r="B15" s="143"/>
      <c r="C15" s="141"/>
      <c r="D15" s="141"/>
      <c r="E15" s="141"/>
      <c r="F15" s="141"/>
      <c r="G15" s="141"/>
      <c r="H15" s="141"/>
      <c r="I15" s="141"/>
      <c r="J15" s="141"/>
      <c r="K15" s="141"/>
      <c r="L15" s="141"/>
      <c r="M15" s="141"/>
      <c r="N15" s="141"/>
      <c r="O15" s="141"/>
      <c r="P15" s="141"/>
      <c r="Q15" s="142"/>
    </row>
    <row r="16" spans="2:17" ht="16.2" thickBot="1" x14ac:dyDescent="0.35">
      <c r="B16" s="143"/>
      <c r="C16" s="141"/>
      <c r="D16" s="141"/>
      <c r="E16" s="141"/>
      <c r="F16" s="141"/>
      <c r="G16" s="141"/>
      <c r="H16" s="141"/>
      <c r="I16" s="141"/>
      <c r="J16" s="141"/>
      <c r="K16" s="141"/>
      <c r="L16" s="141"/>
      <c r="M16" s="141"/>
      <c r="N16" s="141"/>
      <c r="O16" s="141"/>
      <c r="P16" s="141"/>
      <c r="Q16" s="142"/>
    </row>
    <row r="17" spans="2:17" s="13" customFormat="1" ht="27" customHeight="1" x14ac:dyDescent="0.3">
      <c r="B17" s="122" t="s">
        <v>4</v>
      </c>
      <c r="C17" s="123"/>
      <c r="D17" s="123"/>
      <c r="E17" s="123"/>
      <c r="F17" s="123"/>
      <c r="G17" s="123"/>
      <c r="H17" s="123"/>
      <c r="I17" s="123"/>
      <c r="J17" s="123"/>
      <c r="K17" s="123"/>
      <c r="L17" s="123"/>
      <c r="M17" s="123"/>
      <c r="N17" s="123"/>
      <c r="O17" s="123"/>
      <c r="P17" s="123"/>
      <c r="Q17" s="124"/>
    </row>
    <row r="18" spans="2:17" x14ac:dyDescent="0.3">
      <c r="B18" s="5"/>
      <c r="Q18" s="7"/>
    </row>
    <row r="19" spans="2:17" x14ac:dyDescent="0.3">
      <c r="B19" s="5"/>
      <c r="Q19" s="7"/>
    </row>
    <row r="20" spans="2:17" ht="18.600000000000001" thickBot="1" x14ac:dyDescent="0.4">
      <c r="B20" s="5"/>
      <c r="C20" s="12"/>
      <c r="D20" s="11" t="s">
        <v>5</v>
      </c>
      <c r="Q20" s="7"/>
    </row>
    <row r="21" spans="2:17" ht="18.600000000000001" thickBot="1" x14ac:dyDescent="0.4">
      <c r="B21" s="5"/>
      <c r="C21" s="12"/>
      <c r="D21" s="11" t="s">
        <v>6</v>
      </c>
      <c r="Q21" s="7"/>
    </row>
    <row r="22" spans="2:17" ht="18.600000000000001" thickBot="1" x14ac:dyDescent="0.4">
      <c r="B22" s="5"/>
      <c r="C22" s="12" t="s">
        <v>22</v>
      </c>
      <c r="D22" s="11" t="s">
        <v>7</v>
      </c>
      <c r="Q22" s="7"/>
    </row>
    <row r="23" spans="2:17" ht="18.600000000000001" thickBot="1" x14ac:dyDescent="0.4">
      <c r="B23" s="5"/>
      <c r="C23" s="12"/>
      <c r="D23" s="11" t="s">
        <v>8</v>
      </c>
      <c r="Q23" s="7"/>
    </row>
    <row r="24" spans="2:17" ht="18.600000000000001" thickBot="1" x14ac:dyDescent="0.4">
      <c r="B24" s="5"/>
      <c r="C24" s="12" t="s">
        <v>22</v>
      </c>
      <c r="D24" s="11" t="s">
        <v>9</v>
      </c>
      <c r="Q24" s="7"/>
    </row>
    <row r="25" spans="2:17" ht="18.600000000000001" thickBot="1" x14ac:dyDescent="0.4">
      <c r="B25" s="5"/>
      <c r="C25" s="12" t="s">
        <v>22</v>
      </c>
      <c r="D25" s="11" t="s">
        <v>10</v>
      </c>
      <c r="Q25" s="7"/>
    </row>
    <row r="26" spans="2:17" ht="18.600000000000001" thickBot="1" x14ac:dyDescent="0.4">
      <c r="B26" s="5"/>
      <c r="C26" s="12"/>
      <c r="D26" s="11" t="s">
        <v>11</v>
      </c>
      <c r="Q26" s="7"/>
    </row>
    <row r="27" spans="2:17" ht="18.600000000000001" thickBot="1" x14ac:dyDescent="0.4">
      <c r="B27" s="5"/>
      <c r="C27" s="12"/>
      <c r="D27" s="11" t="s">
        <v>12</v>
      </c>
      <c r="Q27" s="7"/>
    </row>
    <row r="28" spans="2:17" x14ac:dyDescent="0.3">
      <c r="B28" s="5"/>
      <c r="Q28" s="7"/>
    </row>
    <row r="29" spans="2:17" ht="16.2" thickBot="1" x14ac:dyDescent="0.35">
      <c r="B29" s="8"/>
      <c r="C29" s="9"/>
      <c r="D29" s="9"/>
      <c r="E29" s="9"/>
      <c r="F29" s="9"/>
      <c r="G29" s="9"/>
      <c r="H29" s="9"/>
      <c r="I29" s="9"/>
      <c r="J29" s="9"/>
      <c r="K29" s="9"/>
      <c r="L29" s="9"/>
      <c r="M29" s="9"/>
      <c r="N29" s="9"/>
      <c r="O29" s="9"/>
      <c r="P29" s="9"/>
      <c r="Q29" s="10"/>
    </row>
    <row r="30" spans="2:17" s="13" customFormat="1" ht="26.25" customHeight="1" x14ac:dyDescent="0.3">
      <c r="B30" s="95" t="s">
        <v>13</v>
      </c>
      <c r="C30" s="96"/>
      <c r="D30" s="96"/>
      <c r="E30" s="96"/>
      <c r="F30" s="96"/>
      <c r="G30" s="96"/>
      <c r="H30" s="96"/>
      <c r="I30" s="96"/>
      <c r="J30" s="96"/>
      <c r="K30" s="96"/>
      <c r="L30" s="96"/>
      <c r="M30" s="96"/>
      <c r="N30" s="96"/>
      <c r="O30" s="96"/>
      <c r="P30" s="96"/>
      <c r="Q30" s="97"/>
    </row>
    <row r="31" spans="2:17" x14ac:dyDescent="0.3">
      <c r="B31" s="144" t="s">
        <v>23</v>
      </c>
      <c r="C31" s="145"/>
      <c r="D31" s="145"/>
      <c r="E31" s="145"/>
      <c r="F31" s="145"/>
      <c r="G31" s="145"/>
      <c r="H31" s="145"/>
      <c r="I31" s="145"/>
      <c r="J31" s="145"/>
      <c r="K31" s="145"/>
      <c r="L31" s="145"/>
      <c r="M31" s="145"/>
      <c r="N31" s="145"/>
      <c r="O31" s="145"/>
      <c r="P31" s="145"/>
      <c r="Q31" s="146"/>
    </row>
    <row r="32" spans="2:17" x14ac:dyDescent="0.3">
      <c r="B32" s="147"/>
      <c r="C32" s="145"/>
      <c r="D32" s="145"/>
      <c r="E32" s="145"/>
      <c r="F32" s="145"/>
      <c r="G32" s="145"/>
      <c r="H32" s="145"/>
      <c r="I32" s="145"/>
      <c r="J32" s="145"/>
      <c r="K32" s="145"/>
      <c r="L32" s="145"/>
      <c r="M32" s="145"/>
      <c r="N32" s="145"/>
      <c r="O32" s="145"/>
      <c r="P32" s="145"/>
      <c r="Q32" s="146"/>
    </row>
    <row r="33" spans="2:17" x14ac:dyDescent="0.3">
      <c r="B33" s="147"/>
      <c r="C33" s="145"/>
      <c r="D33" s="145"/>
      <c r="E33" s="145"/>
      <c r="F33" s="145"/>
      <c r="G33" s="145"/>
      <c r="H33" s="145"/>
      <c r="I33" s="145"/>
      <c r="J33" s="145"/>
      <c r="K33" s="145"/>
      <c r="L33" s="145"/>
      <c r="M33" s="145"/>
      <c r="N33" s="145"/>
      <c r="O33" s="145"/>
      <c r="P33" s="145"/>
      <c r="Q33" s="146"/>
    </row>
    <row r="34" spans="2:17" ht="16.2" thickBot="1" x14ac:dyDescent="0.35">
      <c r="B34" s="148"/>
      <c r="C34" s="149"/>
      <c r="D34" s="149"/>
      <c r="E34" s="149"/>
      <c r="F34" s="149"/>
      <c r="G34" s="149"/>
      <c r="H34" s="149"/>
      <c r="I34" s="149"/>
      <c r="J34" s="149"/>
      <c r="K34" s="149"/>
      <c r="L34" s="149"/>
      <c r="M34" s="149"/>
      <c r="N34" s="149"/>
      <c r="O34" s="149"/>
      <c r="P34" s="149"/>
      <c r="Q34" s="150"/>
    </row>
    <row r="35" spans="2:17" x14ac:dyDescent="0.3">
      <c r="B35" s="95" t="s">
        <v>24</v>
      </c>
      <c r="C35" s="96"/>
      <c r="D35" s="96"/>
      <c r="E35" s="96"/>
      <c r="F35" s="96"/>
      <c r="G35" s="96"/>
      <c r="H35" s="96"/>
      <c r="I35" s="96"/>
      <c r="J35" s="96"/>
      <c r="K35" s="96"/>
      <c r="L35" s="96"/>
      <c r="M35" s="96"/>
      <c r="N35" s="96"/>
      <c r="O35" s="96"/>
      <c r="P35" s="96"/>
      <c r="Q35" s="97"/>
    </row>
    <row r="36" spans="2:17" x14ac:dyDescent="0.3">
      <c r="B36" s="98"/>
      <c r="C36" s="99"/>
      <c r="D36" s="99"/>
      <c r="E36" s="99"/>
      <c r="F36" s="99"/>
      <c r="G36" s="99"/>
      <c r="H36" s="99"/>
      <c r="I36" s="99"/>
      <c r="J36" s="99"/>
      <c r="K36" s="99"/>
      <c r="L36" s="99"/>
      <c r="M36" s="99"/>
      <c r="N36" s="99"/>
      <c r="O36" s="99"/>
      <c r="P36" s="99"/>
      <c r="Q36" s="100"/>
    </row>
    <row r="37" spans="2:17" ht="15.6" customHeight="1" x14ac:dyDescent="0.3">
      <c r="B37" s="110" t="s">
        <v>125</v>
      </c>
      <c r="C37" s="117"/>
      <c r="D37" s="117"/>
      <c r="E37" s="117"/>
      <c r="F37" s="117"/>
      <c r="G37" s="117"/>
      <c r="H37" s="117"/>
      <c r="I37" s="117"/>
      <c r="J37" s="117"/>
      <c r="K37" s="117"/>
      <c r="L37" s="117"/>
      <c r="M37" s="117"/>
      <c r="N37" s="117"/>
      <c r="O37" s="117"/>
      <c r="P37" s="117"/>
      <c r="Q37" s="118"/>
    </row>
    <row r="38" spans="2:17" x14ac:dyDescent="0.3">
      <c r="B38" s="110"/>
      <c r="C38" s="117"/>
      <c r="D38" s="117"/>
      <c r="E38" s="117"/>
      <c r="F38" s="117"/>
      <c r="G38" s="117"/>
      <c r="H38" s="117"/>
      <c r="I38" s="117"/>
      <c r="J38" s="117"/>
      <c r="K38" s="117"/>
      <c r="L38" s="117"/>
      <c r="M38" s="117"/>
      <c r="N38" s="117"/>
      <c r="O38" s="117"/>
      <c r="P38" s="117"/>
      <c r="Q38" s="118"/>
    </row>
    <row r="39" spans="2:17" x14ac:dyDescent="0.3">
      <c r="B39" s="110"/>
      <c r="C39" s="117"/>
      <c r="D39" s="117"/>
      <c r="E39" s="117"/>
      <c r="F39" s="117"/>
      <c r="G39" s="117"/>
      <c r="H39" s="117"/>
      <c r="I39" s="117"/>
      <c r="J39" s="117"/>
      <c r="K39" s="117"/>
      <c r="L39" s="117"/>
      <c r="M39" s="117"/>
      <c r="N39" s="117"/>
      <c r="O39" s="117"/>
      <c r="P39" s="117"/>
      <c r="Q39" s="118"/>
    </row>
    <row r="40" spans="2:17" x14ac:dyDescent="0.3">
      <c r="B40" s="110"/>
      <c r="C40" s="117"/>
      <c r="D40" s="117"/>
      <c r="E40" s="117"/>
      <c r="F40" s="117"/>
      <c r="G40" s="117"/>
      <c r="H40" s="117"/>
      <c r="I40" s="117"/>
      <c r="J40" s="117"/>
      <c r="K40" s="117"/>
      <c r="L40" s="117"/>
      <c r="M40" s="117"/>
      <c r="N40" s="117"/>
      <c r="O40" s="117"/>
      <c r="P40" s="117"/>
      <c r="Q40" s="118"/>
    </row>
    <row r="41" spans="2:17" ht="16.2" thickBot="1" x14ac:dyDescent="0.35">
      <c r="B41" s="119"/>
      <c r="C41" s="120"/>
      <c r="D41" s="120"/>
      <c r="E41" s="120"/>
      <c r="F41" s="120"/>
      <c r="G41" s="120"/>
      <c r="H41" s="120"/>
      <c r="I41" s="120"/>
      <c r="J41" s="120"/>
      <c r="K41" s="120"/>
      <c r="L41" s="120"/>
      <c r="M41" s="120"/>
      <c r="N41" s="120"/>
      <c r="O41" s="120"/>
      <c r="P41" s="120"/>
      <c r="Q41" s="121"/>
    </row>
    <row r="42" spans="2:17" x14ac:dyDescent="0.3">
      <c r="B42" s="95" t="s">
        <v>14</v>
      </c>
      <c r="C42" s="96"/>
      <c r="D42" s="96"/>
      <c r="E42" s="96"/>
      <c r="F42" s="96"/>
      <c r="G42" s="96"/>
      <c r="H42" s="96"/>
      <c r="I42" s="96"/>
      <c r="J42" s="96"/>
      <c r="K42" s="96"/>
      <c r="L42" s="96"/>
      <c r="M42" s="96"/>
      <c r="N42" s="96"/>
      <c r="O42" s="96"/>
      <c r="P42" s="96"/>
      <c r="Q42" s="97"/>
    </row>
    <row r="43" spans="2:17" x14ac:dyDescent="0.3">
      <c r="B43" s="98"/>
      <c r="C43" s="99"/>
      <c r="D43" s="99"/>
      <c r="E43" s="99"/>
      <c r="F43" s="99"/>
      <c r="G43" s="99"/>
      <c r="H43" s="99"/>
      <c r="I43" s="99"/>
      <c r="J43" s="99"/>
      <c r="K43" s="99"/>
      <c r="L43" s="99"/>
      <c r="M43" s="99"/>
      <c r="N43" s="99"/>
      <c r="O43" s="99"/>
      <c r="P43" s="99"/>
      <c r="Q43" s="100"/>
    </row>
    <row r="44" spans="2:17" ht="15.75" customHeight="1" x14ac:dyDescent="0.3">
      <c r="B44" s="14"/>
      <c r="C44" s="15"/>
      <c r="D44" s="108"/>
      <c r="E44" s="108"/>
      <c r="F44" s="108"/>
      <c r="G44" s="108"/>
      <c r="H44" s="108"/>
      <c r="I44" s="108"/>
      <c r="J44" s="108"/>
      <c r="K44" s="108"/>
      <c r="L44" s="108"/>
      <c r="M44" s="108"/>
      <c r="N44" s="108"/>
      <c r="O44" s="108"/>
      <c r="P44" s="108"/>
      <c r="Q44" s="109"/>
    </row>
    <row r="45" spans="2:17" ht="15.75" customHeight="1" x14ac:dyDescent="0.3">
      <c r="B45" s="110" t="s">
        <v>126</v>
      </c>
      <c r="C45" s="111"/>
      <c r="D45" s="111"/>
      <c r="E45" s="111"/>
      <c r="F45" s="111"/>
      <c r="G45" s="111"/>
      <c r="H45" s="111"/>
      <c r="I45" s="111"/>
      <c r="J45" s="111"/>
      <c r="K45" s="111"/>
      <c r="L45" s="111"/>
      <c r="M45" s="111"/>
      <c r="N45" s="111"/>
      <c r="O45" s="111"/>
      <c r="P45" s="111"/>
      <c r="Q45" s="112"/>
    </row>
    <row r="46" spans="2:17" ht="15.75" customHeight="1" x14ac:dyDescent="0.3">
      <c r="B46" s="113"/>
      <c r="C46" s="111"/>
      <c r="D46" s="111"/>
      <c r="E46" s="111"/>
      <c r="F46" s="111"/>
      <c r="G46" s="111"/>
      <c r="H46" s="111"/>
      <c r="I46" s="111"/>
      <c r="J46" s="111"/>
      <c r="K46" s="111"/>
      <c r="L46" s="111"/>
      <c r="M46" s="111"/>
      <c r="N46" s="111"/>
      <c r="O46" s="111"/>
      <c r="P46" s="111"/>
      <c r="Q46" s="112"/>
    </row>
    <row r="47" spans="2:17" ht="15.75" customHeight="1" x14ac:dyDescent="0.3">
      <c r="B47" s="113"/>
      <c r="C47" s="111"/>
      <c r="D47" s="111"/>
      <c r="E47" s="111"/>
      <c r="F47" s="111"/>
      <c r="G47" s="111"/>
      <c r="H47" s="111"/>
      <c r="I47" s="111"/>
      <c r="J47" s="111"/>
      <c r="K47" s="111"/>
      <c r="L47" s="111"/>
      <c r="M47" s="111"/>
      <c r="N47" s="111"/>
      <c r="O47" s="111"/>
      <c r="P47" s="111"/>
      <c r="Q47" s="112"/>
    </row>
    <row r="48" spans="2:17" ht="15.75" customHeight="1" x14ac:dyDescent="0.3">
      <c r="B48" s="113"/>
      <c r="C48" s="111"/>
      <c r="D48" s="111"/>
      <c r="E48" s="111"/>
      <c r="F48" s="111"/>
      <c r="G48" s="111"/>
      <c r="H48" s="111"/>
      <c r="I48" s="111"/>
      <c r="J48" s="111"/>
      <c r="K48" s="111"/>
      <c r="L48" s="111"/>
      <c r="M48" s="111"/>
      <c r="N48" s="111"/>
      <c r="O48" s="111"/>
      <c r="P48" s="111"/>
      <c r="Q48" s="112"/>
    </row>
    <row r="49" spans="2:17" ht="15.75" customHeight="1" x14ac:dyDescent="0.3">
      <c r="B49" s="113"/>
      <c r="C49" s="111"/>
      <c r="D49" s="111"/>
      <c r="E49" s="111"/>
      <c r="F49" s="111"/>
      <c r="G49" s="111"/>
      <c r="H49" s="111"/>
      <c r="I49" s="111"/>
      <c r="J49" s="111"/>
      <c r="K49" s="111"/>
      <c r="L49" s="111"/>
      <c r="M49" s="111"/>
      <c r="N49" s="111"/>
      <c r="O49" s="111"/>
      <c r="P49" s="111"/>
      <c r="Q49" s="112"/>
    </row>
    <row r="50" spans="2:17" ht="15.75" customHeight="1" x14ac:dyDescent="0.3">
      <c r="B50" s="113"/>
      <c r="C50" s="111"/>
      <c r="D50" s="111"/>
      <c r="E50" s="111"/>
      <c r="F50" s="111"/>
      <c r="G50" s="111"/>
      <c r="H50" s="111"/>
      <c r="I50" s="111"/>
      <c r="J50" s="111"/>
      <c r="K50" s="111"/>
      <c r="L50" s="111"/>
      <c r="M50" s="111"/>
      <c r="N50" s="111"/>
      <c r="O50" s="111"/>
      <c r="P50" s="111"/>
      <c r="Q50" s="112"/>
    </row>
    <row r="51" spans="2:17" ht="15.75" customHeight="1" x14ac:dyDescent="0.3">
      <c r="B51" s="113"/>
      <c r="C51" s="111"/>
      <c r="D51" s="111"/>
      <c r="E51" s="111"/>
      <c r="F51" s="111"/>
      <c r="G51" s="111"/>
      <c r="H51" s="111"/>
      <c r="I51" s="111"/>
      <c r="J51" s="111"/>
      <c r="K51" s="111"/>
      <c r="L51" s="111"/>
      <c r="M51" s="111"/>
      <c r="N51" s="111"/>
      <c r="O51" s="111"/>
      <c r="P51" s="111"/>
      <c r="Q51" s="112"/>
    </row>
    <row r="52" spans="2:17" ht="15.75" customHeight="1" x14ac:dyDescent="0.3">
      <c r="B52" s="113"/>
      <c r="C52" s="111"/>
      <c r="D52" s="111"/>
      <c r="E52" s="111"/>
      <c r="F52" s="111"/>
      <c r="G52" s="111"/>
      <c r="H52" s="111"/>
      <c r="I52" s="111"/>
      <c r="J52" s="111"/>
      <c r="K52" s="111"/>
      <c r="L52" s="111"/>
      <c r="M52" s="111"/>
      <c r="N52" s="111"/>
      <c r="O52" s="111"/>
      <c r="P52" s="111"/>
      <c r="Q52" s="112"/>
    </row>
    <row r="53" spans="2:17" ht="15.75" customHeight="1" x14ac:dyDescent="0.3">
      <c r="B53" s="113"/>
      <c r="C53" s="111"/>
      <c r="D53" s="111"/>
      <c r="E53" s="111"/>
      <c r="F53" s="111"/>
      <c r="G53" s="111"/>
      <c r="H53" s="111"/>
      <c r="I53" s="111"/>
      <c r="J53" s="111"/>
      <c r="K53" s="111"/>
      <c r="L53" s="111"/>
      <c r="M53" s="111"/>
      <c r="N53" s="111"/>
      <c r="O53" s="111"/>
      <c r="P53" s="111"/>
      <c r="Q53" s="112"/>
    </row>
    <row r="54" spans="2:17" ht="15.75" customHeight="1" x14ac:dyDescent="0.3">
      <c r="B54" s="113"/>
      <c r="C54" s="111"/>
      <c r="D54" s="111"/>
      <c r="E54" s="111"/>
      <c r="F54" s="111"/>
      <c r="G54" s="111"/>
      <c r="H54" s="111"/>
      <c r="I54" s="111"/>
      <c r="J54" s="111"/>
      <c r="K54" s="111"/>
      <c r="L54" s="111"/>
      <c r="M54" s="111"/>
      <c r="N54" s="111"/>
      <c r="O54" s="111"/>
      <c r="P54" s="111"/>
      <c r="Q54" s="112"/>
    </row>
    <row r="55" spans="2:17" ht="16.2" customHeight="1" thickBot="1" x14ac:dyDescent="0.35">
      <c r="B55" s="114"/>
      <c r="C55" s="115"/>
      <c r="D55" s="115"/>
      <c r="E55" s="115"/>
      <c r="F55" s="115"/>
      <c r="G55" s="115"/>
      <c r="H55" s="115"/>
      <c r="I55" s="115"/>
      <c r="J55" s="115"/>
      <c r="K55" s="115"/>
      <c r="L55" s="115"/>
      <c r="M55" s="115"/>
      <c r="N55" s="115"/>
      <c r="O55" s="115"/>
      <c r="P55" s="115"/>
      <c r="Q55" s="116"/>
    </row>
    <row r="56" spans="2:17" x14ac:dyDescent="0.3">
      <c r="B56" s="95" t="s">
        <v>15</v>
      </c>
      <c r="C56" s="96"/>
      <c r="D56" s="96"/>
      <c r="E56" s="96"/>
      <c r="F56" s="96"/>
      <c r="G56" s="96"/>
      <c r="H56" s="96"/>
      <c r="I56" s="96"/>
      <c r="J56" s="96"/>
      <c r="K56" s="96"/>
      <c r="L56" s="96"/>
      <c r="M56" s="96"/>
      <c r="N56" s="96"/>
      <c r="O56" s="96"/>
      <c r="P56" s="96"/>
      <c r="Q56" s="97"/>
    </row>
    <row r="57" spans="2:17" ht="25.2" customHeight="1" x14ac:dyDescent="0.3">
      <c r="B57" s="98"/>
      <c r="C57" s="99"/>
      <c r="D57" s="99"/>
      <c r="E57" s="99"/>
      <c r="F57" s="99"/>
      <c r="G57" s="99"/>
      <c r="H57" s="99"/>
      <c r="I57" s="99"/>
      <c r="J57" s="99"/>
      <c r="K57" s="99"/>
      <c r="L57" s="99"/>
      <c r="M57" s="99"/>
      <c r="N57" s="99"/>
      <c r="O57" s="99"/>
      <c r="P57" s="99"/>
      <c r="Q57" s="100"/>
    </row>
    <row r="58" spans="2:17" ht="25.2" customHeight="1" x14ac:dyDescent="0.3">
      <c r="B58" s="14"/>
      <c r="C58" s="108" t="s">
        <v>20</v>
      </c>
      <c r="D58" s="108"/>
      <c r="E58" s="108"/>
      <c r="F58" s="108"/>
      <c r="G58" s="108"/>
      <c r="H58" s="108"/>
      <c r="I58" s="108"/>
      <c r="J58" s="108"/>
      <c r="K58" s="108"/>
      <c r="L58" s="108"/>
      <c r="M58" s="108"/>
      <c r="N58" s="108"/>
      <c r="O58" s="108"/>
      <c r="P58" s="108"/>
      <c r="Q58" s="16"/>
    </row>
    <row r="59" spans="2:17" ht="38.25" customHeight="1" x14ac:dyDescent="0.3">
      <c r="B59" s="64"/>
      <c r="C59" s="63"/>
      <c r="D59" s="17"/>
      <c r="E59" s="17"/>
      <c r="F59" s="17"/>
      <c r="G59" s="17"/>
      <c r="H59" s="61" t="s">
        <v>67</v>
      </c>
      <c r="I59" s="92"/>
      <c r="J59" s="93"/>
      <c r="K59" s="54" t="s">
        <v>43</v>
      </c>
      <c r="L59" s="17"/>
      <c r="M59" s="17"/>
      <c r="N59" s="63"/>
      <c r="O59" s="63"/>
      <c r="Q59" s="7"/>
    </row>
    <row r="60" spans="2:17" ht="25.2" customHeight="1" x14ac:dyDescent="0.3">
      <c r="B60" s="64"/>
      <c r="C60" s="63"/>
      <c r="D60" s="18"/>
      <c r="E60" s="18"/>
      <c r="F60" s="63"/>
      <c r="G60" s="19"/>
      <c r="H60" s="62">
        <f>'Sector Assembly - Details'!J3</f>
        <v>442269</v>
      </c>
      <c r="I60" s="94"/>
      <c r="J60" s="94"/>
      <c r="K60" s="55">
        <f>'Sector Assembly - Details'!G76</f>
        <v>19709</v>
      </c>
      <c r="L60" s="20"/>
      <c r="M60" s="20"/>
      <c r="N60" s="63"/>
      <c r="O60" s="63"/>
      <c r="Q60" s="7"/>
    </row>
    <row r="61" spans="2:17" ht="16.2" customHeight="1" thickBot="1" x14ac:dyDescent="0.35">
      <c r="B61" s="65"/>
      <c r="C61" s="66"/>
      <c r="D61" s="66"/>
      <c r="E61" s="66"/>
      <c r="F61" s="66"/>
      <c r="G61" s="66"/>
      <c r="H61" s="66"/>
      <c r="I61" s="66"/>
      <c r="J61" s="66"/>
      <c r="K61" s="66"/>
      <c r="L61" s="66"/>
      <c r="M61" s="66"/>
      <c r="N61" s="66"/>
      <c r="O61" s="66"/>
      <c r="P61" s="66"/>
      <c r="Q61" s="67"/>
    </row>
    <row r="62" spans="2:17" x14ac:dyDescent="0.3">
      <c r="B62" s="95" t="s">
        <v>87</v>
      </c>
      <c r="C62" s="96"/>
      <c r="D62" s="96"/>
      <c r="E62" s="96"/>
      <c r="F62" s="96"/>
      <c r="G62" s="96"/>
      <c r="H62" s="96"/>
      <c r="I62" s="96"/>
      <c r="J62" s="96"/>
      <c r="K62" s="96"/>
      <c r="L62" s="96"/>
      <c r="M62" s="96"/>
      <c r="N62" s="96"/>
      <c r="O62" s="96"/>
      <c r="P62" s="96"/>
      <c r="Q62" s="97"/>
    </row>
    <row r="63" spans="2:17" x14ac:dyDescent="0.3">
      <c r="B63" s="98"/>
      <c r="C63" s="99"/>
      <c r="D63" s="99"/>
      <c r="E63" s="99"/>
      <c r="F63" s="99"/>
      <c r="G63" s="99"/>
      <c r="H63" s="99"/>
      <c r="I63" s="99"/>
      <c r="J63" s="99"/>
      <c r="K63" s="99"/>
      <c r="L63" s="99"/>
      <c r="M63" s="99"/>
      <c r="N63" s="99"/>
      <c r="O63" s="99"/>
      <c r="P63" s="99"/>
      <c r="Q63" s="100"/>
    </row>
    <row r="64" spans="2:17" ht="25.2" customHeight="1" x14ac:dyDescent="0.3">
      <c r="B64" s="101" t="s">
        <v>88</v>
      </c>
      <c r="C64" s="102"/>
      <c r="D64" s="102"/>
      <c r="E64" s="102"/>
      <c r="F64" s="102"/>
      <c r="G64" s="102"/>
      <c r="H64" s="102"/>
      <c r="I64" s="102"/>
      <c r="J64" s="102"/>
      <c r="K64" s="102"/>
      <c r="L64" s="102"/>
      <c r="M64" s="102"/>
      <c r="N64" s="102"/>
      <c r="O64" s="102"/>
      <c r="P64" s="102"/>
      <c r="Q64" s="103"/>
    </row>
    <row r="65" spans="2:17" x14ac:dyDescent="0.3">
      <c r="B65" s="104"/>
      <c r="C65" s="102"/>
      <c r="D65" s="102"/>
      <c r="E65" s="102"/>
      <c r="F65" s="102"/>
      <c r="G65" s="102"/>
      <c r="H65" s="102"/>
      <c r="I65" s="102"/>
      <c r="J65" s="102"/>
      <c r="K65" s="102"/>
      <c r="L65" s="102"/>
      <c r="M65" s="102"/>
      <c r="N65" s="102"/>
      <c r="O65" s="102"/>
      <c r="P65" s="102"/>
      <c r="Q65" s="103"/>
    </row>
    <row r="66" spans="2:17" x14ac:dyDescent="0.3">
      <c r="B66" s="104"/>
      <c r="C66" s="102"/>
      <c r="D66" s="102"/>
      <c r="E66" s="102"/>
      <c r="F66" s="102"/>
      <c r="G66" s="102"/>
      <c r="H66" s="102"/>
      <c r="I66" s="102"/>
      <c r="J66" s="102"/>
      <c r="K66" s="102"/>
      <c r="L66" s="102"/>
      <c r="M66" s="102"/>
      <c r="N66" s="102"/>
      <c r="O66" s="102"/>
      <c r="P66" s="102"/>
      <c r="Q66" s="103"/>
    </row>
    <row r="67" spans="2:17" x14ac:dyDescent="0.3">
      <c r="B67" s="104"/>
      <c r="C67" s="102"/>
      <c r="D67" s="102"/>
      <c r="E67" s="102"/>
      <c r="F67" s="102"/>
      <c r="G67" s="102"/>
      <c r="H67" s="102"/>
      <c r="I67" s="102"/>
      <c r="J67" s="102"/>
      <c r="K67" s="102"/>
      <c r="L67" s="102"/>
      <c r="M67" s="102"/>
      <c r="N67" s="102"/>
      <c r="O67" s="102"/>
      <c r="P67" s="102"/>
      <c r="Q67" s="103"/>
    </row>
    <row r="68" spans="2:17" x14ac:dyDescent="0.3">
      <c r="B68" s="104"/>
      <c r="C68" s="102"/>
      <c r="D68" s="102"/>
      <c r="E68" s="102"/>
      <c r="F68" s="102"/>
      <c r="G68" s="102"/>
      <c r="H68" s="102"/>
      <c r="I68" s="102"/>
      <c r="J68" s="102"/>
      <c r="K68" s="102"/>
      <c r="L68" s="102"/>
      <c r="M68" s="102"/>
      <c r="N68" s="102"/>
      <c r="O68" s="102"/>
      <c r="P68" s="102"/>
      <c r="Q68" s="103"/>
    </row>
    <row r="69" spans="2:17" ht="16.2" thickBot="1" x14ac:dyDescent="0.35">
      <c r="B69" s="105"/>
      <c r="C69" s="106"/>
      <c r="D69" s="106"/>
      <c r="E69" s="106"/>
      <c r="F69" s="106"/>
      <c r="G69" s="106"/>
      <c r="H69" s="106"/>
      <c r="I69" s="106"/>
      <c r="J69" s="106"/>
      <c r="K69" s="106"/>
      <c r="L69" s="106"/>
      <c r="M69" s="106"/>
      <c r="N69" s="106"/>
      <c r="O69" s="106"/>
      <c r="P69" s="106"/>
      <c r="Q69" s="107"/>
    </row>
  </sheetData>
  <mergeCells count="29">
    <mergeCell ref="F2:L7"/>
    <mergeCell ref="M2:M3"/>
    <mergeCell ref="N2:Q3"/>
    <mergeCell ref="M4:M5"/>
    <mergeCell ref="N4:Q5"/>
    <mergeCell ref="M6:M7"/>
    <mergeCell ref="N6:Q7"/>
    <mergeCell ref="B37:Q41"/>
    <mergeCell ref="B35:Q36"/>
    <mergeCell ref="B8:F8"/>
    <mergeCell ref="G8:M8"/>
    <mergeCell ref="N8:Q8"/>
    <mergeCell ref="B9:F10"/>
    <mergeCell ref="G9:M10"/>
    <mergeCell ref="N9:Q10"/>
    <mergeCell ref="B11:Q11"/>
    <mergeCell ref="B12:Q16"/>
    <mergeCell ref="B17:Q17"/>
    <mergeCell ref="B30:Q30"/>
    <mergeCell ref="B31:Q34"/>
    <mergeCell ref="I59:J59"/>
    <mergeCell ref="I60:J60"/>
    <mergeCell ref="B62:Q63"/>
    <mergeCell ref="B64:Q69"/>
    <mergeCell ref="B42:Q43"/>
    <mergeCell ref="D44:Q44"/>
    <mergeCell ref="B45:Q55"/>
    <mergeCell ref="B56:Q57"/>
    <mergeCell ref="C58:P58"/>
  </mergeCells>
  <hyperlinks>
    <hyperlink ref="C58" location="'v1 Field Cage--Details'!A1" display="(follow link for detailed summary)" xr:uid="{00000000-0004-0000-0000-000000000000}"/>
    <hyperlink ref="B31:Q34" location="'Sector Assembly - Details'!A1" display="'Sector Assembly - Details'!A1" xr:uid="{00000000-0004-0000-0000-000001000000}"/>
    <hyperlink ref="C58:P58" location="'Preproduction - Details'!A1" display="(follow link for detailed summary)" xr:uid="{00000000-0004-0000-0000-000002000000}"/>
  </hyperlinks>
  <pageMargins left="0.7" right="0.7" top="0.75" bottom="0.75" header="0.3" footer="0.3"/>
  <pageSetup orientation="portrait" horizontalDpi="1200" verticalDpi="1200"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J83"/>
  <sheetViews>
    <sheetView tabSelected="1" zoomScale="80" zoomScaleNormal="80" workbookViewId="0">
      <selection activeCell="J3" sqref="J3"/>
    </sheetView>
  </sheetViews>
  <sheetFormatPr defaultRowHeight="15.6" x14ac:dyDescent="0.3"/>
  <cols>
    <col min="1" max="1" width="11.19921875" bestFit="1" customWidth="1"/>
    <col min="2" max="2" width="11.19921875" customWidth="1"/>
    <col min="3" max="3" width="81.09765625" customWidth="1"/>
    <col min="4" max="4" width="31.59765625" customWidth="1"/>
    <col min="5" max="5" width="15.5" customWidth="1"/>
    <col min="6" max="6" width="14.296875" customWidth="1"/>
    <col min="7" max="7" width="13.09765625" customWidth="1"/>
    <col min="8" max="8" width="17.796875" customWidth="1"/>
    <col min="9" max="9" width="15.5" customWidth="1"/>
    <col min="10" max="10" width="17.796875" customWidth="1"/>
  </cols>
  <sheetData>
    <row r="1" spans="1:10" ht="21.6" thickBot="1" x14ac:dyDescent="0.45">
      <c r="A1" s="21" t="s">
        <v>25</v>
      </c>
      <c r="B1" s="21"/>
      <c r="C1" s="21"/>
      <c r="D1" s="21"/>
      <c r="E1" s="21"/>
      <c r="F1" s="22"/>
      <c r="G1" s="21"/>
      <c r="H1" s="21"/>
      <c r="I1" s="21"/>
      <c r="J1" s="22"/>
    </row>
    <row r="2" spans="1:10" x14ac:dyDescent="0.3">
      <c r="A2" s="23" t="s">
        <v>26</v>
      </c>
      <c r="B2" s="68" t="s">
        <v>90</v>
      </c>
      <c r="C2" s="24" t="s">
        <v>27</v>
      </c>
      <c r="D2" s="24" t="s">
        <v>28</v>
      </c>
      <c r="E2" s="24" t="s">
        <v>29</v>
      </c>
      <c r="F2" s="25" t="s">
        <v>30</v>
      </c>
      <c r="G2" s="24" t="s">
        <v>31</v>
      </c>
      <c r="H2" s="24" t="s">
        <v>32</v>
      </c>
      <c r="I2" s="25" t="s">
        <v>30</v>
      </c>
      <c r="J2" s="26" t="s">
        <v>33</v>
      </c>
    </row>
    <row r="3" spans="1:10" ht="16.2" thickBot="1" x14ac:dyDescent="0.35">
      <c r="A3" s="27" t="s">
        <v>91</v>
      </c>
      <c r="B3" s="69"/>
      <c r="C3" s="28" t="s">
        <v>74</v>
      </c>
      <c r="D3" s="28"/>
      <c r="E3" s="28"/>
      <c r="F3" s="29"/>
      <c r="G3" s="28"/>
      <c r="H3" s="28"/>
      <c r="I3" s="30"/>
      <c r="J3" s="31">
        <f>SUM(I3:I18)+SUM(I22:I25)</f>
        <v>442269</v>
      </c>
    </row>
    <row r="4" spans="1:10" ht="16.2" thickBot="1" x14ac:dyDescent="0.35">
      <c r="A4" s="195"/>
      <c r="B4" s="76" t="s">
        <v>102</v>
      </c>
      <c r="C4" s="72" t="s">
        <v>92</v>
      </c>
      <c r="D4" s="33" t="s">
        <v>93</v>
      </c>
      <c r="E4" s="187"/>
      <c r="F4" s="198"/>
      <c r="G4" s="187"/>
      <c r="H4" s="187"/>
      <c r="I4" s="74">
        <v>111394</v>
      </c>
      <c r="J4" s="190"/>
    </row>
    <row r="5" spans="1:10" x14ac:dyDescent="0.3">
      <c r="A5" s="196"/>
      <c r="B5" s="77" t="s">
        <v>103</v>
      </c>
      <c r="C5" s="78" t="s">
        <v>92</v>
      </c>
      <c r="D5" s="33" t="s">
        <v>94</v>
      </c>
      <c r="E5" s="188"/>
      <c r="F5" s="199"/>
      <c r="G5" s="188"/>
      <c r="H5" s="188"/>
      <c r="I5" s="81">
        <v>111394</v>
      </c>
      <c r="J5" s="191"/>
    </row>
    <row r="6" spans="1:10" x14ac:dyDescent="0.3">
      <c r="A6" s="197"/>
      <c r="B6" s="75" t="s">
        <v>104</v>
      </c>
      <c r="C6" s="78" t="s">
        <v>92</v>
      </c>
      <c r="D6" s="79" t="s">
        <v>95</v>
      </c>
      <c r="E6" s="189"/>
      <c r="F6" s="200"/>
      <c r="G6" s="189"/>
      <c r="H6" s="189"/>
      <c r="I6" s="80">
        <v>95481</v>
      </c>
      <c r="J6" s="192"/>
    </row>
    <row r="7" spans="1:10" ht="29.4" thickBot="1" x14ac:dyDescent="0.35">
      <c r="A7" s="35"/>
      <c r="B7" s="73"/>
      <c r="C7" s="36"/>
      <c r="D7" s="57" t="s">
        <v>72</v>
      </c>
      <c r="E7" s="36" t="s">
        <v>45</v>
      </c>
      <c r="F7" s="37">
        <v>264430</v>
      </c>
      <c r="G7" s="36" t="s">
        <v>34</v>
      </c>
      <c r="H7" s="56" t="s">
        <v>44</v>
      </c>
      <c r="I7" s="37"/>
      <c r="J7" s="38"/>
    </row>
    <row r="8" spans="1:10" ht="29.4" thickBot="1" x14ac:dyDescent="0.35">
      <c r="A8" s="35"/>
      <c r="B8" s="70"/>
      <c r="C8" s="36"/>
      <c r="D8" s="57" t="s">
        <v>85</v>
      </c>
      <c r="E8" s="36" t="s">
        <v>45</v>
      </c>
      <c r="F8" s="37">
        <v>1469</v>
      </c>
      <c r="G8" s="36" t="s">
        <v>34</v>
      </c>
      <c r="H8" s="36" t="s">
        <v>46</v>
      </c>
      <c r="I8" s="37"/>
      <c r="J8" s="38"/>
    </row>
    <row r="9" spans="1:10" ht="16.2" thickBot="1" x14ac:dyDescent="0.35">
      <c r="A9" s="35"/>
      <c r="B9" s="70"/>
      <c r="C9" s="36"/>
      <c r="D9" s="36" t="s">
        <v>73</v>
      </c>
      <c r="E9" s="36" t="s">
        <v>45</v>
      </c>
      <c r="F9" s="37">
        <v>10000</v>
      </c>
      <c r="G9" s="36" t="s">
        <v>34</v>
      </c>
      <c r="H9" s="36" t="s">
        <v>46</v>
      </c>
      <c r="I9" s="37"/>
      <c r="J9" s="38"/>
    </row>
    <row r="10" spans="1:10" ht="16.2" thickBot="1" x14ac:dyDescent="0.35">
      <c r="A10" s="35"/>
      <c r="B10" s="70"/>
      <c r="C10" s="36"/>
      <c r="D10" s="36" t="s">
        <v>47</v>
      </c>
      <c r="E10" s="36" t="s">
        <v>48</v>
      </c>
      <c r="F10" s="37">
        <v>15530</v>
      </c>
      <c r="G10" s="36" t="s">
        <v>34</v>
      </c>
      <c r="H10" s="36" t="s">
        <v>49</v>
      </c>
      <c r="I10" s="37"/>
      <c r="J10" s="38"/>
    </row>
    <row r="11" spans="1:10" ht="16.2" thickBot="1" x14ac:dyDescent="0.35">
      <c r="A11" s="35"/>
      <c r="B11" s="70"/>
      <c r="C11" s="36"/>
      <c r="D11" s="36" t="s">
        <v>50</v>
      </c>
      <c r="E11" s="36" t="s">
        <v>51</v>
      </c>
      <c r="F11" s="37">
        <v>4685</v>
      </c>
      <c r="G11" s="36" t="s">
        <v>34</v>
      </c>
      <c r="H11" s="36" t="s">
        <v>46</v>
      </c>
      <c r="I11" s="37"/>
      <c r="J11" s="38"/>
    </row>
    <row r="12" spans="1:10" ht="16.2" thickBot="1" x14ac:dyDescent="0.35">
      <c r="A12" s="35"/>
      <c r="B12" s="70"/>
      <c r="C12" s="36"/>
      <c r="D12" s="36" t="s">
        <v>84</v>
      </c>
      <c r="E12" s="36" t="s">
        <v>52</v>
      </c>
      <c r="F12" s="37">
        <v>19350</v>
      </c>
      <c r="G12" s="36" t="s">
        <v>34</v>
      </c>
      <c r="H12" s="56" t="s">
        <v>44</v>
      </c>
      <c r="I12" s="37"/>
      <c r="J12" s="38"/>
    </row>
    <row r="13" spans="1:10" ht="16.2" thickBot="1" x14ac:dyDescent="0.35">
      <c r="A13" s="35"/>
      <c r="B13" s="70"/>
      <c r="C13" s="36"/>
      <c r="D13" s="36" t="s">
        <v>53</v>
      </c>
      <c r="E13" s="36"/>
      <c r="F13" s="37">
        <v>2805</v>
      </c>
      <c r="G13" s="36" t="s">
        <v>34</v>
      </c>
      <c r="H13" s="36" t="s">
        <v>46</v>
      </c>
      <c r="I13" s="37"/>
      <c r="J13" s="38"/>
    </row>
    <row r="14" spans="1:10" x14ac:dyDescent="0.3">
      <c r="A14" s="32"/>
      <c r="B14" s="89" t="s">
        <v>105</v>
      </c>
      <c r="C14" s="60" t="s">
        <v>96</v>
      </c>
      <c r="D14" s="33"/>
      <c r="E14" s="33"/>
      <c r="F14" s="34"/>
      <c r="G14" s="33"/>
      <c r="H14" s="33"/>
      <c r="I14" s="34">
        <f>SUM(F15:F15)</f>
        <v>15000</v>
      </c>
      <c r="J14" s="34"/>
    </row>
    <row r="15" spans="1:10" ht="16.2" thickBot="1" x14ac:dyDescent="0.35">
      <c r="A15" s="35"/>
      <c r="B15" s="70"/>
      <c r="C15" s="36"/>
      <c r="D15" s="36" t="s">
        <v>55</v>
      </c>
      <c r="E15" s="36"/>
      <c r="F15" s="37">
        <v>15000</v>
      </c>
      <c r="G15" s="36" t="s">
        <v>34</v>
      </c>
      <c r="H15" s="36" t="s">
        <v>69</v>
      </c>
      <c r="I15" s="37"/>
      <c r="J15" s="37"/>
    </row>
    <row r="16" spans="1:10" ht="16.2" customHeight="1" x14ac:dyDescent="0.3">
      <c r="A16" s="32"/>
      <c r="B16" s="89" t="s">
        <v>106</v>
      </c>
      <c r="C16" s="60" t="s">
        <v>97</v>
      </c>
      <c r="D16" s="33"/>
      <c r="E16" s="33"/>
      <c r="F16" s="34"/>
      <c r="G16" s="33"/>
      <c r="H16" s="33"/>
      <c r="I16" s="34">
        <f>SUM(F17:F17)</f>
        <v>10000</v>
      </c>
      <c r="J16" s="34"/>
    </row>
    <row r="17" spans="1:10" ht="16.2" thickBot="1" x14ac:dyDescent="0.35">
      <c r="A17" s="35"/>
      <c r="B17" s="70"/>
      <c r="C17" s="36"/>
      <c r="D17" s="36" t="s">
        <v>55</v>
      </c>
      <c r="E17" s="36"/>
      <c r="F17" s="37">
        <v>10000</v>
      </c>
      <c r="G17" s="36" t="s">
        <v>34</v>
      </c>
      <c r="H17" s="36" t="s">
        <v>69</v>
      </c>
      <c r="I17" s="37"/>
      <c r="J17" s="37"/>
    </row>
    <row r="18" spans="1:10" x14ac:dyDescent="0.3">
      <c r="A18" s="32"/>
      <c r="B18" s="89" t="s">
        <v>107</v>
      </c>
      <c r="C18" s="33" t="s">
        <v>75</v>
      </c>
      <c r="D18" s="33"/>
      <c r="E18" s="33"/>
      <c r="F18" s="34"/>
      <c r="G18" s="33"/>
      <c r="H18" s="33"/>
      <c r="I18" s="34">
        <f>SUM(F19:F19)</f>
        <v>4800</v>
      </c>
      <c r="J18" s="34"/>
    </row>
    <row r="19" spans="1:10" ht="16.2" thickBot="1" x14ac:dyDescent="0.35">
      <c r="A19" s="35"/>
      <c r="B19" s="70"/>
      <c r="C19" s="36"/>
      <c r="D19" s="36" t="s">
        <v>56</v>
      </c>
      <c r="E19" s="36"/>
      <c r="F19" s="37">
        <v>4800</v>
      </c>
      <c r="G19" s="36" t="s">
        <v>34</v>
      </c>
      <c r="H19" s="36" t="s">
        <v>69</v>
      </c>
      <c r="I19" s="37"/>
      <c r="J19" s="37"/>
    </row>
    <row r="20" spans="1:10" x14ac:dyDescent="0.3">
      <c r="A20" s="32"/>
      <c r="B20" s="89" t="s">
        <v>108</v>
      </c>
      <c r="C20" s="33" t="s">
        <v>70</v>
      </c>
      <c r="D20" s="33"/>
      <c r="E20" s="33"/>
      <c r="F20" s="34"/>
      <c r="G20" s="33"/>
      <c r="H20" s="33"/>
      <c r="I20" s="90">
        <f>SUM(F21:F21)</f>
        <v>3000</v>
      </c>
      <c r="J20" s="91" t="s">
        <v>99</v>
      </c>
    </row>
    <row r="21" spans="1:10" ht="16.2" thickBot="1" x14ac:dyDescent="0.35">
      <c r="A21" s="35"/>
      <c r="B21" s="70"/>
      <c r="C21" s="36"/>
      <c r="D21" s="36" t="s">
        <v>71</v>
      </c>
      <c r="E21" s="36"/>
      <c r="F21" s="37">
        <v>3000</v>
      </c>
      <c r="G21" s="36" t="s">
        <v>34</v>
      </c>
      <c r="H21" s="36" t="s">
        <v>69</v>
      </c>
      <c r="I21" s="37"/>
      <c r="J21" s="37"/>
    </row>
    <row r="22" spans="1:10" x14ac:dyDescent="0.3">
      <c r="A22" s="32"/>
      <c r="B22" s="89" t="s">
        <v>109</v>
      </c>
      <c r="C22" s="33" t="s">
        <v>111</v>
      </c>
      <c r="D22" s="33"/>
      <c r="E22" s="33"/>
      <c r="F22" s="34"/>
      <c r="G22" s="33"/>
      <c r="H22" s="33"/>
      <c r="I22" s="34">
        <f>SUM(F23)</f>
        <v>75000</v>
      </c>
      <c r="J22" s="34"/>
    </row>
    <row r="23" spans="1:10" ht="16.2" thickBot="1" x14ac:dyDescent="0.35">
      <c r="A23" s="35"/>
      <c r="B23" s="70"/>
      <c r="C23" s="36"/>
      <c r="D23" s="36" t="s">
        <v>55</v>
      </c>
      <c r="E23" s="36"/>
      <c r="F23" s="37">
        <v>75000</v>
      </c>
      <c r="G23" s="36" t="s">
        <v>34</v>
      </c>
      <c r="H23" s="36" t="s">
        <v>69</v>
      </c>
      <c r="I23" s="37"/>
      <c r="J23" s="37"/>
    </row>
    <row r="24" spans="1:10" x14ac:dyDescent="0.3">
      <c r="A24" s="32"/>
      <c r="B24" s="89" t="s">
        <v>110</v>
      </c>
      <c r="C24" s="33" t="s">
        <v>112</v>
      </c>
      <c r="D24" s="33"/>
      <c r="E24" s="33"/>
      <c r="F24" s="34"/>
      <c r="G24" s="33"/>
      <c r="H24" s="33"/>
      <c r="I24" s="34">
        <f>SUM(F25)</f>
        <v>19200</v>
      </c>
      <c r="J24" s="34"/>
    </row>
    <row r="25" spans="1:10" ht="16.2" thickBot="1" x14ac:dyDescent="0.35">
      <c r="A25" s="35"/>
      <c r="B25" s="70"/>
      <c r="C25" s="36"/>
      <c r="D25" s="36" t="s">
        <v>56</v>
      </c>
      <c r="E25" s="36"/>
      <c r="F25" s="37">
        <v>19200</v>
      </c>
      <c r="G25" s="36" t="s">
        <v>34</v>
      </c>
      <c r="H25" s="36" t="s">
        <v>69</v>
      </c>
      <c r="I25" s="37"/>
      <c r="J25" s="37"/>
    </row>
    <row r="28" spans="1:10" ht="15.75" customHeight="1" thickBot="1" x14ac:dyDescent="0.45">
      <c r="A28" s="21" t="s">
        <v>35</v>
      </c>
      <c r="B28" s="21"/>
      <c r="C28" s="39"/>
      <c r="D28" s="21"/>
      <c r="E28" s="39"/>
      <c r="F28" s="39"/>
      <c r="G28" s="40"/>
    </row>
    <row r="29" spans="1:10" ht="16.2" thickBot="1" x14ac:dyDescent="0.35">
      <c r="A29" s="41" t="s">
        <v>26</v>
      </c>
      <c r="B29" s="71" t="s">
        <v>90</v>
      </c>
      <c r="C29" s="42" t="s">
        <v>27</v>
      </c>
      <c r="D29" s="43" t="s">
        <v>36</v>
      </c>
      <c r="E29" s="44" t="s">
        <v>37</v>
      </c>
      <c r="F29" s="44" t="s">
        <v>38</v>
      </c>
      <c r="G29" s="45" t="s">
        <v>39</v>
      </c>
    </row>
    <row r="30" spans="1:10" x14ac:dyDescent="0.3">
      <c r="A30" s="174" t="s">
        <v>91</v>
      </c>
      <c r="B30" s="180" t="s">
        <v>113</v>
      </c>
      <c r="C30" s="176" t="s">
        <v>98</v>
      </c>
      <c r="D30" s="176" t="s">
        <v>46</v>
      </c>
      <c r="E30" s="46" t="s">
        <v>57</v>
      </c>
      <c r="F30" s="84">
        <v>40</v>
      </c>
      <c r="G30" s="193">
        <f>SUM(F30:F31)</f>
        <v>80</v>
      </c>
      <c r="H30" s="85" t="s">
        <v>99</v>
      </c>
    </row>
    <row r="31" spans="1:10" ht="16.2" thickBot="1" x14ac:dyDescent="0.35">
      <c r="A31" s="175"/>
      <c r="B31" s="181"/>
      <c r="C31" s="177"/>
      <c r="D31" s="177"/>
      <c r="E31" s="46" t="s">
        <v>41</v>
      </c>
      <c r="F31" s="84">
        <v>40</v>
      </c>
      <c r="G31" s="194"/>
      <c r="H31" s="86"/>
    </row>
    <row r="32" spans="1:10" x14ac:dyDescent="0.3">
      <c r="A32" s="174" t="s">
        <v>91</v>
      </c>
      <c r="B32" s="180" t="s">
        <v>114</v>
      </c>
      <c r="C32" s="176" t="s">
        <v>76</v>
      </c>
      <c r="D32" s="176" t="s">
        <v>46</v>
      </c>
      <c r="E32" s="46" t="s">
        <v>57</v>
      </c>
      <c r="F32" s="84">
        <v>8</v>
      </c>
      <c r="G32" s="193">
        <f>SUM(F32:F33)</f>
        <v>48</v>
      </c>
      <c r="H32" s="85" t="s">
        <v>99</v>
      </c>
    </row>
    <row r="33" spans="1:8" ht="16.2" thickBot="1" x14ac:dyDescent="0.35">
      <c r="A33" s="175"/>
      <c r="B33" s="181"/>
      <c r="C33" s="177"/>
      <c r="D33" s="177"/>
      <c r="E33" s="46" t="s">
        <v>41</v>
      </c>
      <c r="F33" s="84">
        <v>40</v>
      </c>
      <c r="G33" s="194"/>
      <c r="H33" s="86"/>
    </row>
    <row r="34" spans="1:8" x14ac:dyDescent="0.3">
      <c r="A34" s="185" t="s">
        <v>91</v>
      </c>
      <c r="B34" s="201" t="s">
        <v>128</v>
      </c>
      <c r="C34" s="186" t="s">
        <v>89</v>
      </c>
      <c r="D34" s="186" t="s">
        <v>46</v>
      </c>
      <c r="E34" s="46" t="s">
        <v>40</v>
      </c>
      <c r="F34" s="46">
        <v>31</v>
      </c>
      <c r="G34" s="178">
        <f>SUM(F34:F37)</f>
        <v>575</v>
      </c>
    </row>
    <row r="35" spans="1:8" x14ac:dyDescent="0.3">
      <c r="A35" s="185"/>
      <c r="B35" s="202"/>
      <c r="C35" s="186"/>
      <c r="D35" s="186"/>
      <c r="E35" s="46" t="s">
        <v>42</v>
      </c>
      <c r="F35" s="46">
        <f>21+97</f>
        <v>118</v>
      </c>
      <c r="G35" s="183"/>
    </row>
    <row r="36" spans="1:8" x14ac:dyDescent="0.3">
      <c r="A36" s="185"/>
      <c r="B36" s="202"/>
      <c r="C36" s="186"/>
      <c r="D36" s="186"/>
      <c r="E36" s="46" t="s">
        <v>41</v>
      </c>
      <c r="F36" s="46">
        <v>10</v>
      </c>
      <c r="G36" s="183"/>
    </row>
    <row r="37" spans="1:8" x14ac:dyDescent="0.3">
      <c r="A37" s="185"/>
      <c r="B37" s="203"/>
      <c r="C37" s="186"/>
      <c r="D37" s="186"/>
      <c r="E37" s="46" t="s">
        <v>54</v>
      </c>
      <c r="F37" s="46">
        <v>416</v>
      </c>
      <c r="G37" s="179"/>
    </row>
    <row r="38" spans="1:8" x14ac:dyDescent="0.3">
      <c r="A38" s="185" t="s">
        <v>91</v>
      </c>
      <c r="B38" s="180" t="s">
        <v>115</v>
      </c>
      <c r="C38" s="186" t="s">
        <v>100</v>
      </c>
      <c r="D38" s="186" t="s">
        <v>46</v>
      </c>
      <c r="E38" s="46" t="s">
        <v>57</v>
      </c>
      <c r="F38" s="46">
        <v>5</v>
      </c>
      <c r="G38" s="178">
        <f>SUM(F38:F40)</f>
        <v>20</v>
      </c>
    </row>
    <row r="39" spans="1:8" x14ac:dyDescent="0.3">
      <c r="A39" s="185"/>
      <c r="B39" s="182"/>
      <c r="C39" s="186"/>
      <c r="D39" s="186"/>
      <c r="E39" s="46" t="s">
        <v>41</v>
      </c>
      <c r="F39" s="46">
        <v>5</v>
      </c>
      <c r="G39" s="183"/>
    </row>
    <row r="40" spans="1:8" x14ac:dyDescent="0.3">
      <c r="A40" s="185"/>
      <c r="B40" s="181"/>
      <c r="C40" s="185"/>
      <c r="D40" s="186"/>
      <c r="E40" s="46" t="s">
        <v>54</v>
      </c>
      <c r="F40" s="46">
        <v>10</v>
      </c>
      <c r="G40" s="179"/>
    </row>
    <row r="41" spans="1:8" x14ac:dyDescent="0.3">
      <c r="A41" s="185" t="s">
        <v>91</v>
      </c>
      <c r="B41" s="180" t="s">
        <v>116</v>
      </c>
      <c r="C41" s="186" t="s">
        <v>101</v>
      </c>
      <c r="D41" s="186" t="s">
        <v>46</v>
      </c>
      <c r="E41" s="46" t="s">
        <v>57</v>
      </c>
      <c r="F41" s="46">
        <v>5</v>
      </c>
      <c r="G41" s="178">
        <f>SUM(F41:F43)</f>
        <v>20</v>
      </c>
    </row>
    <row r="42" spans="1:8" x14ac:dyDescent="0.3">
      <c r="A42" s="185"/>
      <c r="B42" s="182"/>
      <c r="C42" s="186"/>
      <c r="D42" s="186"/>
      <c r="E42" s="46" t="s">
        <v>41</v>
      </c>
      <c r="F42" s="46">
        <v>5</v>
      </c>
      <c r="G42" s="183"/>
    </row>
    <row r="43" spans="1:8" x14ac:dyDescent="0.3">
      <c r="A43" s="185"/>
      <c r="B43" s="181"/>
      <c r="C43" s="185"/>
      <c r="D43" s="186"/>
      <c r="E43" s="46" t="s">
        <v>54</v>
      </c>
      <c r="F43" s="46">
        <v>10</v>
      </c>
      <c r="G43" s="179"/>
    </row>
    <row r="44" spans="1:8" ht="16.05" customHeight="1" x14ac:dyDescent="0.3">
      <c r="A44" s="185" t="s">
        <v>91</v>
      </c>
      <c r="B44" s="201" t="s">
        <v>129</v>
      </c>
      <c r="C44" s="47" t="s">
        <v>77</v>
      </c>
      <c r="D44" s="47" t="s">
        <v>46</v>
      </c>
      <c r="E44" s="46" t="s">
        <v>41</v>
      </c>
      <c r="F44" s="46">
        <f>186+186</f>
        <v>372</v>
      </c>
      <c r="G44" s="178">
        <f>SUM(F44:F46)</f>
        <v>1027</v>
      </c>
    </row>
    <row r="45" spans="1:8" ht="16.05" customHeight="1" x14ac:dyDescent="0.3">
      <c r="A45" s="185"/>
      <c r="B45" s="202"/>
      <c r="C45" s="53"/>
      <c r="D45" s="53"/>
      <c r="E45" s="46" t="s">
        <v>42</v>
      </c>
      <c r="F45" s="46">
        <v>97</v>
      </c>
      <c r="G45" s="183"/>
    </row>
    <row r="46" spans="1:8" x14ac:dyDescent="0.3">
      <c r="A46" s="185"/>
      <c r="B46" s="203"/>
      <c r="C46" s="52" t="s">
        <v>78</v>
      </c>
      <c r="D46" s="48"/>
      <c r="E46" s="46" t="s">
        <v>54</v>
      </c>
      <c r="F46" s="46">
        <v>558</v>
      </c>
      <c r="G46" s="179"/>
    </row>
    <row r="47" spans="1:8" x14ac:dyDescent="0.3">
      <c r="A47" s="185" t="s">
        <v>91</v>
      </c>
      <c r="B47" s="201" t="s">
        <v>130</v>
      </c>
      <c r="C47" s="47" t="s">
        <v>79</v>
      </c>
      <c r="D47" s="47" t="s">
        <v>46</v>
      </c>
      <c r="E47" s="46" t="s">
        <v>41</v>
      </c>
      <c r="F47" s="46">
        <f>186+186</f>
        <v>372</v>
      </c>
      <c r="G47" s="178">
        <f>SUM(F47:F49)</f>
        <v>1027</v>
      </c>
    </row>
    <row r="48" spans="1:8" x14ac:dyDescent="0.3">
      <c r="A48" s="185"/>
      <c r="B48" s="202"/>
      <c r="C48" s="53"/>
      <c r="D48" s="53"/>
      <c r="E48" s="46" t="s">
        <v>42</v>
      </c>
      <c r="F48" s="46">
        <v>97</v>
      </c>
      <c r="G48" s="183"/>
    </row>
    <row r="49" spans="1:8" x14ac:dyDescent="0.3">
      <c r="A49" s="185"/>
      <c r="B49" s="203"/>
      <c r="C49" s="52"/>
      <c r="D49" s="48"/>
      <c r="E49" s="46" t="s">
        <v>54</v>
      </c>
      <c r="F49" s="46">
        <v>558</v>
      </c>
      <c r="G49" s="179"/>
    </row>
    <row r="50" spans="1:8" ht="16.05" customHeight="1" x14ac:dyDescent="0.3">
      <c r="A50" s="185" t="s">
        <v>91</v>
      </c>
      <c r="B50" s="201" t="s">
        <v>131</v>
      </c>
      <c r="C50" s="47" t="s">
        <v>80</v>
      </c>
      <c r="D50" s="47" t="s">
        <v>46</v>
      </c>
      <c r="E50" s="46" t="s">
        <v>41</v>
      </c>
      <c r="F50" s="46">
        <f>124+124</f>
        <v>248</v>
      </c>
      <c r="G50" s="178">
        <f>SUM(F50:F52)</f>
        <v>903</v>
      </c>
    </row>
    <row r="51" spans="1:8" ht="16.05" customHeight="1" x14ac:dyDescent="0.3">
      <c r="A51" s="185"/>
      <c r="B51" s="202"/>
      <c r="C51" s="53"/>
      <c r="D51" s="53"/>
      <c r="E51" s="46" t="s">
        <v>42</v>
      </c>
      <c r="F51" s="46">
        <v>97</v>
      </c>
      <c r="G51" s="183"/>
    </row>
    <row r="52" spans="1:8" x14ac:dyDescent="0.3">
      <c r="A52" s="185"/>
      <c r="B52" s="203"/>
      <c r="C52" s="52"/>
      <c r="D52" s="48"/>
      <c r="E52" s="46" t="s">
        <v>54</v>
      </c>
      <c r="F52" s="46">
        <v>558</v>
      </c>
      <c r="G52" s="179"/>
    </row>
    <row r="53" spans="1:8" x14ac:dyDescent="0.3">
      <c r="A53" s="174" t="s">
        <v>91</v>
      </c>
      <c r="B53" s="201" t="s">
        <v>132</v>
      </c>
      <c r="C53" s="174" t="s">
        <v>81</v>
      </c>
      <c r="D53" s="176" t="s">
        <v>46</v>
      </c>
      <c r="E53" s="46" t="s">
        <v>54</v>
      </c>
      <c r="F53" s="46">
        <v>558</v>
      </c>
      <c r="G53" s="178">
        <f>SUM(F53:F54)</f>
        <v>655</v>
      </c>
    </row>
    <row r="54" spans="1:8" x14ac:dyDescent="0.3">
      <c r="A54" s="175"/>
      <c r="B54" s="203"/>
      <c r="C54" s="175"/>
      <c r="D54" s="177"/>
      <c r="E54" s="46" t="s">
        <v>42</v>
      </c>
      <c r="F54" s="46">
        <v>97</v>
      </c>
      <c r="G54" s="179"/>
    </row>
    <row r="55" spans="1:8" ht="16.05" customHeight="1" x14ac:dyDescent="0.3">
      <c r="A55" s="174" t="s">
        <v>91</v>
      </c>
      <c r="B55" s="180" t="s">
        <v>117</v>
      </c>
      <c r="C55" s="47" t="s">
        <v>82</v>
      </c>
      <c r="D55" s="47" t="s">
        <v>46</v>
      </c>
      <c r="E55" s="46" t="s">
        <v>41</v>
      </c>
      <c r="F55" s="46">
        <v>12</v>
      </c>
      <c r="G55" s="178">
        <f>SUM(F55:F56)</f>
        <v>60</v>
      </c>
    </row>
    <row r="56" spans="1:8" ht="16.2" thickBot="1" x14ac:dyDescent="0.35">
      <c r="A56" s="175"/>
      <c r="B56" s="181"/>
      <c r="C56" s="52"/>
      <c r="D56" s="48"/>
      <c r="E56" s="46" t="s">
        <v>57</v>
      </c>
      <c r="F56" s="46">
        <v>48</v>
      </c>
      <c r="G56" s="179"/>
    </row>
    <row r="57" spans="1:8" ht="16.2" thickBot="1" x14ac:dyDescent="0.35">
      <c r="A57" s="58" t="s">
        <v>91</v>
      </c>
      <c r="B57" s="82" t="s">
        <v>118</v>
      </c>
      <c r="C57" s="58" t="s">
        <v>83</v>
      </c>
      <c r="D57" s="59" t="s">
        <v>46</v>
      </c>
      <c r="E57" s="46" t="s">
        <v>41</v>
      </c>
      <c r="F57" s="83">
        <v>80</v>
      </c>
      <c r="G57" s="87">
        <f>SUM(F57:F57)</f>
        <v>80</v>
      </c>
      <c r="H57" s="88" t="s">
        <v>99</v>
      </c>
    </row>
    <row r="58" spans="1:8" x14ac:dyDescent="0.3">
      <c r="A58" s="185" t="s">
        <v>91</v>
      </c>
      <c r="B58" s="180" t="s">
        <v>119</v>
      </c>
      <c r="C58" s="186" t="s">
        <v>58</v>
      </c>
      <c r="D58" s="186" t="s">
        <v>46</v>
      </c>
      <c r="E58" s="46" t="s">
        <v>57</v>
      </c>
      <c r="F58" s="46">
        <v>80</v>
      </c>
      <c r="G58" s="178">
        <f>SUM(F58:F59)</f>
        <v>160</v>
      </c>
    </row>
    <row r="59" spans="1:8" x14ac:dyDescent="0.3">
      <c r="A59" s="185"/>
      <c r="B59" s="181"/>
      <c r="C59" s="185"/>
      <c r="D59" s="186"/>
      <c r="E59" s="46" t="s">
        <v>41</v>
      </c>
      <c r="F59" s="46">
        <v>80</v>
      </c>
      <c r="G59" s="179"/>
    </row>
    <row r="60" spans="1:8" x14ac:dyDescent="0.3">
      <c r="A60" s="185" t="s">
        <v>91</v>
      </c>
      <c r="B60" s="180" t="s">
        <v>120</v>
      </c>
      <c r="C60" s="186" t="s">
        <v>68</v>
      </c>
      <c r="D60" s="186" t="s">
        <v>46</v>
      </c>
      <c r="E60" s="46" t="s">
        <v>57</v>
      </c>
      <c r="F60" s="46">
        <v>160</v>
      </c>
      <c r="G60" s="178">
        <f>SUM(F60:F62)</f>
        <v>800</v>
      </c>
    </row>
    <row r="61" spans="1:8" x14ac:dyDescent="0.3">
      <c r="A61" s="185"/>
      <c r="B61" s="182"/>
      <c r="C61" s="186"/>
      <c r="D61" s="186"/>
      <c r="E61" s="46" t="s">
        <v>41</v>
      </c>
      <c r="F61" s="46">
        <f>160+160</f>
        <v>320</v>
      </c>
      <c r="G61" s="183"/>
    </row>
    <row r="62" spans="1:8" x14ac:dyDescent="0.3">
      <c r="A62" s="185"/>
      <c r="B62" s="181"/>
      <c r="C62" s="185"/>
      <c r="D62" s="186"/>
      <c r="E62" s="46" t="s">
        <v>54</v>
      </c>
      <c r="F62" s="46">
        <v>320</v>
      </c>
      <c r="G62" s="179"/>
    </row>
    <row r="63" spans="1:8" ht="16.05" customHeight="1" x14ac:dyDescent="0.3">
      <c r="A63" s="174" t="s">
        <v>91</v>
      </c>
      <c r="B63" s="201" t="s">
        <v>133</v>
      </c>
      <c r="C63" s="47" t="s">
        <v>61</v>
      </c>
      <c r="D63" s="47" t="s">
        <v>46</v>
      </c>
      <c r="E63" s="46" t="s">
        <v>41</v>
      </c>
      <c r="F63" s="46">
        <f>659+659</f>
        <v>1318</v>
      </c>
      <c r="G63" s="178">
        <f>SUM(F63:F65)</f>
        <v>3867</v>
      </c>
    </row>
    <row r="64" spans="1:8" ht="16.05" customHeight="1" x14ac:dyDescent="0.3">
      <c r="A64" s="184"/>
      <c r="B64" s="202"/>
      <c r="C64" s="53"/>
      <c r="D64" s="53"/>
      <c r="E64" s="46" t="s">
        <v>42</v>
      </c>
      <c r="F64" s="46">
        <v>209</v>
      </c>
      <c r="G64" s="183"/>
    </row>
    <row r="65" spans="1:7" x14ac:dyDescent="0.3">
      <c r="A65" s="175"/>
      <c r="B65" s="203"/>
      <c r="C65" s="52"/>
      <c r="D65" s="48"/>
      <c r="E65" s="46" t="s">
        <v>54</v>
      </c>
      <c r="F65" s="46">
        <v>2340</v>
      </c>
      <c r="G65" s="179"/>
    </row>
    <row r="66" spans="1:7" ht="16.05" customHeight="1" x14ac:dyDescent="0.3">
      <c r="A66" s="174" t="s">
        <v>91</v>
      </c>
      <c r="B66" s="201" t="s">
        <v>134</v>
      </c>
      <c r="C66" s="47" t="s">
        <v>62</v>
      </c>
      <c r="D66" s="47" t="s">
        <v>46</v>
      </c>
      <c r="E66" s="46" t="s">
        <v>41</v>
      </c>
      <c r="F66" s="46">
        <f>659+659</f>
        <v>1318</v>
      </c>
      <c r="G66" s="178">
        <f>SUM(F66:F68)</f>
        <v>3867</v>
      </c>
    </row>
    <row r="67" spans="1:7" ht="16.05" customHeight="1" x14ac:dyDescent="0.3">
      <c r="A67" s="184"/>
      <c r="B67" s="202"/>
      <c r="C67" s="53"/>
      <c r="D67" s="53"/>
      <c r="E67" s="46" t="s">
        <v>42</v>
      </c>
      <c r="F67" s="46">
        <v>209</v>
      </c>
      <c r="G67" s="183"/>
    </row>
    <row r="68" spans="1:7" x14ac:dyDescent="0.3">
      <c r="A68" s="175"/>
      <c r="B68" s="203"/>
      <c r="C68" s="52"/>
      <c r="D68" s="48"/>
      <c r="E68" s="46" t="s">
        <v>54</v>
      </c>
      <c r="F68" s="46">
        <v>2340</v>
      </c>
      <c r="G68" s="179"/>
    </row>
    <row r="69" spans="1:7" ht="16.05" customHeight="1" x14ac:dyDescent="0.3">
      <c r="A69" s="174" t="s">
        <v>91</v>
      </c>
      <c r="B69" s="201" t="s">
        <v>135</v>
      </c>
      <c r="C69" s="47" t="s">
        <v>63</v>
      </c>
      <c r="D69" s="47" t="s">
        <v>46</v>
      </c>
      <c r="E69" s="46" t="s">
        <v>41</v>
      </c>
      <c r="F69" s="46">
        <f>659+659</f>
        <v>1318</v>
      </c>
      <c r="G69" s="178">
        <f>SUM(F69:F71)</f>
        <v>3867</v>
      </c>
    </row>
    <row r="70" spans="1:7" ht="16.05" customHeight="1" x14ac:dyDescent="0.3">
      <c r="A70" s="184"/>
      <c r="B70" s="202"/>
      <c r="C70" s="53"/>
      <c r="D70" s="53"/>
      <c r="E70" s="46" t="s">
        <v>42</v>
      </c>
      <c r="F70" s="46">
        <v>209</v>
      </c>
      <c r="G70" s="183"/>
    </row>
    <row r="71" spans="1:7" x14ac:dyDescent="0.3">
      <c r="A71" s="175"/>
      <c r="B71" s="203"/>
      <c r="C71" s="52"/>
      <c r="D71" s="48"/>
      <c r="E71" s="46" t="s">
        <v>54</v>
      </c>
      <c r="F71" s="46">
        <v>2340</v>
      </c>
      <c r="G71" s="179"/>
    </row>
    <row r="72" spans="1:7" x14ac:dyDescent="0.3">
      <c r="A72" s="174" t="s">
        <v>91</v>
      </c>
      <c r="B72" s="201" t="s">
        <v>136</v>
      </c>
      <c r="C72" s="174" t="s">
        <v>64</v>
      </c>
      <c r="D72" s="176" t="s">
        <v>46</v>
      </c>
      <c r="E72" s="46" t="s">
        <v>54</v>
      </c>
      <c r="F72" s="46">
        <v>2340</v>
      </c>
      <c r="G72" s="178">
        <f>SUM(F72:F73)</f>
        <v>2549</v>
      </c>
    </row>
    <row r="73" spans="1:7" x14ac:dyDescent="0.3">
      <c r="A73" s="175"/>
      <c r="B73" s="203"/>
      <c r="C73" s="175"/>
      <c r="D73" s="177"/>
      <c r="E73" s="46" t="s">
        <v>42</v>
      </c>
      <c r="F73" s="46">
        <v>209</v>
      </c>
      <c r="G73" s="179"/>
    </row>
    <row r="74" spans="1:7" ht="16.05" customHeight="1" x14ac:dyDescent="0.3">
      <c r="A74" s="174" t="s">
        <v>91</v>
      </c>
      <c r="B74" s="180" t="s">
        <v>121</v>
      </c>
      <c r="C74" s="176" t="s">
        <v>65</v>
      </c>
      <c r="D74" s="47" t="s">
        <v>46</v>
      </c>
      <c r="E74" s="46" t="s">
        <v>41</v>
      </c>
      <c r="F74" s="46">
        <v>104</v>
      </c>
      <c r="G74" s="178">
        <f>SUM(F74:F75)</f>
        <v>312</v>
      </c>
    </row>
    <row r="75" spans="1:7" x14ac:dyDescent="0.3">
      <c r="A75" s="175"/>
      <c r="B75" s="181"/>
      <c r="C75" s="177"/>
      <c r="D75" s="48"/>
      <c r="E75" s="46" t="s">
        <v>57</v>
      </c>
      <c r="F75" s="46">
        <v>208</v>
      </c>
      <c r="G75" s="179"/>
    </row>
    <row r="76" spans="1:7" x14ac:dyDescent="0.3">
      <c r="A76" s="49"/>
      <c r="B76" s="49"/>
      <c r="C76" s="50" t="s">
        <v>33</v>
      </c>
      <c r="D76" s="50"/>
      <c r="E76" s="51"/>
      <c r="F76" s="51">
        <f>SUM(F34:F56)+SUM(F58:F75)</f>
        <v>19709</v>
      </c>
      <c r="G76" s="51">
        <f>SUM(G34:G56)+SUM(G58:G75)</f>
        <v>19709</v>
      </c>
    </row>
    <row r="78" spans="1:7" x14ac:dyDescent="0.3">
      <c r="C78" t="s">
        <v>86</v>
      </c>
    </row>
    <row r="79" spans="1:7" x14ac:dyDescent="0.3">
      <c r="C79" t="s">
        <v>122</v>
      </c>
    </row>
    <row r="81" spans="3:3" x14ac:dyDescent="0.3">
      <c r="C81" t="s">
        <v>59</v>
      </c>
    </row>
    <row r="82" spans="3:3" x14ac:dyDescent="0.3">
      <c r="C82" t="s">
        <v>60</v>
      </c>
    </row>
    <row r="83" spans="3:3" x14ac:dyDescent="0.3">
      <c r="C83" t="s">
        <v>66</v>
      </c>
    </row>
  </sheetData>
  <mergeCells count="76">
    <mergeCell ref="A34:A37"/>
    <mergeCell ref="C34:C37"/>
    <mergeCell ref="D34:D37"/>
    <mergeCell ref="A38:A40"/>
    <mergeCell ref="C38:C40"/>
    <mergeCell ref="D38:D40"/>
    <mergeCell ref="G44:G46"/>
    <mergeCell ref="G47:G49"/>
    <mergeCell ref="G53:G54"/>
    <mergeCell ref="G38:G40"/>
    <mergeCell ref="G50:G52"/>
    <mergeCell ref="A30:A31"/>
    <mergeCell ref="C30:C31"/>
    <mergeCell ref="D30:D31"/>
    <mergeCell ref="B55:B56"/>
    <mergeCell ref="A4:A6"/>
    <mergeCell ref="A44:A46"/>
    <mergeCell ref="A47:A49"/>
    <mergeCell ref="A50:A52"/>
    <mergeCell ref="A53:A54"/>
    <mergeCell ref="C53:C54"/>
    <mergeCell ref="B44:B46"/>
    <mergeCell ref="B47:B49"/>
    <mergeCell ref="B53:B54"/>
    <mergeCell ref="A32:A33"/>
    <mergeCell ref="C32:C33"/>
    <mergeCell ref="D32:D33"/>
    <mergeCell ref="A41:A43"/>
    <mergeCell ref="C41:C43"/>
    <mergeCell ref="D41:D43"/>
    <mergeCell ref="G41:G43"/>
    <mergeCell ref="B38:B40"/>
    <mergeCell ref="B41:B43"/>
    <mergeCell ref="H4:H6"/>
    <mergeCell ref="J4:J6"/>
    <mergeCell ref="B30:B31"/>
    <mergeCell ref="B32:B33"/>
    <mergeCell ref="B34:B37"/>
    <mergeCell ref="G4:G6"/>
    <mergeCell ref="G32:G33"/>
    <mergeCell ref="G34:G37"/>
    <mergeCell ref="G30:G31"/>
    <mergeCell ref="E4:E6"/>
    <mergeCell ref="F4:F6"/>
    <mergeCell ref="G60:G62"/>
    <mergeCell ref="G63:G65"/>
    <mergeCell ref="A63:A65"/>
    <mergeCell ref="B50:B52"/>
    <mergeCell ref="A58:A59"/>
    <mergeCell ref="C58:C59"/>
    <mergeCell ref="D58:D59"/>
    <mergeCell ref="G58:G59"/>
    <mergeCell ref="A55:A56"/>
    <mergeCell ref="G55:G56"/>
    <mergeCell ref="D53:D54"/>
    <mergeCell ref="A66:A68"/>
    <mergeCell ref="A69:A71"/>
    <mergeCell ref="A60:A62"/>
    <mergeCell ref="C60:C62"/>
    <mergeCell ref="D60:D62"/>
    <mergeCell ref="A74:A75"/>
    <mergeCell ref="C74:C75"/>
    <mergeCell ref="G74:G75"/>
    <mergeCell ref="B58:B59"/>
    <mergeCell ref="B60:B62"/>
    <mergeCell ref="B63:B65"/>
    <mergeCell ref="B66:B68"/>
    <mergeCell ref="B69:B71"/>
    <mergeCell ref="B72:B73"/>
    <mergeCell ref="B74:B75"/>
    <mergeCell ref="G66:G68"/>
    <mergeCell ref="G69:G71"/>
    <mergeCell ref="A72:A73"/>
    <mergeCell ref="C72:C73"/>
    <mergeCell ref="D72:D73"/>
    <mergeCell ref="G72:G73"/>
  </mergeCells>
  <hyperlinks>
    <hyperlink ref="H7" location="Quotations!A62" display="Quotation" xr:uid="{00000000-0004-0000-0100-000000000000}"/>
    <hyperlink ref="H12" location="Quotations!A1" display="Quotation" xr:uid="{00000000-0004-0000-0100-000001000000}"/>
  </hyperlinks>
  <pageMargins left="0.7" right="0.7" top="0.75" bottom="0.75" header="0.3" footer="0.3"/>
  <pageSetup orientation="portrait" horizontalDpi="300" verticalDpi="300"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
  <sheetViews>
    <sheetView topLeftCell="A24" workbookViewId="0">
      <selection activeCell="M157" sqref="M157"/>
    </sheetView>
  </sheetViews>
  <sheetFormatPr defaultRowHeight="15.6" x14ac:dyDescent="0.3"/>
  <sheetData/>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3</vt:i4>
      </vt:variant>
    </vt:vector>
  </HeadingPairs>
  <TitlesOfParts>
    <vt:vector size="3" baseType="lpstr">
      <vt:lpstr>Sector Assembly &amp; Testing</vt:lpstr>
      <vt:lpstr>Sector Assembly - Details</vt:lpstr>
      <vt:lpstr>Quotations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Don Lynch</dc:creator>
  <cp:lastModifiedBy>Glenn</cp:lastModifiedBy>
  <dcterms:created xsi:type="dcterms:W3CDTF">2017-03-02T14:42:49Z</dcterms:created>
  <dcterms:modified xsi:type="dcterms:W3CDTF">2019-04-02T21:57:41Z</dcterms:modified>
</cp:coreProperties>
</file>