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5" yWindow="-105" windowWidth="23250" windowHeight="12570" tabRatio="876"/>
  </bookViews>
  <sheets>
    <sheet name="Nav" sheetId="9" r:id="rId1"/>
    <sheet name="v1 Field Cage-Summary" sheetId="1" r:id="rId2"/>
    <sheet name="v2 Field Cage-Summary" sheetId="12" r:id="rId3"/>
    <sheet name="Final Field Cage-Summary" sheetId="13" r:id="rId4"/>
    <sheet name="v1 Modules-Summary" sheetId="16" r:id="rId5"/>
    <sheet name="v2 Modules-Summary" sheetId="17" r:id="rId6"/>
    <sheet name="GEM Acquisition-Summary" sheetId="18" r:id="rId7"/>
    <sheet name="High Voltage System-Summary" sheetId="19" r:id="rId8"/>
    <sheet name="Assembly-Summary" sheetId="20" r:id="rId9"/>
    <sheet name="v1 Field Cage--Details" sheetId="10" r:id="rId10"/>
    <sheet name="v2 FIeld Cage-Details" sheetId="14" r:id="rId11"/>
    <sheet name="Final FIeld Cage-Details" sheetId="15" r:id="rId12"/>
    <sheet name="v1 Modules-Details" sheetId="21" r:id="rId13"/>
    <sheet name="v2 Modules-Details" sheetId="22" r:id="rId14"/>
    <sheet name="GEM Acquisition-Details" sheetId="23" r:id="rId15"/>
    <sheet name="High Voltage System-Details" sheetId="24" r:id="rId16"/>
    <sheet name="Assembly-Details" sheetId="25" r:id="rId17"/>
    <sheet name="Quotations" sheetId="4" r:id="rId18"/>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J3" i="10" l="1"/>
  <c r="J3" i="21"/>
  <c r="I74" i="21"/>
  <c r="I72" i="21"/>
  <c r="I70" i="21"/>
  <c r="I68" i="21"/>
  <c r="I65" i="21"/>
  <c r="I64" i="21"/>
  <c r="I63" i="21"/>
  <c r="I62" i="21"/>
  <c r="I61" i="21"/>
  <c r="I60" i="21"/>
  <c r="I57" i="21"/>
  <c r="I54" i="21"/>
  <c r="I51" i="21"/>
  <c r="I48" i="21"/>
  <c r="I45" i="21"/>
  <c r="G26" i="21"/>
  <c r="G29" i="21"/>
  <c r="G28" i="21"/>
  <c r="I84" i="10" l="1"/>
  <c r="G84" i="10"/>
  <c r="G92" i="10"/>
  <c r="G90" i="10"/>
  <c r="G91" i="10"/>
  <c r="G89" i="10"/>
  <c r="I89" i="10"/>
  <c r="I63" i="10"/>
  <c r="I57" i="10"/>
  <c r="G66" i="10"/>
  <c r="G60" i="10"/>
  <c r="I52" i="10"/>
  <c r="F47" i="10"/>
  <c r="AA67" i="4" l="1"/>
  <c r="AA68" i="4"/>
  <c r="AA66" i="4"/>
  <c r="Q150" i="4"/>
  <c r="F22" i="24"/>
  <c r="I21" i="24" s="1"/>
  <c r="AC143" i="4"/>
  <c r="AC144" i="4"/>
  <c r="F4" i="25"/>
  <c r="I3" i="25" s="1"/>
  <c r="J3" i="25" s="1"/>
  <c r="G82" i="20" s="1"/>
  <c r="O145" i="4"/>
  <c r="Q145" i="4" s="1"/>
  <c r="F18" i="24" s="1"/>
  <c r="O144" i="4"/>
  <c r="Q144" i="4"/>
  <c r="F17" i="24"/>
  <c r="Q143" i="4"/>
  <c r="F16" i="24" s="1"/>
  <c r="Q142" i="4"/>
  <c r="F15" i="24" s="1"/>
  <c r="Q141" i="4"/>
  <c r="F14" i="24" s="1"/>
  <c r="Q140" i="4"/>
  <c r="F13" i="24"/>
  <c r="O139" i="4"/>
  <c r="Q139" i="4" s="1"/>
  <c r="F12" i="24" s="1"/>
  <c r="Q138" i="4"/>
  <c r="F11" i="24"/>
  <c r="O137" i="4"/>
  <c r="Q137" i="4"/>
  <c r="F10" i="24"/>
  <c r="Q136" i="4"/>
  <c r="F9" i="24" s="1"/>
  <c r="Q135" i="4"/>
  <c r="F8" i="24" s="1"/>
  <c r="Q134" i="4"/>
  <c r="F7" i="24" s="1"/>
  <c r="Q133" i="4"/>
  <c r="F6" i="24"/>
  <c r="Q132" i="4"/>
  <c r="F5" i="24" s="1"/>
  <c r="W66" i="4"/>
  <c r="X66" i="4" s="1"/>
  <c r="W67" i="4"/>
  <c r="X67" i="4" s="1"/>
  <c r="Z67" i="4" s="1"/>
  <c r="AB67" i="4" s="1"/>
  <c r="F8" i="23" s="1"/>
  <c r="W68" i="4"/>
  <c r="X68" i="4"/>
  <c r="Z68" i="4" s="1"/>
  <c r="AB68" i="4" s="1"/>
  <c r="F9" i="23" s="1"/>
  <c r="G27" i="24"/>
  <c r="I19" i="24"/>
  <c r="I4" i="23"/>
  <c r="I4" i="22"/>
  <c r="I6" i="22"/>
  <c r="I8" i="22"/>
  <c r="J3" i="22" s="1"/>
  <c r="G82" i="17" s="1"/>
  <c r="I10" i="22"/>
  <c r="I12" i="22"/>
  <c r="G31" i="21"/>
  <c r="I29" i="21"/>
  <c r="G58" i="21"/>
  <c r="G57" i="21"/>
  <c r="I4" i="21"/>
  <c r="I7" i="21"/>
  <c r="G82" i="16" s="1"/>
  <c r="I9" i="21"/>
  <c r="I11" i="21"/>
  <c r="I13" i="21"/>
  <c r="I15" i="21"/>
  <c r="I18" i="21"/>
  <c r="I20" i="21"/>
  <c r="I4" i="15"/>
  <c r="J3" i="15" s="1"/>
  <c r="G82" i="13" s="1"/>
  <c r="I4" i="14"/>
  <c r="I9" i="14"/>
  <c r="I17" i="14"/>
  <c r="I23" i="14"/>
  <c r="I25" i="14"/>
  <c r="J3" i="14"/>
  <c r="G82" i="12" s="1"/>
  <c r="I45" i="10"/>
  <c r="I48" i="10"/>
  <c r="I50" i="10"/>
  <c r="G63" i="10"/>
  <c r="G69" i="10"/>
  <c r="G72" i="10"/>
  <c r="G75" i="10"/>
  <c r="G78" i="10"/>
  <c r="G81" i="10"/>
  <c r="G85" i="10"/>
  <c r="G88" i="10"/>
  <c r="G93" i="10"/>
  <c r="G94" i="10"/>
  <c r="G95" i="10"/>
  <c r="G96" i="10"/>
  <c r="G97" i="10"/>
  <c r="G100" i="10"/>
  <c r="G103" i="10"/>
  <c r="G106" i="10"/>
  <c r="G109" i="10"/>
  <c r="G112" i="10"/>
  <c r="F115" i="10"/>
  <c r="J82" i="1" s="1"/>
  <c r="I42" i="21"/>
  <c r="I39" i="21"/>
  <c r="I33" i="21"/>
  <c r="I36" i="21"/>
  <c r="H82" i="21"/>
  <c r="H115" i="10"/>
  <c r="I112" i="10"/>
  <c r="I109" i="10"/>
  <c r="I106" i="10"/>
  <c r="I103" i="10"/>
  <c r="I100" i="10"/>
  <c r="I97" i="10"/>
  <c r="I96" i="10"/>
  <c r="I95" i="10"/>
  <c r="I94" i="10"/>
  <c r="I88" i="10"/>
  <c r="I81" i="10"/>
  <c r="I75" i="10"/>
  <c r="I115" i="10" s="1"/>
  <c r="G81" i="18"/>
  <c r="F48" i="22"/>
  <c r="J82" i="17" s="1"/>
  <c r="F17" i="15"/>
  <c r="J82" i="13" s="1"/>
  <c r="F61" i="14"/>
  <c r="J82" i="12" s="1"/>
  <c r="F82" i="21"/>
  <c r="J82" i="16" s="1"/>
  <c r="F15" i="23"/>
  <c r="J82" i="18"/>
  <c r="F31" i="24"/>
  <c r="J82" i="19" s="1"/>
  <c r="F17" i="25"/>
  <c r="J82" i="20" s="1"/>
  <c r="G14" i="25"/>
  <c r="G11" i="25"/>
  <c r="G17" i="25" s="1"/>
  <c r="G8" i="25"/>
  <c r="G29" i="24"/>
  <c r="G30" i="24"/>
  <c r="G26" i="24"/>
  <c r="G31" i="24" s="1"/>
  <c r="G14" i="23"/>
  <c r="G13" i="23"/>
  <c r="G15" i="23" s="1"/>
  <c r="G46" i="22"/>
  <c r="G44" i="22"/>
  <c r="G42" i="22"/>
  <c r="G41" i="22"/>
  <c r="G40" i="22"/>
  <c r="G39" i="22"/>
  <c r="G38" i="22"/>
  <c r="G37" i="22"/>
  <c r="G36" i="22"/>
  <c r="G33" i="22"/>
  <c r="G30" i="22"/>
  <c r="G27" i="22"/>
  <c r="G24" i="22"/>
  <c r="G21" i="22"/>
  <c r="G18" i="22"/>
  <c r="G48" i="22" s="1"/>
  <c r="G19" i="22"/>
  <c r="G80" i="21"/>
  <c r="G78" i="21"/>
  <c r="G76" i="21"/>
  <c r="G74" i="21"/>
  <c r="G72" i="21"/>
  <c r="G70" i="21"/>
  <c r="G68" i="21"/>
  <c r="G60" i="21"/>
  <c r="G61" i="21"/>
  <c r="G62" i="21"/>
  <c r="G63" i="21"/>
  <c r="G64" i="21"/>
  <c r="G65" i="21"/>
  <c r="G66" i="21"/>
  <c r="G67" i="21"/>
  <c r="G54" i="21"/>
  <c r="G51" i="21"/>
  <c r="G48" i="21"/>
  <c r="G45" i="21"/>
  <c r="G42" i="21"/>
  <c r="G39" i="21"/>
  <c r="G36" i="21"/>
  <c r="G33" i="21"/>
  <c r="I28" i="21"/>
  <c r="I26" i="21"/>
  <c r="I82" i="21" s="1"/>
  <c r="G16" i="15"/>
  <c r="G14" i="15"/>
  <c r="G11" i="15"/>
  <c r="G9" i="15"/>
  <c r="G17" i="15"/>
  <c r="G48" i="14"/>
  <c r="G58" i="14"/>
  <c r="G55" i="14"/>
  <c r="G52" i="14"/>
  <c r="G49" i="14"/>
  <c r="G45" i="14"/>
  <c r="G42" i="14"/>
  <c r="G39" i="14"/>
  <c r="G36" i="14"/>
  <c r="G33" i="14"/>
  <c r="G30" i="14"/>
  <c r="G61" i="14" s="1"/>
  <c r="N6" i="20"/>
  <c r="N6" i="19"/>
  <c r="N6" i="16"/>
  <c r="N6" i="17" s="1"/>
  <c r="N6" i="13"/>
  <c r="N6" i="12"/>
  <c r="N6" i="18"/>
  <c r="G81" i="17"/>
  <c r="G81" i="16"/>
  <c r="G81" i="13"/>
  <c r="G81" i="12"/>
  <c r="H81" i="1"/>
  <c r="G81" i="1"/>
  <c r="P3" i="15"/>
  <c r="H82" i="1"/>
  <c r="G82" i="21" l="1"/>
  <c r="G115" i="10"/>
  <c r="G82" i="1"/>
  <c r="X69" i="4"/>
  <c r="Z66" i="4"/>
  <c r="AB66" i="4" s="1"/>
  <c r="I4" i="24"/>
  <c r="J3" i="24" s="1"/>
  <c r="G82" i="19" s="1"/>
  <c r="Q146" i="4"/>
  <c r="F7" i="23" l="1"/>
  <c r="I6" i="23" s="1"/>
  <c r="J3" i="23" s="1"/>
  <c r="G82" i="18" s="1"/>
  <c r="AB69" i="4"/>
</calcChain>
</file>

<file path=xl/sharedStrings.xml><?xml version="1.0" encoding="utf-8"?>
<sst xmlns="http://schemas.openxmlformats.org/spreadsheetml/2006/main" count="1515" uniqueCount="462">
  <si>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</si>
  <si>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</si>
  <si>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</si>
  <si>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</si>
  <si>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</si>
  <si>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</si>
  <si>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</si>
  <si>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</si>
  <si>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</si>
  <si>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</si>
  <si>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</si>
  <si>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</si>
  <si>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</si>
  <si>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</si>
  <si>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</si>
  <si>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</si>
  <si>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</si>
  <si>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</si>
  <si>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 xml:space="preserve">   TPC v1 Field Cage Prototype</t>
  </si>
  <si>
    <t xml:space="preserve">      Procure TPC v1 Mandrel Parts</t>
  </si>
  <si>
    <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</si>
  <si>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</si>
  <si>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</si>
  <si>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</si>
  <si>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</si>
  <si>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</si>
  <si>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</si>
  <si>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</si>
  <si>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</si>
  <si>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</si>
  <si>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TPC Mechanics</t>
  </si>
  <si>
    <t>Work Package Name</t>
  </si>
  <si>
    <t>WBS Number</t>
  </si>
  <si>
    <t>Basis of Estimate Link</t>
  </si>
  <si>
    <t>TPC v1 Field Cage Prototype</t>
  </si>
  <si>
    <t>Item</t>
  </si>
  <si>
    <t>Vendor</t>
  </si>
  <si>
    <t>Total</t>
  </si>
  <si>
    <t>Status</t>
  </si>
  <si>
    <t>Basis of Estimate</t>
  </si>
  <si>
    <t>HVPF Boards</t>
  </si>
  <si>
    <t>Sierra Express Circuits</t>
  </si>
  <si>
    <t>DELIVERED</t>
  </si>
  <si>
    <t>8020 parts</t>
  </si>
  <si>
    <t>McMaster-Carr</t>
  </si>
  <si>
    <t>Clean Hood Motor Repair</t>
  </si>
  <si>
    <t>Grainger</t>
  </si>
  <si>
    <t>Tooling for Mandrel Table</t>
  </si>
  <si>
    <t>Optical readout for DVM (IBF)</t>
  </si>
  <si>
    <t>Mouser</t>
  </si>
  <si>
    <t>FR4520 tooling Foam</t>
  </si>
  <si>
    <t>General Plastics</t>
  </si>
  <si>
    <t>2" diameter 9' long shaft</t>
  </si>
  <si>
    <t>Technico</t>
  </si>
  <si>
    <t>RSF-14B-30-F100-24B</t>
  </si>
  <si>
    <t>Harmonic Drive</t>
  </si>
  <si>
    <t>SHA32A161SG-B12BLV-10S17b-AN</t>
  </si>
  <si>
    <t>T-slotted framing 8020</t>
  </si>
  <si>
    <t>Laminate Trimmer</t>
  </si>
  <si>
    <t>Position Encoders</t>
  </si>
  <si>
    <t>Renishaw</t>
  </si>
  <si>
    <t>Adhesive, lab supplies</t>
  </si>
  <si>
    <t>Lead Screw</t>
  </si>
  <si>
    <t>Lin Tech</t>
  </si>
  <si>
    <t>2" flanged Collars for motor/encoder</t>
  </si>
  <si>
    <t>USB microscope</t>
  </si>
  <si>
    <t>Microscope Store</t>
  </si>
  <si>
    <t>Motor Controllers</t>
  </si>
  <si>
    <t>Copley Controls</t>
  </si>
  <si>
    <t>SM encoder</t>
  </si>
  <si>
    <t>Automation Direct</t>
  </si>
  <si>
    <t>SM motor</t>
  </si>
  <si>
    <t>MicroMo</t>
  </si>
  <si>
    <t>Wire/connectors</t>
  </si>
  <si>
    <t>DigiKey</t>
  </si>
  <si>
    <t>PS for translation motor (24 V 24 A)</t>
  </si>
  <si>
    <t>PS for shaft motor (48 V 24 A)</t>
  </si>
  <si>
    <t>Acopian</t>
  </si>
  <si>
    <t>Motor Controller Access. Kits</t>
  </si>
  <si>
    <t>Web Tension Applicator Toolset</t>
  </si>
  <si>
    <t>F.W. Hall Company</t>
  </si>
  <si>
    <t>Pending</t>
  </si>
  <si>
    <t>Manufacturer Quote</t>
  </si>
  <si>
    <t xml:space="preserve">      Procure TPC v1 Outer Field Cage Parts</t>
  </si>
  <si>
    <t>Honeycomb</t>
  </si>
  <si>
    <t>Plascorp</t>
  </si>
  <si>
    <t>Striped circuit cards</t>
  </si>
  <si>
    <t>All-flex</t>
  </si>
  <si>
    <t>3 mil kapton 44" x 108 LF</t>
  </si>
  <si>
    <t>Dunmore</t>
  </si>
  <si>
    <t>3 mil kapton 22" x 108 LF</t>
  </si>
  <si>
    <t>FR4 outer sheets 4' x 4'</t>
  </si>
  <si>
    <t xml:space="preserve">ePlastics </t>
  </si>
  <si>
    <t>HVPW resistors</t>
  </si>
  <si>
    <t>High Voltage Cable</t>
  </si>
  <si>
    <t>Dielectric Sciences</t>
  </si>
  <si>
    <t>Web Search</t>
  </si>
  <si>
    <t xml:space="preserve">      Procure TPC v1 Inner Field Cage Parts</t>
  </si>
  <si>
    <t>FR4 Sheets 4' x 4'</t>
  </si>
  <si>
    <t>ePlastics</t>
  </si>
  <si>
    <t>HVPW Resistors</t>
  </si>
  <si>
    <t xml:space="preserve">      Procure TPC Field Cage Prototype v1 End Rings</t>
  </si>
  <si>
    <t>End Rings</t>
  </si>
  <si>
    <t>Outside Vendor</t>
  </si>
  <si>
    <t>BNL Shops Estimate</t>
  </si>
  <si>
    <t xml:space="preserve">      Procure TPC v1 End Cap</t>
  </si>
  <si>
    <t>Aluminum</t>
  </si>
  <si>
    <t>Yarde Metals</t>
  </si>
  <si>
    <t>Vendor Quote</t>
  </si>
  <si>
    <t>Machining</t>
  </si>
  <si>
    <t>Experience</t>
  </si>
  <si>
    <t xml:space="preserve">      Procure TPC v1 Central Membrane Parts</t>
  </si>
  <si>
    <t>Pend</t>
  </si>
  <si>
    <t xml:space="preserve">      Procure TPC Handling Cart</t>
  </si>
  <si>
    <t>(follow link for detailed summary)</t>
  </si>
  <si>
    <t>Thomas K. Hemmick</t>
  </si>
  <si>
    <t>X</t>
  </si>
  <si>
    <t>Grand Total</t>
  </si>
  <si>
    <t>v2 Field Cage-Summary</t>
  </si>
  <si>
    <t>TPC v2 Field Cage</t>
  </si>
  <si>
    <t>TPC Final Field Cage</t>
  </si>
  <si>
    <t>TPC v1 Modules</t>
  </si>
  <si>
    <t>TPC v2 Modules</t>
  </si>
  <si>
    <t>TPC Production GEM Acquisition</t>
  </si>
  <si>
    <t>TPC High Voltage System</t>
  </si>
  <si>
    <t>TPC Assembly</t>
  </si>
  <si>
    <t xml:space="preserve">      Procure TPC v2 Mandrel Parts</t>
  </si>
  <si>
    <t>Estimate from v1</t>
  </si>
  <si>
    <t xml:space="preserve">      Procure TPC v2 Outer Field Cage Parts</t>
  </si>
  <si>
    <t xml:space="preserve">      Procure TPC v2 Inner Field Cage Parts</t>
  </si>
  <si>
    <t xml:space="preserve">      Procure TPC Field Cage Prototype v2 End Rings</t>
  </si>
  <si>
    <t xml:space="preserve">      Procure TPC v2 Central Membrane Parts</t>
  </si>
  <si>
    <t xml:space="preserve">   TPC Final Field Cage</t>
  </si>
  <si>
    <t xml:space="preserve">      Procure TPC v2 Field Cage Modification Parts</t>
  </si>
  <si>
    <t xml:space="preserve">   TPC v1 Modules</t>
  </si>
  <si>
    <t xml:space="preserve">         Procure TPC v1 Module Gas Enclosure Parts</t>
  </si>
  <si>
    <t xml:space="preserve">         Procure TPC v1 Module Strongback</t>
  </si>
  <si>
    <t>SBU Shop Quote</t>
  </si>
  <si>
    <t xml:space="preserve">         Procure TPC v1 Module Frames</t>
  </si>
  <si>
    <t>Sbu Shop Quote</t>
  </si>
  <si>
    <t xml:space="preserve">         Procure TPC v1 Grid Parts</t>
  </si>
  <si>
    <t>PadPlane</t>
  </si>
  <si>
    <t>Somacis</t>
  </si>
  <si>
    <t>GEM Mask</t>
  </si>
  <si>
    <t>CERN</t>
  </si>
  <si>
    <t>Recent Purchase</t>
  </si>
  <si>
    <t>GEMs</t>
  </si>
  <si>
    <t>Gas</t>
  </si>
  <si>
    <t xml:space="preserve">   TPC v2 Modules</t>
  </si>
  <si>
    <t xml:space="preserve">   TPC Production GEM Acquisition</t>
  </si>
  <si>
    <t xml:space="preserve">      Train Technician to work in CERN Shop on TPC GEMs</t>
  </si>
  <si>
    <t xml:space="preserve">      Produce TPC GEM foils (includes Technician fees)</t>
  </si>
  <si>
    <t xml:space="preserve">   TPC High Voltage System</t>
  </si>
  <si>
    <t xml:space="preserve">      Procure TPC GEM HV Power Supplies</t>
  </si>
  <si>
    <t xml:space="preserve">      Procure TPC Membrane HV Cable</t>
  </si>
  <si>
    <t xml:space="preserve">      Procure TPC Membrane Power Supply</t>
  </si>
  <si>
    <t>Web Quote</t>
  </si>
  <si>
    <t>Procure TPC v1a Module GEMs</t>
  </si>
  <si>
    <t>Procure TPC v1b Module Padplane</t>
  </si>
  <si>
    <t>Procure TPC v1b Module GEMs</t>
  </si>
  <si>
    <t>Procure TPC v2a Module Padplane</t>
  </si>
  <si>
    <t>Procure TPC v2a Module GEMs</t>
  </si>
  <si>
    <t>TECHNICAL SCOPE: 
THIS ITEM CONTAINS ALL TASKS WHICH ARE REQUIRED TO IDENTITY COMPONENTS FOR THE TPC FIELD CAGE PROTOTYPE VERSION 1, PERFORM R&amp;D, DESIGN AND CONSTRUCT THE ELEMENTS OF THIS PROTOTYPE.
WORK STATEMENT: 
PROVIDE PROTOTYPE:  FIELD CAGE V1 PROTOTYPE.</t>
  </si>
  <si>
    <t>As compared to the scale of prior TPCs used in heavy ion physics (STAR, ALICE), the major difference in the sPHENIX TPC is its size (less than 1/2 the length and diameter of STAR) and requirements for precision.  Both of these requirements drive the design of the field cage into the direction that we have chosen.  The small size of the TPC (stretching radially from 20cm-78cm) necessitates that we waste no radial space.  Therefore, the TPC design requires that the field defining electrodes and the gas containment wall be a single structure using only 0.6 inches of radial space.  Furthermore, to allow the region of high electric field quality to reach as closely as possible to the field cage walls, we have turned to an extremely fine-pitched electrode structure for the field cage.  The period of the electrode structure is only 2.8 mm, which is nealry a factor of four smaller than STAR or ALICE.  Furthermore, we have turned to the use of surface mount resistors to match the fine structure of the field cage electrodes.  The risk of using small resistors is avoided using the newly-developed HVPW (High Voltage Pulse Withstanding) devices designed to withstand lightning strikes.  These are small enough that they can be present directly in the gas volume and not create significant disturbance to the electric field.  The principal blessing of the realtively small size of the TPC is that the end plates (referred to as "wagon wheels" in the engineering drawings) can be hogged from a single piece of aluminum, thereby eliminating MANY places that would be vulnerable to gas leaks.  We have assumed that this part of the project cost will be entirely covered using LDRD funds.</t>
  </si>
  <si>
    <t>The field cage estimate is driven by several factors.  The first factor is the mandrel.  The mandrel is a precision cylindrical mold that will be used to form that radius of the inner and outer field cage barrels.  The mandrel is outfitted in a manner similar to a large lathe, but is made from significatly lighter construction materials.  For the outer field cage barrel, the mandrel is formed by a bicycle-spoke design supporting a 12-faced cylinder.  each face of the cylinder is capped with a machinable foam of intermediate density (20 lbs/ft^3).  Harmonic drive motors with magnetic strip position feedback rotate the mandrel cylinder with high precision under computer control and also translate a "utility stage" along the length of the cylinder.  The utility stage is equipped either with a variable speed high torque brushless DC motor when cutting the foam, or with a microscope stage when aligning the field cage electrodes.  The foam stage of the mandrel additionally functions as a vacuum head securing the field cage electrodes prior to capping with the insulating kapton.  The mandrel system was designed at SBU using off-project labor costs (faculty and students).  The mandrel assembly for the inner field cage is significantly simpler due to its smaller size and is formed from a schedule-80 PVC pipe that is machined in the SBU shop to precise radius.  Since only one mandrel is in use at any given time, the motor and positioning hardware is shared by the two systems.  This cancels errors due to manufacturer variance in the linear positioning equipment.  The fine electrodes are to be manufacturer by the All-Flex company, that specializes in long circuit cards up to 40 feet in length.  These will be constructed in industry and machine populated with HVPW resistors manufactured by Stackpole electronics, the leader in HVPW technology.  Bench tests have shown that an 18-layer kapton insulator will provide more than a factor of five safety margin for holding voltage even at an electric field strength of 400 V/cm.  However, laying up 18 layers onto a large cylinder is not a well-practiced step for physicists.  For this reason, we have turned to the FW Hall company to design a custom apparatus to deliver kapton at constant tension and "press" out bubbles during the winding process.  This system uses continuously running motors with tension feedback to magnetic particle clutches to achieve constant tension.  Because the mandrel systems are complete, the costs are dominated by the quotes from All Flex for flexible circuit cards, from Stackpole for HVPW resistors, from FW Hall company for the tensioning apparatus, from ATLAS Tool for the field cage end rings, and from engineering estimates for the wagon wheels.</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</si>
  <si>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 FIELD CAGE PROTOTYPE VERSION 2, PERFORM R&amp;D, DESIGN AND CONSTRUCT THE ELEMENTS OF THIS PROTOTYPE.
</t>
    </r>
    <r>
      <rPr>
        <b/>
        <u/>
        <sz val="12"/>
        <color theme="1"/>
        <rFont val="Calibri"/>
        <family val="2"/>
        <scheme val="minor"/>
      </rPr>
      <t xml:space="preserve">WORK STATEMENT: </t>
    </r>
    <r>
      <rPr>
        <sz val="12"/>
        <color theme="1"/>
        <rFont val="Calibri"/>
        <family val="2"/>
        <scheme val="minor"/>
      </rPr>
      <t xml:space="preserve">
PROVIDE PROTOTYPE:  FIELD CAGE V2 PROTOTYPE.
</t>
    </r>
  </si>
  <si>
    <t>Although it is quite possible that the v1 field cage prototype, if it functions well enough, could serve the full needs of sPHENIX (STAR and ALICE only built the full-sized field cage one time), we nonetheless assume that in overcoming the challenges of a smaller high-precision device we may need a second try.  Therefore we have included a v2 field cage in our estimates.  We assume that the basic design choices (single wall for field definition and gas enclosure) cannot be changed.  We therefore benefit from a significantly reduced cost for the v2 prototype by re-using tooling parts from the v1 prototype.  Indeed, we dedicate only ~$10k to tooling.  The costs are therefore driven by purchases of additional kapton, flex circuits, honeycomb, resistors, and fresh machinable foam.  Although it is quite possible to re-use the wagon wheel parts from the v1 prototype, we have nonetheless assumed that these will also be replaced during the v2 stage.</t>
  </si>
  <si>
    <t>The concept behind the v2 field cage is to make incremental improvements over the v1 field cage and have a device that is usable (with only VERY small further modification) for the sPHENIX experiment.  The field cage consiste of four major components:  inner field cage, outer field cage, wagon wheels, and central membrane.  Among these any or all of them could be re-used from the v1 prototype in the v2 prototype presuming that they proved worthy.  For our cost assumptions we have presently assumd that we will replace all four of these major components, which is the most conservative assumption.</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</si>
  <si>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TPCFINAL FIELD CAGE, PERFORM NECESSARY MODIFICATION TO THE V2 FIELD CAGE. 
</t>
    </r>
    <r>
      <rPr>
        <b/>
        <u/>
        <sz val="12"/>
        <color theme="1"/>
        <rFont val="Calibri"/>
        <family val="2"/>
        <scheme val="minor"/>
      </rPr>
      <t xml:space="preserve">WORK STATEMENT: </t>
    </r>
    <r>
      <rPr>
        <sz val="12"/>
        <color theme="1"/>
        <rFont val="Calibri"/>
        <family val="2"/>
        <scheme val="minor"/>
      </rPr>
      <t xml:space="preserve">
PROVIDE PROTOTYPES:  MODIFY V2 FIELD CAGE PROTOTYPE AND TESTING, INCLUDING PROCURING PARTS THAT HAVE BEEN DEVELOPED DURING PROTOTYPING.</t>
    </r>
  </si>
  <si>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GEM READOUT MODULE PROTOTYPE VERSION 1, DESIGN AND CONSTRUCT THE ELEMENTS OF THIS PROTOTYPE.
</t>
    </r>
    <r>
      <rPr>
        <b/>
        <u/>
        <sz val="12"/>
        <color theme="1"/>
        <rFont val="Calibri"/>
        <family val="2"/>
        <scheme val="minor"/>
      </rPr>
      <t xml:space="preserve">WORK STATEMENT: </t>
    </r>
    <r>
      <rPr>
        <sz val="12"/>
        <color theme="1"/>
        <rFont val="Calibri"/>
        <family val="2"/>
        <scheme val="minor"/>
      </rPr>
      <t xml:space="preserve">
PROVIDE GEM READOUT MODULE V1 PROTOTYPE AND MATERIAL/EQUIPMENT TO PRODUCE THE MODULES. </t>
    </r>
  </si>
  <si>
    <t xml:space="preserve">The typical costs of a GEM-based detector modules (frames, pad plane) are all taken from experience building the chambers for the EIC R&amp;D efforts.  One additional item, involves a gas enclosure.  Although the TPC field cage is, in principle, the "gas enclosure" it is far too large for bench tests.  Thus in addition to the normal costs for modules, we have additionally added a specialized gas enclosure to allow simple bench tests.  </t>
  </si>
  <si>
    <t>Although there is NO plan to change the interface between the field cage (speficically the wagon wheel) and the modules themselves, we nonetheless assume that this is possible.  Therefore prototype modules are assumed to either be compatable with the v1 or the v2 field cage prototype and not with both.  Therefore the definition of THIS workpackage to to produce prototype modules that are compatible with the v1 fiele cage mechanics.  The module MUST provide a sufficient avalanche gain to see signals well above noise and thereby provide precise coordinate measurements.   Our present design is based upon the low Ion Back Flow (IBF) chambers developed for the ALICE upgrade.  These are the first TPC modules designed to be operated without a gating grid and thereby provide continuous readout necessary for the high collision rate anticipated for sPHENIX.  This quad-GEM avalanche structure will be coupled to a fine-pitched Zig-Zag pad pattern already developed by our colleagues for the EIC as part of the EIC R&amp;D efforts.  The principle differences between the existing EIC prototypes and the sPHENIX prototypes include the detector shape (EIC prototypes are square), number of GEMs (EIC uses 3), the gas mixture (sPHENIX require Neon-based gas), and the field termination grid.  The latter small detail is critical since in sPHENIX the field terminatuion grid serves double-duty as an additional IBF reducing device.  For this estimate we have used our EIC experience as the basis of costs and assumed two independent v1 prototypes.  It shoudl be noted that we will prototype at the v1 and v2 stages ONLY size R2 modules.  The scaling of the module size to other designs will be included as part of the pre-production development.</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</si>
  <si>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GEM READOUT MODULE PROTOTYPE VERSION 2, DESIGN AND CONSTRUCT THE ELEMENTS OF THIS PROTOTYPE.
</t>
    </r>
    <r>
      <rPr>
        <b/>
        <u/>
        <sz val="12"/>
        <color theme="1"/>
        <rFont val="Calibri"/>
        <family val="2"/>
        <scheme val="minor"/>
      </rPr>
      <t xml:space="preserve">WORK STATEMENT: </t>
    </r>
    <r>
      <rPr>
        <sz val="12"/>
        <color theme="1"/>
        <rFont val="Calibri"/>
        <family val="2"/>
        <scheme val="minor"/>
      </rPr>
      <t xml:space="preserve">
PROVIDE GEM READOUT MODULE V2 PROTOTYPE AND MATERIAL/EQUIPMENT TO PRODUCE THE MODULES. 
</t>
    </r>
  </si>
  <si>
    <t>Because we are allowing for a change in the mechanical interface between the field cage and the modules as one moves from the v1 field cage to the v2 field cage, we must distinguish prototype modules on the basis of which field cage design they conform to.  Thus, after completion of two v1 prototypes, we additionally allow for one v2 prototype module before moving to the pre-production stage.  This WBS workpackage captures the cost of the v2 prototype module.  In addition to the costs for a fresh design module, the v2 prototype also assumes the construction of a second gas enclosure (mimicing the v2 field cage module interface).</t>
  </si>
  <si>
    <t>All the details of this work are highly similar to the v1 modules task.  The major difference is that there is only a single prototype module made in this round and a brand new gas enclosure.  It is also assumed that the expensive Enon gas was used up during teh v1 prototyping and further gas purchase is necessary.</t>
  </si>
  <si>
    <r>
      <rPr>
        <b/>
        <u/>
        <sz val="12"/>
        <color theme="1"/>
        <rFont val="Calibri"/>
        <family val="2"/>
        <scheme val="minor"/>
      </rPr>
      <t xml:space="preserve">TECHNICAL SCOPE: </t>
    </r>
    <r>
      <rPr>
        <sz val="12"/>
        <color theme="1"/>
        <rFont val="Calibri"/>
        <family val="2"/>
        <scheme val="minor"/>
      </rPr>
      <t xml:space="preserve">
THIS ITEM CONTAINS ALL TASKS WHICH ARE REQUIRED TO ACQUIRE COMPONENTS FOR THE GEM FOILS AND PRODUCE THESE FOILS, INCLUDING THE TRAINING OF A TECHNICIAN DEDICATED TO THE PRODUCTION OF SPHENIX GEM FOILS.
</t>
    </r>
    <r>
      <rPr>
        <b/>
        <u/>
        <sz val="12"/>
        <color theme="1"/>
        <rFont val="Calibri"/>
        <family val="2"/>
        <scheme val="minor"/>
      </rPr>
      <t xml:space="preserve">WORK STATEMENT: </t>
    </r>
    <r>
      <rPr>
        <sz val="12"/>
        <color theme="1"/>
        <rFont val="Calibri"/>
        <family val="2"/>
        <scheme val="minor"/>
      </rPr>
      <t xml:space="preserve">
PROVIDE ALL PARTS AND MANPOWER TO PRODUCE THE FINAL GEM FOILS.</t>
    </r>
  </si>
  <si>
    <t>The team of Dehmelt (sPHENIX) and de Oliviera (CERN) has long experience working together since the first GEM development for the COMPASS experiment was done in collaboration by exactly these two gentlemen.  Because of this relationship, we have found it easy to get detailed and realistic cost estimates from CERN.</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</si>
  <si>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HIGH VOLTAGE SUPPLY SYSTEM FOR THE GEM READOUT MODULES AND CENTRAL MEMBRANE. IC CONTAINS THE TASKS TO PROCURE THE ELEMENTS OF THESE ITEMS.
</t>
    </r>
    <r>
      <rPr>
        <b/>
        <u/>
        <sz val="12"/>
        <color theme="1"/>
        <rFont val="Calibri"/>
        <family val="2"/>
        <scheme val="minor"/>
      </rPr>
      <t xml:space="preserve">WORK STATEMENT: </t>
    </r>
    <r>
      <rPr>
        <sz val="12"/>
        <color theme="1"/>
        <rFont val="Calibri"/>
        <family val="2"/>
        <scheme val="minor"/>
      </rPr>
      <t xml:space="preserve">
PROVIDE ALL PARTS TO PRODUCE A HIGH VOLTAGE SUPPLY SYSTEM FOR THE TPC.</t>
    </r>
  </si>
  <si>
    <t>The high voltage system comprises two basic parts.  The first part is the high voltage that is applied to the central membrane and thereby creates the drift field within the TPC gas volume.  For this application we have selected a power supply from the same manufacturer as build the HV suply for STAR (Glassman).  The second and more expeisive high voltage system is the one that supplies bias voltages to the GEMstack.  Here we have taken a somewhat bold move.  Despite the development of new "cascaded HV power" that is specifically designed for use in GEM detectors, developed by RD51 (SBU, Temple, and BNL are members), packages by CAEN, selected by ALICE, we have decided against cascaded power.  Although the cascaded power DOES give on-the-fly flexibilty of the GEMstack voltages, it has risks assocaited with stared energy in the cables, and is not a "proven tech".  Until now every successful GEM detector has used a resistor chain to set the bias, SBU and BNL have vast experience with this, and so we choose the resistor chain model for sPHENIX and reject the new CAEN module.  We are aware of a new development in GEM HV undertaking by our friends in Trieste.  This one is TRULY impressive as it retains the flexibility of the cascaded supply, eliminates the stored energy issue, provides INTELLIGENT monitoring that catptures high speed (faster than a spark) current waveforms and performs intelligent analysis of the waveform structure not only to throttle the data down to maneagable levels, but also to define intelligent rtip conditions.  While this solution is the best we know of, it does not seem practical on our time scale.</t>
  </si>
  <si>
    <t>Our present cost estimate uses off-the-shelf components from Glassman (field cage) and from CAEN (modules) using a traditional non-cascaded power supply (i.e. requiring an on-detector resistor chain).</t>
  </si>
  <si>
    <r>
      <rPr>
        <b/>
        <u/>
        <sz val="12"/>
        <color theme="1"/>
        <rFont val="Calibri"/>
        <family val="2"/>
        <scheme val="minor"/>
      </rPr>
      <t xml:space="preserve">TECHNICAL SCOPE: </t>
    </r>
    <r>
      <rPr>
        <sz val="12"/>
        <color theme="1"/>
        <rFont val="Calibri"/>
        <family val="2"/>
        <scheme val="minor"/>
      </rPr>
      <t xml:space="preserve">
ASSEMBLY OF FINAL TPC.
</t>
    </r>
    <r>
      <rPr>
        <b/>
        <u/>
        <sz val="12"/>
        <color theme="1"/>
        <rFont val="Calibri"/>
        <family val="2"/>
        <scheme val="minor"/>
      </rPr>
      <t xml:space="preserve">WORK STATEMENT: </t>
    </r>
    <r>
      <rPr>
        <sz val="12"/>
        <color theme="1"/>
        <rFont val="Calibri"/>
        <family val="2"/>
        <scheme val="minor"/>
      </rPr>
      <t xml:space="preserve">
ASSEMBLE ALL PARTS AND PRODUCING THE FINAL TPC.</t>
    </r>
  </si>
  <si>
    <t>Assembly of the TPC is entirely accomplished by off-project labor from Stony Brook University.  Therefore this is no cost to this WBS item.</t>
  </si>
  <si>
    <t xml:space="preserve">
</t>
  </si>
  <si>
    <t>Existing PO</t>
  </si>
  <si>
    <t>The cost for two stages of prototyping (one module each stage).</t>
  </si>
  <si>
    <t>The overall cost for this prototyping stage is similar to the prior stage.</t>
  </si>
  <si>
    <t>The present estimate including the hiring and training of a CERN technician is included in the GEM acquisition.</t>
  </si>
  <si>
    <t>The HV estimates are reasonable due to the use of resistor chains rather than cascaded power supplies.</t>
  </si>
  <si>
    <t>1.02.01.01</t>
  </si>
  <si>
    <t>1.02.01</t>
  </si>
  <si>
    <t>1.02.01.02</t>
  </si>
  <si>
    <t>1.02.01.03</t>
  </si>
  <si>
    <t>1.02.01.04</t>
  </si>
  <si>
    <t>1.02.01.05</t>
  </si>
  <si>
    <t>1.02.01.06</t>
  </si>
  <si>
    <t>1.02.01.07</t>
  </si>
  <si>
    <t>1.02.01.08</t>
  </si>
  <si>
    <t>TPC v1 Modules-Summary</t>
  </si>
  <si>
    <t>TPC v2 Modules-Summary</t>
  </si>
  <si>
    <t>TPC Production GEM Acquisition-Summary</t>
  </si>
  <si>
    <t>TPC High Voltage System-Summary</t>
  </si>
  <si>
    <t>TPC Assembly-Summary</t>
  </si>
  <si>
    <t>Produce TPC v1 Central Membrane Conceptual Design</t>
  </si>
  <si>
    <t>PROF</t>
  </si>
  <si>
    <t>Design TPC Handling Cart</t>
  </si>
  <si>
    <t>TECH</t>
  </si>
  <si>
    <t>Produce TPC v1 End Cap Conceptual Design</t>
  </si>
  <si>
    <t>Design TPC Field Cage Prototype v1 End Rings</t>
  </si>
  <si>
    <t>Procure TPC Handling Cart</t>
  </si>
  <si>
    <t>Procure TPC Field Cage Prototype v1 End Rings</t>
  </si>
  <si>
    <t>Produce TPC v1 Inner Field Cage Conceptual Design</t>
  </si>
  <si>
    <t>Produce TPC v1 Outer Field Cage Conceptual Design</t>
  </si>
  <si>
    <t>Produce TPC v1 Mandrel Conceptual Design</t>
  </si>
  <si>
    <t>Produce TPC v1 Field Cage Prototype Conceptual Design</t>
  </si>
  <si>
    <t>Benchtest TPC v1 Field Cage Prototype</t>
  </si>
  <si>
    <t>SCI</t>
  </si>
  <si>
    <t>STUD</t>
  </si>
  <si>
    <t>Assemble TPC v1 Field Cage Prototype</t>
  </si>
  <si>
    <t>Assemble TPC v1 Central Membrane</t>
  </si>
  <si>
    <t>Procure TPC v1 End Cap</t>
  </si>
  <si>
    <t>Procure TPC v1 Inner Field Cage Parts</t>
  </si>
  <si>
    <t>Procure TPC v1 Outer Field Cage Parts</t>
  </si>
  <si>
    <t>Assemble TPC v1 Mandrel</t>
  </si>
  <si>
    <t>Procure TPC v1 Mandrel Parts</t>
  </si>
  <si>
    <t>Material</t>
  </si>
  <si>
    <t>Labor Hours</t>
  </si>
  <si>
    <t>Labor</t>
  </si>
  <si>
    <t>Category</t>
  </si>
  <si>
    <t>Hours</t>
  </si>
  <si>
    <t>TOTAL</t>
  </si>
  <si>
    <t>Justification</t>
  </si>
  <si>
    <t>Similar to large windows in PHENIX RICH &amp; Drift Chamber</t>
  </si>
  <si>
    <t>Similar structure to PHENIX HBD and STAR TPC.</t>
  </si>
  <si>
    <t>Hybrid of STAR and ILC Mandrel Design</t>
  </si>
  <si>
    <t>Standard HV and Leak Tests</t>
  </si>
  <si>
    <t>Simply detailing main design.</t>
  </si>
  <si>
    <t>Significant interface work required with installation team.</t>
  </si>
  <si>
    <t>Outside Vendor.</t>
  </si>
  <si>
    <t>In House manufacture</t>
  </si>
  <si>
    <t>Complexity exceeds 500 holes.</t>
  </si>
  <si>
    <t>Many small orders</t>
  </si>
  <si>
    <t>Standard materials</t>
  </si>
  <si>
    <t>Duplicate orders to Inner Field Cage</t>
  </si>
  <si>
    <t>Similar to STAR and ALICE</t>
  </si>
  <si>
    <t>Similar to STAR and ALICE, somewhat simpler (single piece)</t>
  </si>
  <si>
    <t>Simple intergration of other detailed parts.</t>
  </si>
  <si>
    <t>Integration of higher level design.</t>
  </si>
  <si>
    <t>Similar to STAR and ILC</t>
  </si>
  <si>
    <t>Integration of Higher Level Design</t>
  </si>
  <si>
    <t>Produce TPC v2 Field Cage Prototype Conceptual Design</t>
  </si>
  <si>
    <t>Produce TPC v2 Central Membrane Conceptual Design</t>
  </si>
  <si>
    <t>Design TPC Field Cage Prototype v2 End Rings</t>
  </si>
  <si>
    <t>Produce TPC v2 Inner Field Cage Conceptual Design</t>
  </si>
  <si>
    <t>Produce TPC v2 Outer Field Cage Conceptual Design</t>
  </si>
  <si>
    <t>Assemble TPC v2 Field Cage Prototype</t>
  </si>
  <si>
    <t>Assemble TPC v2 Central Membrane</t>
  </si>
  <si>
    <t>Procure TPC v2 Central Membrane Parts</t>
  </si>
  <si>
    <t>Assemble TPC v2 Inner Field Cage</t>
  </si>
  <si>
    <t>Assemble TPC v2 Outer Field Cage</t>
  </si>
  <si>
    <t>Assemble TPC v2 Mandrel</t>
  </si>
  <si>
    <t>Same as v1</t>
  </si>
  <si>
    <t>Same as v2</t>
  </si>
  <si>
    <t>Same as v3</t>
  </si>
  <si>
    <t>Same as v4</t>
  </si>
  <si>
    <t>Same as v5</t>
  </si>
  <si>
    <t>Updates to existing v1 design.</t>
  </si>
  <si>
    <t>In house part production.</t>
  </si>
  <si>
    <t>Procure TPC v2 Field Cage Modification Parts</t>
  </si>
  <si>
    <t>Design TPC v2 Field Cage Modifications</t>
  </si>
  <si>
    <t>Benchtest TPC Final Field Cage</t>
  </si>
  <si>
    <t>Modify TPC v2 Field Cage</t>
  </si>
  <si>
    <t>High Voltage and Gas Leaks Only.</t>
  </si>
  <si>
    <t>Limited to trivial v2 upgrades.</t>
  </si>
  <si>
    <t>Limited to trivial v2 updagres.</t>
  </si>
  <si>
    <t>Design TPC v1 Module Gas Enclosure</t>
  </si>
  <si>
    <t>Procure TPC v1 Module Gas Enclosure Parts</t>
  </si>
  <si>
    <t>Assemble TPC v1 Module Gas Enclosure</t>
  </si>
  <si>
    <t>Test TPC v1 Module Gas Enclosure</t>
  </si>
  <si>
    <t>Design TPC v1 Module Strongback</t>
  </si>
  <si>
    <t>Procure TPC v1 Module Frames</t>
  </si>
  <si>
    <t>Procure TPC v1 Module Strongback</t>
  </si>
  <si>
    <t>Design TPC v1 Module Grid</t>
  </si>
  <si>
    <t>Design TPC v1 Module Frames</t>
  </si>
  <si>
    <t>Assemble TPC v1 Grid</t>
  </si>
  <si>
    <t>Procure TPC v1 Grid Parts</t>
  </si>
  <si>
    <t>Design TPC v1a Module Padplane</t>
  </si>
  <si>
    <t>Design TPC v1a Module GEMs</t>
  </si>
  <si>
    <t>Frame TPC v1a Module GEMs</t>
  </si>
  <si>
    <t>Test TPC v1a Module GEMS</t>
  </si>
  <si>
    <t>Procure TPC v1a Module Padplane</t>
  </si>
  <si>
    <t>Test TPC v1a Module Prototype</t>
  </si>
  <si>
    <t>Assemble TPC v1a Module Prototype</t>
  </si>
  <si>
    <t>Test TPC v1a Module Framed GEMs</t>
  </si>
  <si>
    <t>Design TPC v1b Module Padplane</t>
  </si>
  <si>
    <t>Design TPC v1b Module GEMs</t>
  </si>
  <si>
    <t>Test TPC v1b Module Framed GEMs</t>
  </si>
  <si>
    <t>Test TPC v1b Module Prototype</t>
  </si>
  <si>
    <t>Test TPC v1b Module GEMS</t>
  </si>
  <si>
    <t xml:space="preserve">  1.02.01.04.01</t>
  </si>
  <si>
    <t xml:space="preserve">  1.02.01.04.02</t>
  </si>
  <si>
    <t xml:space="preserve">  1.02.01.04.03</t>
  </si>
  <si>
    <t xml:space="preserve">  1.02.01.04.04</t>
  </si>
  <si>
    <t>Similar to PHENIX HBD.</t>
  </si>
  <si>
    <t>Similar to Large Field Cage Prototype</t>
  </si>
  <si>
    <t>Similar to PHENIX HBD</t>
  </si>
  <si>
    <t>Copied from v1 field cage design</t>
  </si>
  <si>
    <t>Similar to EIC R&amp;D from eRD6</t>
  </si>
  <si>
    <t>Similar to PHENIX HBD and EIC R&amp;D</t>
  </si>
  <si>
    <t>Vendor purchase</t>
  </si>
  <si>
    <t>Multiple orders</t>
  </si>
  <si>
    <t>SBU machine shop</t>
  </si>
  <si>
    <t>Well known PC board vendor</t>
  </si>
  <si>
    <t>Design TPC v2 Module Strongback</t>
  </si>
  <si>
    <t>Assemble TPC v2 Module Grid</t>
  </si>
  <si>
    <t>Procure TPC v2 Module Grid Parts</t>
  </si>
  <si>
    <t>Procure TPC v2 Module Frames</t>
  </si>
  <si>
    <t>Procure TPC v2 Module Strongback</t>
  </si>
  <si>
    <t>Design TPC v2 Module Grid</t>
  </si>
  <si>
    <t>Design TPC v2 Module Frames</t>
  </si>
  <si>
    <t>Design TPC v2a Module Padplane</t>
  </si>
  <si>
    <t>Design TPC v2a Module GEMs</t>
  </si>
  <si>
    <t>Frame TPC v2a Module GEMs</t>
  </si>
  <si>
    <t>Test TPC v2a Module GEMS</t>
  </si>
  <si>
    <t>Test TPC v2a Module Prototype</t>
  </si>
  <si>
    <t>Assemble TPC v2a Module Prototype</t>
  </si>
  <si>
    <t>Test TPC v2a Module Framed GEMs</t>
  </si>
  <si>
    <t xml:space="preserve">  1.02.01.05.02</t>
  </si>
  <si>
    <t xml:space="preserve">  1.02.01.05.03</t>
  </si>
  <si>
    <t>Copied from v1 field cage design.</t>
  </si>
  <si>
    <t>SBU shop</t>
  </si>
  <si>
    <t>Similar to EIC R&amp;D from eRD7</t>
  </si>
  <si>
    <t>Procure TPC GEM Foils - Provide Requirements to Procurement</t>
  </si>
  <si>
    <t>Train Technician to work in CERN Shop on TPC GEMs</t>
  </si>
  <si>
    <t>Copied from ALICE Model, verified with CERN shop.</t>
  </si>
  <si>
    <t>Select TPC Membrane HV Power Supply</t>
  </si>
  <si>
    <t>Select TPC GEM HV Power Supplies</t>
  </si>
  <si>
    <t>Similar to STAR</t>
  </si>
  <si>
    <t>Install TPC Electronics</t>
  </si>
  <si>
    <t>Test TPC Prior to Installation</t>
  </si>
  <si>
    <t>Install TPC Modules into Field Cage</t>
  </si>
  <si>
    <t>Includes installation AND testing/remediation on board.  Similar to PHENIX DC.</t>
  </si>
  <si>
    <t>Similar to ILC TPC Prototype.</t>
  </si>
  <si>
    <t>Similar to STAR and ALICE.</t>
  </si>
  <si>
    <t>The costs are all based upon the same estimates as from the v1 prototype and therefore add to a similar total.  Here we have applied 20% Estimate Uncertainty even to items that are already in hand for the v2 prototype as a means of being robust against future cost increases.</t>
  </si>
  <si>
    <t>Estimate Uncertainty</t>
  </si>
  <si>
    <t>As discussed above, we use 0% Estimate Uncertainty ONLY in the case of the parts already being in hand.  As an example, consider the raw kapton used for insulation.  For both the v1 And v2 prototype, this is costed near $70k.  However, it has 0% Estimate Uncertainty for v1 (since it is already in hand), but carries 20% Estimate Uncertainty for v2 since we would need to re-order.  As for v1, all costs that are based upon engineering are taken to have 40% Estimate Uncertainty.</t>
  </si>
  <si>
    <t>Our intention is that the v2 field cage will be used in the experiment.  However, because we are proceeding with the designs of v1 and v2 at an early stage of the overall sPHENIX design, it is always possible that there are last-minute modifications required onto a full-functional field cage.  An example would be if the routing of services from one of the inner detectors (INNT, MAPS) requires tie-off points on the TPC, these would have to be retrofitted onto the device.  We do not have knowledge of specific work to be performed for these last-minute refits and therefore we are assuming that $6k in costs with a 40% Estimate Uncertainty will be required.</t>
  </si>
  <si>
    <t>This category is merely the voice of experience driving minor re-works of the TPC field cage to accommodate necessary items that cannot be estimated at the early stage of design (e.g. mechnical support for services to detectors housed inside the TPC inner radius).  The costs is taken purely from past experience and assigned large Estimate Uncertainty.</t>
  </si>
  <si>
    <t>We have assumed that minor reworks of the v2 field cage to make it suitable would cost $6k or $8.4k with Estimate Uncertainty.  This is based purely on past experience.</t>
  </si>
  <si>
    <t>Because the cost is based purely on past experience, we have assumed 40% Estimate Uncertainty.</t>
  </si>
  <si>
    <t xml:space="preserve">Many of these do not suffer a significant cost increase as the shape /size changes) and for such parts, we are able to assung a Estimate Uncertainty of only 20% to these items.  That said, the strongbacks (mechanical interface to a field cage), and GEMs could suffer a more significant rise and so we have applied 40% Estimate Uncertainty to these items. </t>
  </si>
  <si>
    <t>Since most of the parts involved in this GEM chamber are VERY similar to those from EIC R&amp;D, we have used EIC R&amp;D costs that carry a 20% Estimate Uncertainty.  The less well known costs (gas enclosure and GEMs) have been taken at 40% Estimate Uncertainty.</t>
  </si>
  <si>
    <t>The team of Dehmelt (sPHENIX) and de Oliviera (CERN) has long experience working together since the first GEM development for the COMPASS experiment was done in collaboration by exactly these two gentlemen.  Because of this relationship, we have found it easy to get detailed and realistic cost estimates from CERN.  For this reason, we are treating the current detailed CERN estimate as a "vendor quote" and asigning 20% Estimate Uncertainty.</t>
  </si>
  <si>
    <t>Estimate Uncertainty on the CAEN HV is set to 20% since we have a vendor quote.  Cntingency on the Glassman power supply is set to 40% since the STAR version of this supply is NOT a starnard catalog model.</t>
  </si>
  <si>
    <t>Grand Total w/ Estimate Uncertainty</t>
  </si>
  <si>
    <t>The costs of the TPC field cage v1 prototype are born by LDRD funds.  These costs are overwhelmingly from already purchased items, which is what has driven the Estimate Uncertainty down.</t>
  </si>
  <si>
    <t>Throughout this part of the project we have used zero Estimate Uncertainty on parts that are already in hand, 20% on parts that have a manufacturer quote, and 40% on items that are merely engineering estimates.  The current Estimate Uncertainty is driven promarilty by the quotes from FW Hall (tensioning apparatus), All Flex (circuit cards for electrodes), and Stackpole (HVPW resistors).  Major items at the higher Estimate Uncertainty include the End rings (expensive due to being made from single-piece Al), the wagon wheels (also single piece Al), the handling cart (conceptual design only), and the central membrane (conceptual design only).</t>
  </si>
  <si>
    <t>Cost Summary (FY17 DIrect)</t>
  </si>
  <si>
    <t>The ongoing GEM foil work that most closely resembles our needs is being done for the ALICE TPC Upgrade.  GEM foils havea single supplier ion the world (CERN) and any hiccup in CERN GEM production is a significant project risk.  To mitigate this risk, ALICE developed a model of GEM foil production that includes training and hiring a technician to work in the CERN shop.  In this way, ALICE retains the authority to set the technician's priorities for work.  We have decided that this risk mitigation strategy is a wise choice and so we plan to follow it exactly.  We have thus based the initial costs of the GEMs upon the existing contract between ALICE and the CERN Shop.  As time passes, we will need to formulate a similar contract with consent and advice from BNL management and CERN management.  In the interpediate time, technical negotiations between the sPHENIX TPC group (Dehmelt) and the CERN shop (de Oliviera) have concluded several things.  First, the time scheule assumed by sPHENIX is realistic.  Second, the technician fee is realistic.  Third, the per foil costs will be lower than "scaled ALICE".  The reason for this is that current foil production in the CERN shop involves large sheets carrying multiple foils.  An analysis of our smaller foils shows that we will be able to more effectively use the area of a single production step as compared to ALICE.  This adjustment to the per GEM cost has been applied to the Cost Summary (FY17 DIrect) found here.</t>
  </si>
  <si>
    <t>Hours Complete</t>
  </si>
  <si>
    <t>TOTAL Complete</t>
  </si>
  <si>
    <t>Hours Completed</t>
  </si>
  <si>
    <t>TOTAL Completed</t>
  </si>
  <si>
    <t>Frame TPC v1b Module GEMs</t>
  </si>
  <si>
    <t>Assemble TPC v1b Module Prototype</t>
  </si>
  <si>
    <t>Procure TPC GEM + Membrane HV Power Supplies - Provide Requirements to Procurement</t>
  </si>
  <si>
    <t>Similar to PHENIX HBD (GEM) and STAR (Membrane)</t>
  </si>
  <si>
    <t>R1</t>
  </si>
  <si>
    <t>R2</t>
  </si>
  <si>
    <t>R3</t>
  </si>
  <si>
    <t># in x</t>
  </si>
  <si>
    <t># in y</t>
  </si>
  <si>
    <t># per template</t>
  </si>
  <si>
    <t># of templates</t>
  </si>
  <si>
    <t>GEM costs</t>
  </si>
  <si>
    <t>Design</t>
  </si>
  <si>
    <t>Tooling</t>
  </si>
  <si>
    <t>Template</t>
  </si>
  <si>
    <t>Design/Tooling</t>
  </si>
  <si>
    <t>R1 GEM Foils (30 modules)</t>
  </si>
  <si>
    <t>R2 GEM Foils (30 modules)</t>
  </si>
  <si>
    <t>R3 GEM Foils (30 modules)</t>
  </si>
  <si>
    <t>Vendor Quotation</t>
  </si>
  <si>
    <t>Weiner/ISEG</t>
  </si>
  <si>
    <t>GEM Power Supplies</t>
  </si>
  <si>
    <t>EHS</t>
  </si>
  <si>
    <t>Bipolar Mesh Power Supplies</t>
  </si>
  <si>
    <t>Custom</t>
  </si>
  <si>
    <t>High Voltage Crates</t>
  </si>
  <si>
    <t>100'</t>
  </si>
  <si>
    <t>GEM High Voltage Cables</t>
  </si>
  <si>
    <t>Pasternak</t>
  </si>
  <si>
    <t>PE3895LF-1200</t>
  </si>
  <si>
    <t>HV Divider Card</t>
  </si>
  <si>
    <t>Hughes</t>
  </si>
  <si>
    <t>SBU-Rev 3</t>
  </si>
  <si>
    <t>SHV Panel Mount</t>
  </si>
  <si>
    <t>Digikey</t>
  </si>
  <si>
    <t>A24669-ND</t>
  </si>
  <si>
    <t>BNC Panel Mount</t>
  </si>
  <si>
    <t>A97548-ND</t>
  </si>
  <si>
    <t>Ohmite Resistors</t>
  </si>
  <si>
    <t>SM104FE-4M-ND</t>
  </si>
  <si>
    <t>HV Board Caps</t>
  </si>
  <si>
    <t>1269PH-ND</t>
  </si>
  <si>
    <t>HV Board Resistors</t>
  </si>
  <si>
    <t>BC4422CT-ND</t>
  </si>
  <si>
    <t>HV Board Red Wire</t>
  </si>
  <si>
    <t>W2422R-50-ND</t>
  </si>
  <si>
    <t>HV Board Black Wire</t>
  </si>
  <si>
    <t>W2422B-50-ND</t>
  </si>
  <si>
    <t>HV Board Sockets</t>
  </si>
  <si>
    <t>ED90282CT-ND</t>
  </si>
  <si>
    <t>HV Board Pins</t>
  </si>
  <si>
    <t>ED90334-ND</t>
  </si>
  <si>
    <t>Manufacturer/Distributor</t>
  </si>
  <si>
    <t>Model</t>
  </si>
  <si>
    <t>Qualifier</t>
  </si>
  <si>
    <t>Quantity</t>
  </si>
  <si>
    <t>Each</t>
  </si>
  <si>
    <t>ALICE Fee</t>
  </si>
  <si>
    <t>Ultra-Torr Feedthroughs for Wagon Wheel</t>
  </si>
  <si>
    <t>R.S. Crum (swagelok)</t>
  </si>
  <si>
    <t>SS-4-UT-1-4</t>
  </si>
  <si>
    <t>Swagelok</t>
  </si>
  <si>
    <t>RS Crum</t>
  </si>
  <si>
    <t>per template type</t>
  </si>
  <si>
    <t># Template Types</t>
  </si>
  <si>
    <t>medium order pricing</t>
  </si>
  <si>
    <t>133 v4</t>
  </si>
  <si>
    <t>Activity</t>
  </si>
  <si>
    <t>107600, 107700</t>
  </si>
  <si>
    <t>PR value</t>
  </si>
  <si>
    <t xml:space="preserve">      Procure TPC Assembly Fixtures</t>
  </si>
  <si>
    <t>Assemble TPC v1 Outer Field Cage - FY18</t>
  </si>
  <si>
    <t>Assemble TPC v1 Outer Field Cage - FY19</t>
  </si>
  <si>
    <t>Assemble TPC v1 Inner Field Cage - FY18</t>
  </si>
  <si>
    <t>Assemble TPC v1 Inner Field Cage - FY19</t>
  </si>
  <si>
    <t>Procure TPC v1 Central Membrane Parts - FY18</t>
  </si>
  <si>
    <t>Procure TPC v1 Central Membrane Parts - FY19</t>
  </si>
  <si>
    <t>Procure TPC Assembly Fixture</t>
  </si>
  <si>
    <t>Design TPC Assembly Fixture</t>
  </si>
  <si>
    <t>Simply detailing main design</t>
  </si>
  <si>
    <t>P6 still has $6400; fix</t>
  </si>
  <si>
    <t xml:space="preserve">           Procure TPC v1a Module Padplane</t>
  </si>
  <si>
    <t xml:space="preserve">           Procure TPC v1a Module GEMs</t>
  </si>
  <si>
    <t xml:space="preserve">          Procure TPC v1b Module Padplane</t>
  </si>
  <si>
    <t xml:space="preserve">          Procure TPC v1b Module GEMs</t>
  </si>
  <si>
    <t>1.02.01.05.02</t>
  </si>
  <si>
    <t>1.02.01.05.03</t>
  </si>
  <si>
    <t xml:space="preserve">      Procure TPC v2 Module Strongback</t>
  </si>
  <si>
    <t xml:space="preserve">      Procure TPC v2 Module Frames</t>
  </si>
  <si>
    <t xml:space="preserve">      Procure TPC v2 Grid Parts</t>
  </si>
  <si>
    <t xml:space="preserve">      Procure TPC v2a Module Padplane</t>
  </si>
  <si>
    <t xml:space="preserve">      Procure TPC v2a Module GEMs</t>
  </si>
  <si>
    <t>1.02.01.04.01</t>
  </si>
  <si>
    <t>1.02.01.04.02</t>
  </si>
  <si>
    <t>1.02.01.04.03</t>
  </si>
  <si>
    <t>1.02.01.04.04</t>
  </si>
  <si>
    <t>Complete</t>
  </si>
  <si>
    <t>Procure TPC Membrane HV Cable</t>
  </si>
  <si>
    <t>Final Field Cage-Summary</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</si>
</sst>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quot;$&quot;#,##0"/>
    <numFmt numFmtId="165" formatCode="&quot;$&quot;#,##0.00"/>
    <numFmt numFmtId="166" formatCode="_-* #,##0.00\ [$CHF-100C]_-;\-* #,##0.00\ [$CHF-100C]_-;_-* &quot;-&quot;??\ [$CHF-100C]_-;_-@_-"/>
    <numFmt numFmtId="167" formatCode="#,##0\ [$CHF-100C]"/>
  </numFmts>
  <fonts count="37"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name val="Calibri"/>
      <family val="2"/>
      <scheme val="minor"/>
    </font>
    <font>
      <sz val="12"/>
      <name val="Calibri"/>
      <family val="2"/>
      <scheme val="minor"/>
    </font>
    <font>
      <sz val="11"/>
      <color rgb="FF000000"/>
      <name val="Calibri"/>
      <family val="2"/>
      <scheme val="minor"/>
    </font>
    <font>
      <b/>
      <u/>
      <sz val="12"/>
      <color theme="1"/>
      <name val="Calibri"/>
      <family val="2"/>
      <scheme val="minor"/>
    </font>
    <font>
      <sz val="12"/>
      <color theme="0"/>
      <name val="Calibri"/>
      <family val="2"/>
      <scheme val="minor"/>
    </font>
    <font>
      <b/>
      <sz val="16"/>
      <color theme="0"/>
      <name val="Calibri"/>
      <family val="2"/>
      <scheme val="minor"/>
    </font>
    <font>
      <sz val="16"/>
      <color theme="0"/>
      <name val="Calibri"/>
      <family val="2"/>
      <scheme val="minor"/>
    </font>
    <font>
      <b/>
      <sz val="12"/>
      <color theme="1"/>
      <name val="Calibri"/>
      <family val="2"/>
      <scheme val="minor"/>
    </font>
    <font>
      <b/>
      <sz val="11"/>
      <color rgb="FF006100"/>
      <name val="Calibri"/>
      <family val="2"/>
      <scheme val="minor"/>
    </font>
    <font>
      <sz val="12"/>
      <color rgb="FF000000"/>
      <name val="Calibri"/>
      <family val="2"/>
      <scheme val="minor"/>
    </font>
    <font>
      <b/>
      <sz val="11"/>
      <color rgb="FFFA7D00"/>
      <name val="Calibri"/>
      <family val="2"/>
      <scheme val="minor"/>
    </font>
    <font>
      <b/>
      <sz val="11"/>
      <color theme="1"/>
      <name val="Calibri"/>
      <family val="2"/>
      <scheme val="minor"/>
    </font>
    <font>
      <b/>
      <sz val="11"/>
      <name val="Calibri"/>
      <family val="2"/>
      <scheme val="minor"/>
    </font>
    <font>
      <b/>
      <sz val="12"/>
      <name val="Calibri"/>
      <family val="2"/>
      <scheme val="minor"/>
    </font>
    <font>
      <sz val="12"/>
      <color theme="1"/>
      <name val="Calibri"/>
      <family val="2"/>
      <scheme val="minor"/>
    </font>
    <font>
      <sz val="11"/>
      <color theme="0"/>
      <name val="Calibri"/>
      <family val="2"/>
      <scheme val="minor"/>
    </font>
    <font>
      <sz val="12"/>
      <color rgb="FF006100"/>
      <name val="Calibri"/>
      <family val="2"/>
      <scheme val="minor"/>
    </font>
    <font>
      <sz val="12"/>
      <color rgb="FF9C6500"/>
      <name val="Calibri"/>
      <family val="2"/>
      <scheme val="minor"/>
    </font>
    <font>
      <sz val="12"/>
      <color rgb="FF9C0006"/>
      <name val="Calibri"/>
      <family val="2"/>
      <scheme val="minor"/>
    </font>
  </fonts>
  <fills count="18">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
      <patternFill patternType="solid">
        <fgColor rgb="FFF2F2F2"/>
      </patternFill>
    </fill>
    <fill>
      <patternFill patternType="solid">
        <fgColor theme="9" tint="0.79998168889431442"/>
        <bgColor indexed="64"/>
      </patternFill>
    </fill>
    <fill>
      <patternFill patternType="solid">
        <fgColor rgb="FFFFFF00"/>
        <bgColor indexed="64"/>
      </patternFill>
    </fill>
    <fill>
      <patternFill patternType="solid">
        <fgColor rgb="FFC6EFCE"/>
        <bgColor indexed="64"/>
      </patternFill>
    </fill>
  </fills>
  <borders count="5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rgb="FFB1BBCC"/>
      </left>
      <right style="thin">
        <color rgb="FFB1BBCC"/>
      </right>
      <top style="thin">
        <color rgb="FFB1BBCC"/>
      </top>
      <bottom style="thin">
        <color rgb="FFB1BBCC"/>
      </bottom>
      <diagonal/>
    </border>
    <border>
      <left style="medium">
        <color indexed="64"/>
      </left>
      <right style="thin">
        <color indexed="64"/>
      </right>
      <top style="medium">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medium">
        <color indexed="64"/>
      </bottom>
      <diagonal/>
    </border>
    <border>
      <left style="thin">
        <color rgb="FF7F7F7F"/>
      </left>
      <right style="thin">
        <color rgb="FF7F7F7F"/>
      </right>
      <top style="thin">
        <color rgb="FF7F7F7F"/>
      </top>
      <bottom style="thin">
        <color rgb="FF7F7F7F"/>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13">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15" fillId="7" borderId="0" applyNumberFormat="0" applyBorder="0" applyAlignment="0" applyProtection="0"/>
    <xf numFmtId="0" fontId="16" fillId="8" borderId="0" applyNumberFormat="0" applyBorder="0" applyAlignment="0" applyProtection="0"/>
    <xf numFmtId="0" fontId="17" fillId="9" borderId="0" applyNumberFormat="0" applyBorder="0" applyAlignment="0" applyProtection="0"/>
    <xf numFmtId="0" fontId="4" fillId="11" borderId="0" applyNumberFormat="0" applyBorder="0" applyAlignment="0" applyProtection="0"/>
    <xf numFmtId="0" fontId="28" fillId="14" borderId="52" applyNumberFormat="0" applyAlignment="0" applyProtection="0"/>
  </cellStyleXfs>
  <cellXfs count="681">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6"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9" fillId="3" borderId="4" xfId="0" applyFont="1" applyFill="1" applyBorder="1" applyAlignment="1" applyProtection="1">
      <alignment vertical="top"/>
      <protection locked="0"/>
    </xf>
    <xf numFmtId="0" fontId="9" fillId="3" borderId="0" xfId="0" applyFont="1" applyFill="1" applyAlignment="1" applyProtection="1">
      <alignment vertical="top"/>
      <protection locked="0"/>
    </xf>
    <xf numFmtId="0" fontId="9" fillId="3" borderId="5" xfId="0" applyFont="1" applyFill="1" applyBorder="1" applyAlignment="1" applyProtection="1">
      <alignment vertical="top"/>
      <protection locked="0"/>
    </xf>
    <xf numFmtId="0" fontId="11" fillId="4" borderId="9" xfId="0" applyFont="1" applyFill="1" applyBorder="1"/>
    <xf numFmtId="0" fontId="11" fillId="4" borderId="13" xfId="0" applyFont="1" applyFill="1" applyBorder="1"/>
    <xf numFmtId="0" fontId="6" fillId="0" borderId="0" xfId="0" applyFont="1"/>
    <xf numFmtId="0" fontId="13" fillId="0" borderId="0" xfId="0" applyFont="1"/>
    <xf numFmtId="0" fontId="14"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4" fillId="6" borderId="4" xfId="0" applyFont="1" applyFill="1" applyBorder="1"/>
    <xf numFmtId="0" fontId="14" fillId="6" borderId="0" xfId="0" applyFont="1" applyFill="1"/>
    <xf numFmtId="0" fontId="14"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11" fillId="4" borderId="13" xfId="0" applyNumberFormat="1" applyFont="1" applyFill="1" applyBorder="1"/>
    <xf numFmtId="164" fontId="11" fillId="4" borderId="19" xfId="0" applyNumberFormat="1" applyFont="1" applyFill="1" applyBorder="1"/>
    <xf numFmtId="164" fontId="0" fillId="0" borderId="0" xfId="0" applyNumberFormat="1"/>
    <xf numFmtId="0" fontId="6" fillId="6" borderId="0" xfId="0" applyFont="1" applyFill="1"/>
    <xf numFmtId="0" fontId="13" fillId="6" borderId="0" xfId="0" applyFont="1" applyFill="1"/>
    <xf numFmtId="2" fontId="0" fillId="0" borderId="0" xfId="0" applyNumberFormat="1"/>
    <xf numFmtId="0" fontId="17" fillId="9" borderId="10" xfId="10" applyBorder="1"/>
    <xf numFmtId="0" fontId="17" fillId="9" borderId="14" xfId="10" applyBorder="1"/>
    <xf numFmtId="164" fontId="17" fillId="9" borderId="14" xfId="10" applyNumberFormat="1" applyBorder="1"/>
    <xf numFmtId="0" fontId="17" fillId="9" borderId="11" xfId="10" applyBorder="1"/>
    <xf numFmtId="0" fontId="17" fillId="9" borderId="15" xfId="10" applyBorder="1"/>
    <xf numFmtId="164" fontId="17" fillId="9" borderId="15" xfId="10" applyNumberFormat="1" applyBorder="1"/>
    <xf numFmtId="165" fontId="17" fillId="9" borderId="15" xfId="10" applyNumberFormat="1" applyBorder="1"/>
    <xf numFmtId="0" fontId="16" fillId="8" borderId="10" xfId="9" applyBorder="1"/>
    <xf numFmtId="0" fontId="16" fillId="8" borderId="14" xfId="9" applyBorder="1"/>
    <xf numFmtId="164" fontId="16" fillId="8" borderId="14" xfId="9" applyNumberFormat="1" applyBorder="1"/>
    <xf numFmtId="0" fontId="0" fillId="10" borderId="10" xfId="0" applyFill="1" applyBorder="1"/>
    <xf numFmtId="0" fontId="0" fillId="10" borderId="14" xfId="0" applyFill="1" applyBorder="1"/>
    <xf numFmtId="164" fontId="0" fillId="10" borderId="14" xfId="0" applyNumberFormat="1" applyFill="1" applyBorder="1"/>
    <xf numFmtId="0" fontId="0" fillId="10" borderId="9" xfId="0" applyFill="1" applyBorder="1"/>
    <xf numFmtId="0" fontId="0" fillId="10" borderId="13" xfId="0" applyFill="1" applyBorder="1"/>
    <xf numFmtId="164" fontId="0" fillId="10" borderId="13" xfId="0" applyNumberFormat="1" applyFill="1" applyBorder="1"/>
    <xf numFmtId="165" fontId="17" fillId="9" borderId="14" xfId="10" applyNumberFormat="1" applyBorder="1"/>
    <xf numFmtId="165" fontId="16" fillId="8" borderId="14" xfId="9" applyNumberFormat="1" applyBorder="1"/>
    <xf numFmtId="0" fontId="19" fillId="0" borderId="0" xfId="0" applyFont="1"/>
    <xf numFmtId="164" fontId="19" fillId="10" borderId="14" xfId="0" applyNumberFormat="1" applyFont="1" applyFill="1" applyBorder="1"/>
    <xf numFmtId="164" fontId="19" fillId="10" borderId="21" xfId="0" applyNumberFormat="1" applyFont="1" applyFill="1" applyBorder="1"/>
    <xf numFmtId="164" fontId="19" fillId="10" borderId="19" xfId="0" applyNumberFormat="1" applyFont="1" applyFill="1" applyBorder="1"/>
    <xf numFmtId="2" fontId="19" fillId="0" borderId="0" xfId="0" applyNumberFormat="1" applyFont="1"/>
    <xf numFmtId="164" fontId="19" fillId="0" borderId="0" xfId="0" applyNumberFormat="1" applyFont="1"/>
    <xf numFmtId="0" fontId="11" fillId="0" borderId="0" xfId="0" applyFont="1"/>
    <xf numFmtId="0" fontId="7" fillId="9" borderId="14" xfId="7" applyFill="1" applyBorder="1"/>
    <xf numFmtId="0" fontId="7" fillId="9" borderId="15" xfId="7" applyFill="1" applyBorder="1"/>
    <xf numFmtId="165" fontId="11" fillId="4" borderId="13" xfId="0" applyNumberFormat="1" applyFont="1" applyFill="1" applyBorder="1"/>
    <xf numFmtId="165" fontId="0" fillId="10" borderId="14" xfId="0" applyNumberFormat="1" applyFill="1" applyBorder="1"/>
    <xf numFmtId="165" fontId="0" fillId="10" borderId="13" xfId="0" applyNumberFormat="1" applyFill="1" applyBorder="1"/>
    <xf numFmtId="165" fontId="0" fillId="0" borderId="0" xfId="0" applyNumberFormat="1"/>
    <xf numFmtId="0" fontId="0" fillId="10" borderId="34" xfId="0" applyFill="1" applyBorder="1"/>
    <xf numFmtId="0" fontId="0" fillId="10" borderId="35" xfId="0" applyFill="1" applyBorder="1"/>
    <xf numFmtId="164" fontId="0" fillId="10" borderId="19" xfId="0" applyNumberFormat="1" applyFill="1" applyBorder="1"/>
    <xf numFmtId="164" fontId="16" fillId="8" borderId="21" xfId="9" applyNumberFormat="1" applyBorder="1"/>
    <xf numFmtId="164" fontId="17" fillId="9" borderId="21" xfId="10" applyNumberFormat="1" applyBorder="1"/>
    <xf numFmtId="164" fontId="17" fillId="9" borderId="20" xfId="10" applyNumberFormat="1"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164" fontId="7" fillId="9" borderId="15" xfId="7" applyNumberFormat="1" applyFill="1" applyBorder="1"/>
    <xf numFmtId="165" fontId="0" fillId="3" borderId="15" xfId="0" applyNumberFormat="1" applyFill="1" applyBorder="1" applyAlignment="1" applyProtection="1">
      <alignment horizontal="left" vertical="top" wrapText="1"/>
      <protection locked="0"/>
    </xf>
    <xf numFmtId="0" fontId="4" fillId="11" borderId="15" xfId="11" applyBorder="1" applyAlignment="1" applyProtection="1">
      <alignment horizontal="left" vertical="top" wrapText="1"/>
      <protection locked="0"/>
    </xf>
    <xf numFmtId="0" fontId="4" fillId="11" borderId="15" xfId="11" applyBorder="1" applyAlignment="1" applyProtection="1">
      <alignment horizontal="left" vertical="top"/>
      <protection locked="0"/>
    </xf>
    <xf numFmtId="165" fontId="0" fillId="3" borderId="15" xfId="0" applyNumberFormat="1" applyFill="1" applyBorder="1" applyAlignment="1" applyProtection="1">
      <alignment horizontal="left" vertical="top"/>
      <protection locked="0"/>
    </xf>
    <xf numFmtId="0" fontId="23" fillId="12" borderId="0" xfId="0" applyFont="1" applyFill="1"/>
    <xf numFmtId="0" fontId="24" fillId="12" borderId="0" xfId="0" applyFont="1" applyFill="1"/>
    <xf numFmtId="164" fontId="24" fillId="12" borderId="0" xfId="0" applyNumberFormat="1" applyFont="1" applyFill="1"/>
    <xf numFmtId="0" fontId="22" fillId="4" borderId="0" xfId="0" applyFont="1" applyFill="1"/>
    <xf numFmtId="164" fontId="22" fillId="4" borderId="0" xfId="0" applyNumberFormat="1" applyFont="1" applyFill="1"/>
    <xf numFmtId="0" fontId="24" fillId="0" borderId="0" xfId="0" applyFont="1"/>
    <xf numFmtId="164" fontId="24" fillId="0" borderId="0" xfId="0" applyNumberFormat="1" applyFont="1"/>
    <xf numFmtId="2" fontId="24" fillId="0" borderId="0" xfId="0" applyNumberFormat="1" applyFont="1"/>
    <xf numFmtId="0" fontId="22" fillId="0" borderId="0" xfId="0" applyFont="1"/>
    <xf numFmtId="164" fontId="22" fillId="0" borderId="0" xfId="0" applyNumberFormat="1" applyFont="1"/>
    <xf numFmtId="2" fontId="22" fillId="0" borderId="0" xfId="0" applyNumberFormat="1" applyFont="1"/>
    <xf numFmtId="0" fontId="23" fillId="0" borderId="0" xfId="0" applyFont="1"/>
    <xf numFmtId="0" fontId="11" fillId="4" borderId="37" xfId="0" applyFont="1" applyFill="1" applyBorder="1"/>
    <xf numFmtId="0" fontId="11" fillId="4" borderId="33" xfId="0" applyFont="1" applyFill="1" applyBorder="1"/>
    <xf numFmtId="0" fontId="0" fillId="10" borderId="39" xfId="0" applyFill="1" applyBorder="1"/>
    <xf numFmtId="0" fontId="0" fillId="10" borderId="40" xfId="0" applyFill="1" applyBorder="1"/>
    <xf numFmtId="0" fontId="0" fillId="10" borderId="13" xfId="0" applyFill="1" applyBorder="1" applyAlignment="1">
      <alignment horizontal="center"/>
    </xf>
    <xf numFmtId="0" fontId="0" fillId="10" borderId="14" xfId="0" applyFill="1" applyBorder="1" applyAlignment="1">
      <alignment horizontal="center"/>
    </xf>
    <xf numFmtId="0" fontId="11" fillId="4" borderId="0" xfId="0" applyFont="1" applyFill="1"/>
    <xf numFmtId="0" fontId="0" fillId="10" borderId="39" xfId="0" applyFill="1" applyBorder="1" applyAlignment="1">
      <alignment horizontal="left" vertical="top"/>
    </xf>
    <xf numFmtId="0" fontId="0" fillId="10" borderId="40" xfId="0" applyFill="1" applyBorder="1" applyAlignment="1">
      <alignment horizontal="left" vertical="top"/>
    </xf>
    <xf numFmtId="0" fontId="0" fillId="10" borderId="38" xfId="0" applyFill="1" applyBorder="1" applyAlignment="1">
      <alignment horizontal="center" vertical="top"/>
    </xf>
    <xf numFmtId="0" fontId="0" fillId="10" borderId="15" xfId="0" applyFill="1" applyBorder="1" applyAlignment="1">
      <alignment horizontal="center" vertical="top"/>
    </xf>
    <xf numFmtId="0" fontId="0" fillId="10" borderId="14" xfId="0" applyFill="1" applyBorder="1" applyAlignment="1">
      <alignment horizontal="center" vertical="top"/>
    </xf>
    <xf numFmtId="0" fontId="0" fillId="10" borderId="13" xfId="0" applyFill="1" applyBorder="1" applyAlignment="1">
      <alignment horizontal="center" vertical="top"/>
    </xf>
    <xf numFmtId="0" fontId="0" fillId="10" borderId="35" xfId="0" applyFill="1" applyBorder="1" applyAlignment="1">
      <alignment horizontal="center" vertical="top"/>
    </xf>
    <xf numFmtId="0" fontId="0" fillId="10" borderId="40" xfId="0" applyFill="1" applyBorder="1" applyAlignment="1">
      <alignment horizontal="left" vertical="top" wrapText="1"/>
    </xf>
    <xf numFmtId="0" fontId="0" fillId="10" borderId="40" xfId="0" applyFill="1" applyBorder="1" applyAlignment="1">
      <alignment horizontal="center" vertical="top"/>
    </xf>
    <xf numFmtId="38" fontId="0" fillId="10" borderId="19" xfId="0" applyNumberFormat="1" applyFill="1" applyBorder="1" applyAlignment="1">
      <alignment horizontal="center" vertical="top"/>
    </xf>
    <xf numFmtId="38" fontId="0" fillId="10" borderId="20" xfId="0" applyNumberFormat="1" applyFill="1" applyBorder="1" applyAlignment="1">
      <alignment horizontal="center" vertical="top"/>
    </xf>
    <xf numFmtId="38" fontId="0" fillId="10" borderId="21" xfId="0" applyNumberFormat="1" applyFill="1" applyBorder="1" applyAlignment="1">
      <alignment horizontal="center" vertical="top"/>
    </xf>
    <xf numFmtId="38" fontId="0" fillId="10" borderId="15" xfId="0" applyNumberFormat="1" applyFill="1" applyBorder="1" applyAlignment="1">
      <alignment horizontal="center" vertical="top"/>
    </xf>
    <xf numFmtId="38" fontId="0" fillId="10" borderId="35" xfId="0" applyNumberFormat="1" applyFill="1" applyBorder="1" applyAlignment="1">
      <alignment horizontal="center" vertical="top"/>
    </xf>
    <xf numFmtId="38" fontId="0" fillId="10" borderId="41" xfId="0" applyNumberFormat="1" applyFill="1" applyBorder="1" applyAlignment="1">
      <alignment horizontal="center" vertical="top"/>
    </xf>
    <xf numFmtId="0" fontId="0" fillId="10" borderId="33" xfId="0" applyFill="1" applyBorder="1" applyAlignment="1">
      <alignment horizontal="left" vertical="top" wrapText="1"/>
    </xf>
    <xf numFmtId="38" fontId="0" fillId="10" borderId="45" xfId="0" applyNumberFormat="1" applyFill="1" applyBorder="1" applyAlignment="1">
      <alignment horizontal="center" vertical="top"/>
    </xf>
    <xf numFmtId="0" fontId="25" fillId="10" borderId="39" xfId="0" applyFont="1" applyFill="1" applyBorder="1"/>
    <xf numFmtId="0" fontId="25" fillId="10" borderId="40" xfId="0" applyFont="1" applyFill="1" applyBorder="1"/>
    <xf numFmtId="0" fontId="25" fillId="10" borderId="40" xfId="0" applyFont="1" applyFill="1" applyBorder="1" applyAlignment="1">
      <alignment horizontal="center"/>
    </xf>
    <xf numFmtId="0" fontId="25" fillId="0" borderId="0" xfId="0" applyFont="1"/>
    <xf numFmtId="0" fontId="0" fillId="10" borderId="37" xfId="0" applyFill="1" applyBorder="1" applyAlignment="1">
      <alignment horizontal="left" vertical="top"/>
    </xf>
    <xf numFmtId="0" fontId="0" fillId="10" borderId="33" xfId="0" applyFill="1" applyBorder="1" applyAlignment="1">
      <alignment horizontal="left" vertical="top"/>
    </xf>
    <xf numFmtId="0" fontId="0" fillId="10" borderId="33" xfId="0" applyFill="1" applyBorder="1" applyAlignment="1">
      <alignment horizontal="center" vertical="top"/>
    </xf>
    <xf numFmtId="38" fontId="0" fillId="10" borderId="46" xfId="0" applyNumberFormat="1" applyFill="1" applyBorder="1" applyAlignment="1">
      <alignment horizontal="center" vertical="top"/>
    </xf>
    <xf numFmtId="0" fontId="25" fillId="10" borderId="40" xfId="0" applyFont="1" applyFill="1" applyBorder="1" applyAlignment="1">
      <alignment horizontal="center" vertical="top"/>
    </xf>
    <xf numFmtId="3" fontId="25" fillId="10" borderId="40" xfId="0" applyNumberFormat="1" applyFont="1" applyFill="1" applyBorder="1" applyAlignment="1">
      <alignment horizontal="center"/>
    </xf>
    <xf numFmtId="0" fontId="0" fillId="13" borderId="15" xfId="0" applyFill="1" applyBorder="1" applyAlignment="1" applyProtection="1">
      <alignment horizontal="center" vertical="top" wrapText="1"/>
      <protection locked="0"/>
    </xf>
    <xf numFmtId="3" fontId="0" fillId="3" borderId="15" xfId="0" applyNumberFormat="1" applyFill="1" applyBorder="1" applyAlignment="1" applyProtection="1">
      <alignment horizontal="center" vertical="top" wrapText="1"/>
      <protection locked="0"/>
    </xf>
    <xf numFmtId="0" fontId="0" fillId="13" borderId="15" xfId="0" applyFill="1" applyBorder="1" applyAlignment="1" applyProtection="1">
      <alignment horizontal="center" vertical="top"/>
      <protection locked="0"/>
    </xf>
    <xf numFmtId="3" fontId="0" fillId="3" borderId="15" xfId="0" applyNumberFormat="1" applyFill="1" applyBorder="1" applyAlignment="1" applyProtection="1">
      <alignment horizontal="center" vertical="top"/>
      <protection locked="0"/>
    </xf>
    <xf numFmtId="0" fontId="0" fillId="3" borderId="15" xfId="0" applyFill="1" applyBorder="1" applyAlignment="1" applyProtection="1">
      <alignment horizontal="center" vertical="top" wrapText="1"/>
      <protection locked="0"/>
    </xf>
    <xf numFmtId="0" fontId="0" fillId="3" borderId="15" xfId="0" applyFill="1" applyBorder="1" applyAlignment="1" applyProtection="1">
      <alignment horizontal="center" vertical="top"/>
      <protection locked="0"/>
    </xf>
    <xf numFmtId="0" fontId="3" fillId="11" borderId="15" xfId="11" applyFont="1" applyBorder="1" applyAlignment="1" applyProtection="1">
      <alignment horizontal="left" vertical="top"/>
      <protection locked="0"/>
    </xf>
    <xf numFmtId="3" fontId="25" fillId="10" borderId="49" xfId="0" applyNumberFormat="1" applyFont="1" applyFill="1" applyBorder="1" applyAlignment="1">
      <alignment horizontal="center"/>
    </xf>
    <xf numFmtId="3" fontId="26" fillId="7" borderId="49" xfId="8" applyNumberFormat="1" applyFont="1" applyBorder="1" applyAlignment="1">
      <alignment horizontal="center"/>
    </xf>
    <xf numFmtId="0" fontId="24" fillId="12" borderId="1" xfId="0" applyFont="1" applyFill="1" applyBorder="1"/>
    <xf numFmtId="0" fontId="24" fillId="12" borderId="2" xfId="0" applyFont="1" applyFill="1" applyBorder="1"/>
    <xf numFmtId="164" fontId="24" fillId="12" borderId="2" xfId="0" applyNumberFormat="1" applyFont="1" applyFill="1" applyBorder="1"/>
    <xf numFmtId="164" fontId="24" fillId="12" borderId="3" xfId="0" applyNumberFormat="1" applyFont="1" applyFill="1" applyBorder="1"/>
    <xf numFmtId="164" fontId="22" fillId="4" borderId="5" xfId="0" applyNumberFormat="1" applyFont="1" applyFill="1" applyBorder="1"/>
    <xf numFmtId="3" fontId="26" fillId="7" borderId="41" xfId="8" applyNumberFormat="1" applyFont="1" applyBorder="1" applyAlignment="1">
      <alignment horizontal="center"/>
    </xf>
    <xf numFmtId="0" fontId="0" fillId="0" borderId="20" xfId="0" applyBorder="1"/>
    <xf numFmtId="0" fontId="0" fillId="0" borderId="15" xfId="0" applyBorder="1"/>
    <xf numFmtId="38" fontId="0" fillId="10" borderId="22" xfId="0" applyNumberFormat="1" applyFill="1" applyBorder="1" applyAlignment="1">
      <alignment horizontal="center" vertical="top"/>
    </xf>
    <xf numFmtId="38" fontId="0" fillId="10" borderId="24" xfId="0" applyNumberFormat="1" applyFill="1" applyBorder="1" applyAlignment="1">
      <alignment horizontal="center" vertical="top"/>
    </xf>
    <xf numFmtId="38" fontId="0" fillId="10" borderId="49" xfId="0" applyNumberFormat="1" applyFill="1" applyBorder="1" applyAlignment="1">
      <alignment horizontal="center" vertical="top"/>
    </xf>
    <xf numFmtId="38" fontId="0" fillId="10" borderId="48" xfId="0" applyNumberFormat="1" applyFill="1" applyBorder="1" applyAlignment="1">
      <alignment horizontal="center" vertical="top"/>
    </xf>
    <xf numFmtId="0" fontId="25" fillId="10" borderId="49" xfId="0" applyFont="1" applyFill="1" applyBorder="1" applyAlignment="1">
      <alignment horizontal="center"/>
    </xf>
    <xf numFmtId="0" fontId="15" fillId="7" borderId="13" xfId="8" applyBorder="1" applyAlignment="1">
      <alignment horizontal="center" vertical="top"/>
    </xf>
    <xf numFmtId="38" fontId="15" fillId="7" borderId="22" xfId="8" applyNumberFormat="1" applyBorder="1" applyAlignment="1">
      <alignment horizontal="center" vertical="top"/>
    </xf>
    <xf numFmtId="0" fontId="15" fillId="7" borderId="15" xfId="8" applyBorder="1" applyAlignment="1">
      <alignment horizontal="center" vertical="top"/>
    </xf>
    <xf numFmtId="38" fontId="15" fillId="7" borderId="23" xfId="8" applyNumberFormat="1" applyBorder="1" applyAlignment="1">
      <alignment horizontal="center" vertical="top"/>
    </xf>
    <xf numFmtId="0" fontId="15" fillId="7" borderId="14" xfId="8" applyBorder="1" applyAlignment="1">
      <alignment horizontal="center" vertical="top"/>
    </xf>
    <xf numFmtId="38" fontId="15" fillId="7" borderId="24" xfId="8" applyNumberFormat="1" applyBorder="1" applyAlignment="1">
      <alignment horizontal="center" vertical="top"/>
    </xf>
    <xf numFmtId="0" fontId="26" fillId="7" borderId="49" xfId="8" applyFont="1" applyBorder="1" applyAlignment="1">
      <alignment horizontal="center"/>
    </xf>
    <xf numFmtId="0" fontId="0" fillId="10" borderId="28" xfId="0" applyFill="1" applyBorder="1" applyAlignment="1">
      <alignment horizontal="left" vertical="top"/>
    </xf>
    <xf numFmtId="0" fontId="0" fillId="10" borderId="35" xfId="0" applyFill="1" applyBorder="1" applyAlignment="1">
      <alignment horizontal="left" vertical="top"/>
    </xf>
    <xf numFmtId="2" fontId="23" fillId="0" borderId="0" xfId="0" applyNumberFormat="1" applyFont="1"/>
    <xf numFmtId="164" fontId="23" fillId="0" borderId="0" xfId="0" applyNumberFormat="1" applyFont="1"/>
    <xf numFmtId="2" fontId="11" fillId="0" borderId="0" xfId="0" applyNumberFormat="1" applyFont="1"/>
    <xf numFmtId="164" fontId="11" fillId="0" borderId="0" xfId="0" applyNumberFormat="1" applyFont="1"/>
    <xf numFmtId="2" fontId="15" fillId="0" borderId="0" xfId="8" applyNumberFormat="1" applyFill="1"/>
    <xf numFmtId="164" fontId="15" fillId="0" borderId="0" xfId="8" applyNumberFormat="1" applyFill="1"/>
    <xf numFmtId="164" fontId="18" fillId="0" borderId="0" xfId="10" applyNumberFormat="1" applyFont="1" applyFill="1"/>
    <xf numFmtId="2" fontId="18" fillId="0" borderId="0" xfId="8" applyNumberFormat="1" applyFont="1" applyFill="1"/>
    <xf numFmtId="164" fontId="18" fillId="0" borderId="0" xfId="8" applyNumberFormat="1" applyFont="1" applyFill="1"/>
    <xf numFmtId="2" fontId="18" fillId="0" borderId="0" xfId="10" applyNumberFormat="1" applyFont="1" applyFill="1"/>
    <xf numFmtId="2" fontId="18" fillId="0" borderId="0" xfId="9" applyNumberFormat="1" applyFont="1" applyFill="1"/>
    <xf numFmtId="164" fontId="18" fillId="0" borderId="0" xfId="9" applyNumberFormat="1" applyFont="1" applyFill="1"/>
    <xf numFmtId="0" fontId="23" fillId="12" borderId="1" xfId="0" applyFont="1" applyFill="1" applyBorder="1"/>
    <xf numFmtId="0" fontId="23" fillId="12" borderId="2" xfId="0" applyFont="1" applyFill="1" applyBorder="1"/>
    <xf numFmtId="164" fontId="23" fillId="12" borderId="2" xfId="0" applyNumberFormat="1" applyFont="1" applyFill="1" applyBorder="1"/>
    <xf numFmtId="2" fontId="23" fillId="12" borderId="2" xfId="0" applyNumberFormat="1" applyFont="1" applyFill="1" applyBorder="1"/>
    <xf numFmtId="0" fontId="23" fillId="12" borderId="3" xfId="0" applyFont="1" applyFill="1" applyBorder="1"/>
    <xf numFmtId="2" fontId="17" fillId="0" borderId="0" xfId="10" applyNumberFormat="1" applyFill="1"/>
    <xf numFmtId="164" fontId="17" fillId="0" borderId="0" xfId="10" applyNumberFormat="1" applyFill="1"/>
    <xf numFmtId="2" fontId="16" fillId="0" borderId="0" xfId="9" applyNumberFormat="1" applyFill="1"/>
    <xf numFmtId="164" fontId="16" fillId="0" borderId="0" xfId="9" applyNumberFormat="1" applyFill="1"/>
    <xf numFmtId="165" fontId="0" fillId="10" borderId="19" xfId="0" applyNumberFormat="1" applyFill="1" applyBorder="1"/>
    <xf numFmtId="165" fontId="17" fillId="9" borderId="20" xfId="10" applyNumberFormat="1" applyBorder="1"/>
    <xf numFmtId="165" fontId="16" fillId="8" borderId="21" xfId="9" applyNumberFormat="1" applyBorder="1"/>
    <xf numFmtId="0" fontId="16" fillId="0" borderId="0" xfId="9" applyFill="1"/>
    <xf numFmtId="0" fontId="23" fillId="12" borderId="9" xfId="0" applyFont="1" applyFill="1" applyBorder="1"/>
    <xf numFmtId="0" fontId="23" fillId="12" borderId="13" xfId="0" applyFont="1" applyFill="1" applyBorder="1"/>
    <xf numFmtId="164" fontId="23" fillId="12" borderId="13" xfId="0" applyNumberFormat="1" applyFont="1" applyFill="1" applyBorder="1"/>
    <xf numFmtId="2" fontId="23" fillId="12" borderId="13" xfId="0" applyNumberFormat="1" applyFont="1" applyFill="1" applyBorder="1"/>
    <xf numFmtId="0" fontId="23" fillId="12" borderId="19" xfId="0" applyFont="1" applyFill="1" applyBorder="1"/>
    <xf numFmtId="0" fontId="11" fillId="4" borderId="34" xfId="0" applyFont="1" applyFill="1" applyBorder="1"/>
    <xf numFmtId="0" fontId="11" fillId="4" borderId="35" xfId="0" applyFont="1" applyFill="1" applyBorder="1"/>
    <xf numFmtId="165" fontId="11" fillId="4" borderId="35" xfId="0" applyNumberFormat="1" applyFont="1" applyFill="1" applyBorder="1"/>
    <xf numFmtId="164" fontId="11" fillId="4" borderId="35" xfId="0" applyNumberFormat="1" applyFont="1" applyFill="1" applyBorder="1"/>
    <xf numFmtId="164" fontId="11" fillId="4" borderId="45" xfId="0" applyNumberFormat="1" applyFont="1" applyFill="1" applyBorder="1"/>
    <xf numFmtId="0" fontId="0" fillId="10" borderId="50" xfId="0" applyFill="1" applyBorder="1"/>
    <xf numFmtId="0" fontId="0" fillId="10" borderId="38" xfId="0" applyFill="1" applyBorder="1"/>
    <xf numFmtId="165" fontId="0" fillId="10" borderId="38" xfId="0" applyNumberFormat="1" applyFill="1" applyBorder="1"/>
    <xf numFmtId="164" fontId="0" fillId="10" borderId="38" xfId="0" applyNumberFormat="1" applyFill="1" applyBorder="1"/>
    <xf numFmtId="0" fontId="0" fillId="10" borderId="42" xfId="0" applyFill="1" applyBorder="1"/>
    <xf numFmtId="165" fontId="0" fillId="10" borderId="40" xfId="0" applyNumberFormat="1" applyFill="1" applyBorder="1"/>
    <xf numFmtId="164" fontId="19" fillId="10" borderId="40" xfId="0" applyNumberFormat="1" applyFont="1" applyFill="1" applyBorder="1"/>
    <xf numFmtId="164" fontId="19" fillId="10" borderId="41" xfId="0" applyNumberFormat="1" applyFont="1" applyFill="1" applyBorder="1"/>
    <xf numFmtId="38" fontId="0" fillId="10" borderId="38" xfId="0" applyNumberFormat="1" applyFill="1" applyBorder="1" applyAlignment="1">
      <alignment horizontal="center" vertical="top"/>
    </xf>
    <xf numFmtId="38" fontId="0" fillId="10" borderId="40" xfId="0" applyNumberFormat="1" applyFill="1" applyBorder="1" applyAlignment="1">
      <alignment horizontal="center" vertical="top"/>
    </xf>
    <xf numFmtId="38" fontId="0" fillId="10" borderId="47" xfId="0" applyNumberFormat="1" applyFill="1" applyBorder="1" applyAlignment="1">
      <alignment horizontal="center" vertical="top"/>
    </xf>
    <xf numFmtId="0" fontId="0" fillId="10" borderId="13" xfId="0" applyFill="1" applyBorder="1" applyAlignment="1">
      <alignment horizontal="left" vertical="center"/>
    </xf>
    <xf numFmtId="0" fontId="27" fillId="10" borderId="36" xfId="0" applyFont="1" applyFill="1" applyBorder="1" applyAlignment="1">
      <alignment vertical="center"/>
    </xf>
    <xf numFmtId="0" fontId="17" fillId="0" borderId="0" xfId="10" applyFill="1"/>
    <xf numFmtId="0" fontId="0" fillId="10" borderId="19" xfId="0" applyFill="1" applyBorder="1"/>
    <xf numFmtId="165" fontId="17" fillId="9" borderId="21" xfId="10" applyNumberFormat="1" applyBorder="1"/>
    <xf numFmtId="0" fontId="0" fillId="10" borderId="28" xfId="0" applyFill="1" applyBorder="1" applyAlignment="1">
      <alignment horizontal="center" vertical="top"/>
    </xf>
    <xf numFmtId="38" fontId="0" fillId="10" borderId="28" xfId="0" applyNumberFormat="1" applyFill="1" applyBorder="1" applyAlignment="1">
      <alignment horizontal="center" vertical="top"/>
    </xf>
    <xf numFmtId="0" fontId="18" fillId="0" borderId="15" xfId="12" applyFont="1" applyFill="1" applyBorder="1" applyAlignment="1">
      <alignment horizontal="center"/>
    </xf>
    <xf numFmtId="166" fontId="18" fillId="0" borderId="15" xfId="12" applyNumberFormat="1" applyFont="1" applyFill="1" applyBorder="1" applyAlignment="1">
      <alignment horizontal="center"/>
    </xf>
    <xf numFmtId="167" fontId="0" fillId="0" borderId="15" xfId="0" applyNumberFormat="1" applyBorder="1"/>
    <xf numFmtId="0" fontId="25" fillId="15" borderId="15" xfId="0" applyFont="1" applyFill="1" applyBorder="1" applyAlignment="1">
      <alignment horizontal="right"/>
    </xf>
    <xf numFmtId="0" fontId="31" fillId="0" borderId="15" xfId="0" applyFont="1" applyBorder="1" applyAlignment="1">
      <alignment horizontal="center"/>
    </xf>
    <xf numFmtId="166" fontId="30" fillId="0" borderId="15" xfId="12" applyNumberFormat="1" applyFont="1" applyFill="1" applyBorder="1" applyAlignment="1">
      <alignment horizontal="center"/>
    </xf>
    <xf numFmtId="0" fontId="31" fillId="10" borderId="15" xfId="0" applyFont="1" applyFill="1" applyBorder="1" applyAlignment="1">
      <alignment horizontal="center"/>
    </xf>
    <xf numFmtId="0" fontId="30" fillId="10" borderId="15" xfId="8" applyFont="1" applyFill="1" applyBorder="1" applyAlignment="1">
      <alignment horizontal="center"/>
    </xf>
    <xf numFmtId="0" fontId="30" fillId="10" borderId="15" xfId="12" applyFont="1" applyFill="1" applyBorder="1" applyAlignment="1">
      <alignment horizontal="center"/>
    </xf>
    <xf numFmtId="2" fontId="17" fillId="9" borderId="15" xfId="10" applyNumberFormat="1" applyBorder="1"/>
    <xf numFmtId="0" fontId="29" fillId="10" borderId="0" xfId="0" applyFont="1" applyFill="1"/>
    <xf numFmtId="0" fontId="25" fillId="10" borderId="13" xfId="0" applyFont="1" applyFill="1" applyBorder="1"/>
    <xf numFmtId="165" fontId="25" fillId="0" borderId="0" xfId="0" applyNumberFormat="1" applyFont="1"/>
    <xf numFmtId="0" fontId="17" fillId="9" borderId="39" xfId="10" applyBorder="1"/>
    <xf numFmtId="0" fontId="17" fillId="9" borderId="40" xfId="10" applyBorder="1"/>
    <xf numFmtId="164" fontId="17" fillId="9" borderId="40" xfId="10" applyNumberFormat="1" applyBorder="1"/>
    <xf numFmtId="164" fontId="17" fillId="9" borderId="41" xfId="10" applyNumberFormat="1" applyBorder="1"/>
    <xf numFmtId="0" fontId="7" fillId="9" borderId="40" xfId="7" applyFill="1" applyBorder="1"/>
    <xf numFmtId="164" fontId="7" fillId="9" borderId="40" xfId="7" applyNumberFormat="1" applyFill="1" applyBorder="1"/>
    <xf numFmtId="0" fontId="25" fillId="10" borderId="14" xfId="0" applyFont="1" applyFill="1" applyBorder="1"/>
    <xf numFmtId="164" fontId="7" fillId="9" borderId="14" xfId="7" applyNumberFormat="1" applyFill="1" applyBorder="1"/>
    <xf numFmtId="0" fontId="0" fillId="0" borderId="15" xfId="0" applyBorder="1" applyAlignment="1">
      <alignment horizontal="center"/>
    </xf>
    <xf numFmtId="0" fontId="2" fillId="0" borderId="0" xfId="0" applyFont="1"/>
    <xf numFmtId="0" fontId="23" fillId="12" borderId="2" xfId="0" applyFont="1" applyFill="1" applyBorder="1" applyAlignment="1">
      <alignment horizontal="center"/>
    </xf>
    <xf numFmtId="0" fontId="11" fillId="4" borderId="13" xfId="0" applyFont="1" applyFill="1" applyBorder="1" applyAlignment="1">
      <alignment horizontal="center"/>
    </xf>
    <xf numFmtId="0" fontId="0" fillId="0" borderId="0" xfId="0" applyAlignment="1">
      <alignment horizontal="center"/>
    </xf>
    <xf numFmtId="164" fontId="24" fillId="12" borderId="2" xfId="0" applyNumberFormat="1" applyFont="1" applyFill="1" applyBorder="1" applyAlignment="1">
      <alignment horizontal="center"/>
    </xf>
    <xf numFmtId="2" fontId="23" fillId="12" borderId="2" xfId="0" applyNumberFormat="1" applyFont="1" applyFill="1" applyBorder="1" applyAlignment="1">
      <alignment horizontal="center"/>
    </xf>
    <xf numFmtId="164" fontId="11" fillId="4" borderId="13" xfId="0" applyNumberFormat="1" applyFont="1" applyFill="1" applyBorder="1" applyAlignment="1">
      <alignment horizontal="center"/>
    </xf>
    <xf numFmtId="164" fontId="19" fillId="10" borderId="14" xfId="0" applyNumberFormat="1" applyFont="1" applyFill="1" applyBorder="1" applyAlignment="1">
      <alignment horizontal="center"/>
    </xf>
    <xf numFmtId="164" fontId="19" fillId="10" borderId="13" xfId="0" applyNumberFormat="1" applyFont="1" applyFill="1" applyBorder="1" applyAlignment="1">
      <alignment horizontal="center"/>
    </xf>
    <xf numFmtId="2" fontId="0" fillId="0" borderId="0" xfId="0" applyNumberFormat="1" applyAlignment="1">
      <alignment horizontal="center"/>
    </xf>
    <xf numFmtId="164" fontId="24" fillId="12" borderId="3" xfId="0" applyNumberFormat="1" applyFont="1" applyFill="1" applyBorder="1" applyAlignment="1">
      <alignment horizontal="center"/>
    </xf>
    <xf numFmtId="164" fontId="23" fillId="12" borderId="2" xfId="0" applyNumberFormat="1" applyFont="1" applyFill="1" applyBorder="1" applyAlignment="1">
      <alignment horizontal="center"/>
    </xf>
    <xf numFmtId="164" fontId="0" fillId="10" borderId="14" xfId="0" applyNumberFormat="1" applyFill="1" applyBorder="1" applyAlignment="1">
      <alignment horizontal="center"/>
    </xf>
    <xf numFmtId="164" fontId="0" fillId="10" borderId="13" xfId="0" applyNumberFormat="1" applyFill="1" applyBorder="1" applyAlignment="1">
      <alignment horizontal="center"/>
    </xf>
    <xf numFmtId="164" fontId="0" fillId="0" borderId="0" xfId="0" applyNumberFormat="1" applyAlignment="1">
      <alignment horizontal="center"/>
    </xf>
    <xf numFmtId="0" fontId="24" fillId="12" borderId="2" xfId="0" applyFont="1" applyFill="1" applyBorder="1" applyAlignment="1">
      <alignment horizontal="center"/>
    </xf>
    <xf numFmtId="0" fontId="34" fillId="7" borderId="28" xfId="8" applyFont="1" applyBorder="1" applyAlignment="1">
      <alignment horizontal="left" vertical="top"/>
    </xf>
    <xf numFmtId="0" fontId="34" fillId="7" borderId="28" xfId="8" applyFont="1" applyBorder="1" applyAlignment="1">
      <alignment vertical="top" wrapText="1"/>
    </xf>
    <xf numFmtId="0" fontId="19" fillId="10" borderId="13" xfId="10" applyFont="1" applyFill="1" applyBorder="1"/>
    <xf numFmtId="164" fontId="19" fillId="10" borderId="13" xfId="10" applyNumberFormat="1" applyFont="1" applyFill="1" applyBorder="1" applyAlignment="1">
      <alignment horizontal="center"/>
    </xf>
    <xf numFmtId="0" fontId="19" fillId="10" borderId="13" xfId="10" applyFont="1" applyFill="1" applyBorder="1" applyAlignment="1">
      <alignment horizontal="center"/>
    </xf>
    <xf numFmtId="164" fontId="34" fillId="10" borderId="13" xfId="8" applyNumberFormat="1" applyFont="1" applyFill="1" applyBorder="1" applyAlignment="1">
      <alignment horizontal="center"/>
    </xf>
    <xf numFmtId="164" fontId="19" fillId="10" borderId="19" xfId="10" applyNumberFormat="1" applyFont="1" applyFill="1" applyBorder="1"/>
    <xf numFmtId="0" fontId="34" fillId="7" borderId="11" xfId="8" applyFont="1" applyBorder="1"/>
    <xf numFmtId="0" fontId="34" fillId="7" borderId="15" xfId="8" applyFont="1" applyBorder="1"/>
    <xf numFmtId="164" fontId="34" fillId="7" borderId="15" xfId="8" applyNumberFormat="1" applyFont="1" applyBorder="1" applyAlignment="1">
      <alignment horizontal="center"/>
    </xf>
    <xf numFmtId="0" fontId="34" fillId="7" borderId="15" xfId="8" applyFont="1" applyBorder="1" applyAlignment="1">
      <alignment horizontal="center"/>
    </xf>
    <xf numFmtId="164" fontId="19" fillId="7" borderId="15" xfId="8" applyNumberFormat="1" applyFont="1" applyBorder="1" applyAlignment="1">
      <alignment horizontal="center"/>
    </xf>
    <xf numFmtId="164" fontId="19" fillId="7" borderId="20" xfId="8" applyNumberFormat="1" applyFont="1" applyBorder="1"/>
    <xf numFmtId="0" fontId="34" fillId="7" borderId="10" xfId="8" applyFont="1" applyBorder="1"/>
    <xf numFmtId="0" fontId="34" fillId="7" borderId="14" xfId="8" applyFont="1" applyBorder="1"/>
    <xf numFmtId="164" fontId="34" fillId="7" borderId="14" xfId="8" applyNumberFormat="1" applyFont="1" applyBorder="1" applyAlignment="1">
      <alignment horizontal="center"/>
    </xf>
    <xf numFmtId="0" fontId="34" fillId="7" borderId="14" xfId="8" applyFont="1" applyBorder="1" applyAlignment="1">
      <alignment horizontal="center"/>
    </xf>
    <xf numFmtId="164" fontId="34" fillId="7" borderId="21" xfId="8" applyNumberFormat="1" applyFont="1" applyBorder="1"/>
    <xf numFmtId="164" fontId="34" fillId="7" borderId="20" xfId="8" applyNumberFormat="1" applyFont="1" applyBorder="1"/>
    <xf numFmtId="0" fontId="35" fillId="9" borderId="27" xfId="10" applyFont="1" applyBorder="1"/>
    <xf numFmtId="0" fontId="35" fillId="9" borderId="28" xfId="10" applyFont="1" applyBorder="1"/>
    <xf numFmtId="164" fontId="35" fillId="9" borderId="28" xfId="10" applyNumberFormat="1" applyFont="1" applyBorder="1" applyAlignment="1">
      <alignment horizontal="center"/>
    </xf>
    <xf numFmtId="0" fontId="35" fillId="9" borderId="28" xfId="10" applyFont="1" applyBorder="1" applyAlignment="1">
      <alignment horizontal="center"/>
    </xf>
    <xf numFmtId="0" fontId="7" fillId="9" borderId="15" xfId="7" applyFill="1" applyBorder="1" applyAlignment="1">
      <alignment horizontal="center"/>
    </xf>
    <xf numFmtId="164" fontId="19" fillId="9" borderId="28" xfId="10" applyNumberFormat="1" applyFont="1" applyBorder="1" applyAlignment="1">
      <alignment horizontal="center"/>
    </xf>
    <xf numFmtId="164" fontId="19" fillId="9" borderId="29" xfId="10" applyNumberFormat="1" applyFont="1" applyBorder="1"/>
    <xf numFmtId="0" fontId="36" fillId="8" borderId="10" xfId="9" applyFont="1" applyBorder="1"/>
    <xf numFmtId="0" fontId="36" fillId="8" borderId="14" xfId="9" applyFont="1" applyBorder="1"/>
    <xf numFmtId="164" fontId="36" fillId="8" borderId="14" xfId="9" applyNumberFormat="1" applyFont="1" applyBorder="1" applyAlignment="1">
      <alignment horizontal="center"/>
    </xf>
    <xf numFmtId="0" fontId="36" fillId="8" borderId="14" xfId="9" applyFont="1" applyBorder="1" applyAlignment="1">
      <alignment horizontal="center"/>
    </xf>
    <xf numFmtId="164" fontId="19" fillId="8" borderId="14" xfId="9" applyNumberFormat="1" applyFont="1" applyBorder="1" applyAlignment="1">
      <alignment horizontal="center"/>
    </xf>
    <xf numFmtId="164" fontId="19" fillId="8" borderId="21" xfId="9" applyNumberFormat="1" applyFont="1" applyBorder="1"/>
    <xf numFmtId="0" fontId="11" fillId="12" borderId="2" xfId="0" applyFont="1" applyFill="1" applyBorder="1" applyAlignment="1">
      <alignment horizontal="center"/>
    </xf>
    <xf numFmtId="0" fontId="11" fillId="4" borderId="53" xfId="0" applyFont="1" applyFill="1" applyBorder="1" applyAlignment="1">
      <alignment horizontal="center"/>
    </xf>
    <xf numFmtId="0" fontId="0" fillId="10" borderId="54" xfId="0" applyFill="1" applyBorder="1" applyAlignment="1">
      <alignment horizontal="center"/>
    </xf>
    <xf numFmtId="0" fontId="19" fillId="10" borderId="53" xfId="10" applyFont="1" applyFill="1" applyBorder="1" applyAlignment="1">
      <alignment horizontal="center"/>
    </xf>
    <xf numFmtId="0" fontId="34" fillId="7" borderId="55" xfId="8" applyFont="1" applyBorder="1" applyAlignment="1">
      <alignment horizontal="center"/>
    </xf>
    <xf numFmtId="0" fontId="34" fillId="7" borderId="54" xfId="8" applyFont="1" applyBorder="1" applyAlignment="1">
      <alignment horizontal="center"/>
    </xf>
    <xf numFmtId="0" fontId="0" fillId="10" borderId="53" xfId="0" applyFill="1" applyBorder="1" applyAlignment="1">
      <alignment horizontal="center"/>
    </xf>
    <xf numFmtId="0" fontId="35" fillId="9" borderId="18" xfId="10" applyFont="1" applyBorder="1" applyAlignment="1">
      <alignment horizontal="center"/>
    </xf>
    <xf numFmtId="0" fontId="36" fillId="8" borderId="54" xfId="9" applyFont="1" applyBorder="1" applyAlignment="1">
      <alignment horizontal="center"/>
    </xf>
    <xf numFmtId="0" fontId="2" fillId="0" borderId="0" xfId="0" applyFont="1" applyAlignment="1">
      <alignment horizontal="center"/>
    </xf>
    <xf numFmtId="0" fontId="33" fillId="12" borderId="2" xfId="0" applyFont="1" applyFill="1" applyBorder="1" applyAlignment="1">
      <alignment horizontal="center"/>
    </xf>
    <xf numFmtId="0" fontId="11" fillId="4" borderId="17" xfId="0" applyFont="1" applyFill="1" applyBorder="1" applyAlignment="1">
      <alignment horizontal="center"/>
    </xf>
    <xf numFmtId="0" fontId="29" fillId="10" borderId="56" xfId="0" applyFont="1" applyFill="1" applyBorder="1" applyAlignment="1">
      <alignment horizontal="center"/>
    </xf>
    <xf numFmtId="0" fontId="23" fillId="12" borderId="2" xfId="0" applyFont="1" applyFill="1" applyBorder="1" applyAlignment="1">
      <alignment horizontal="left"/>
    </xf>
    <xf numFmtId="0" fontId="11" fillId="4" borderId="13" xfId="0" applyFont="1" applyFill="1" applyBorder="1" applyAlignment="1">
      <alignment horizontal="left"/>
    </xf>
    <xf numFmtId="0" fontId="0" fillId="10" borderId="14" xfId="0" applyFill="1" applyBorder="1" applyAlignment="1">
      <alignment horizontal="left"/>
    </xf>
    <xf numFmtId="0" fontId="19" fillId="10" borderId="13" xfId="10" applyFont="1" applyFill="1" applyBorder="1" applyAlignment="1">
      <alignment horizontal="left"/>
    </xf>
    <xf numFmtId="0" fontId="34" fillId="7" borderId="15" xfId="8" quotePrefix="1" applyFont="1" applyBorder="1" applyAlignment="1">
      <alignment horizontal="left"/>
    </xf>
    <xf numFmtId="0" fontId="34" fillId="7" borderId="15" xfId="8" applyFont="1" applyBorder="1" applyAlignment="1">
      <alignment horizontal="left"/>
    </xf>
    <xf numFmtId="0" fontId="34" fillId="7" borderId="14" xfId="8" applyFont="1" applyBorder="1" applyAlignment="1">
      <alignment horizontal="left"/>
    </xf>
    <xf numFmtId="0" fontId="0" fillId="10" borderId="13" xfId="0" applyFill="1" applyBorder="1" applyAlignment="1">
      <alignment horizontal="left"/>
    </xf>
    <xf numFmtId="0" fontId="35" fillId="9" borderId="28" xfId="10" applyFont="1" applyBorder="1" applyAlignment="1">
      <alignment horizontal="left"/>
    </xf>
    <xf numFmtId="0" fontId="36" fillId="8" borderId="14" xfId="9" applyFont="1" applyBorder="1" applyAlignment="1">
      <alignment horizontal="left"/>
    </xf>
    <xf numFmtId="0" fontId="0" fillId="0" borderId="0" xfId="0" applyAlignment="1">
      <alignment horizontal="left"/>
    </xf>
    <xf numFmtId="0" fontId="24" fillId="12" borderId="2" xfId="0" applyFont="1" applyFill="1" applyBorder="1" applyAlignment="1">
      <alignment horizontal="left"/>
    </xf>
    <xf numFmtId="0" fontId="11" fillId="4" borderId="33" xfId="0" applyFont="1" applyFill="1" applyBorder="1" applyAlignment="1">
      <alignment horizontal="left"/>
    </xf>
    <xf numFmtId="0" fontId="34" fillId="7" borderId="40" xfId="8" applyFont="1" applyBorder="1" applyAlignment="1">
      <alignment horizontal="left" vertical="top"/>
    </xf>
    <xf numFmtId="0" fontId="25" fillId="10" borderId="40" xfId="0" applyFont="1" applyFill="1" applyBorder="1" applyAlignment="1">
      <alignment horizontal="left"/>
    </xf>
    <xf numFmtId="0" fontId="11" fillId="4" borderId="0" xfId="0" applyFont="1" applyFill="1" applyAlignment="1">
      <alignment horizontal="center"/>
    </xf>
    <xf numFmtId="164" fontId="11" fillId="4" borderId="0" xfId="0" applyNumberFormat="1" applyFont="1" applyFill="1" applyAlignment="1">
      <alignment horizontal="center"/>
    </xf>
    <xf numFmtId="164" fontId="11" fillId="4" borderId="5" xfId="0" applyNumberFormat="1" applyFont="1" applyFill="1" applyBorder="1" applyAlignment="1">
      <alignment horizontal="center"/>
    </xf>
    <xf numFmtId="0" fontId="34" fillId="7" borderId="28" xfId="8" applyFont="1" applyBorder="1" applyAlignment="1">
      <alignment horizontal="center" vertical="top"/>
    </xf>
    <xf numFmtId="0" fontId="34" fillId="7" borderId="15" xfId="8" applyFont="1" applyBorder="1" applyAlignment="1">
      <alignment horizontal="center" vertical="top"/>
    </xf>
    <xf numFmtId="0" fontId="34" fillId="7" borderId="14" xfId="8" applyFont="1" applyBorder="1" applyAlignment="1">
      <alignment horizontal="center" vertical="top"/>
    </xf>
    <xf numFmtId="0" fontId="32" fillId="10" borderId="38" xfId="0" applyFont="1" applyFill="1" applyBorder="1" applyAlignment="1">
      <alignment horizontal="center"/>
    </xf>
    <xf numFmtId="3" fontId="32" fillId="10" borderId="47" xfId="0" applyNumberFormat="1" applyFont="1" applyFill="1" applyBorder="1" applyAlignment="1">
      <alignment horizontal="center"/>
    </xf>
    <xf numFmtId="0" fontId="35" fillId="0" borderId="15" xfId="10" applyFont="1" applyFill="1" applyBorder="1" applyAlignment="1">
      <alignment horizontal="center"/>
    </xf>
    <xf numFmtId="0" fontId="32" fillId="0" borderId="20" xfId="0" applyFont="1" applyBorder="1" applyAlignment="1">
      <alignment horizontal="center"/>
    </xf>
    <xf numFmtId="0" fontId="32" fillId="10" borderId="15" xfId="0" applyFont="1" applyFill="1" applyBorder="1" applyAlignment="1">
      <alignment horizontal="center"/>
    </xf>
    <xf numFmtId="3" fontId="32" fillId="10" borderId="23" xfId="0" applyNumberFormat="1" applyFont="1" applyFill="1" applyBorder="1" applyAlignment="1">
      <alignment horizontal="center"/>
    </xf>
    <xf numFmtId="0" fontId="32" fillId="0" borderId="15" xfId="0" applyFont="1" applyBorder="1" applyAlignment="1">
      <alignment horizontal="center"/>
    </xf>
    <xf numFmtId="0" fontId="32" fillId="10" borderId="14" xfId="0" applyFont="1" applyFill="1" applyBorder="1" applyAlignment="1">
      <alignment horizontal="center"/>
    </xf>
    <xf numFmtId="3" fontId="32" fillId="10" borderId="24" xfId="0" applyNumberFormat="1" applyFont="1" applyFill="1" applyBorder="1" applyAlignment="1">
      <alignment horizontal="center"/>
    </xf>
    <xf numFmtId="0" fontId="32" fillId="10" borderId="13" xfId="0" applyFont="1" applyFill="1" applyBorder="1" applyAlignment="1">
      <alignment horizontal="center"/>
    </xf>
    <xf numFmtId="3" fontId="32" fillId="10" borderId="22" xfId="0" applyNumberFormat="1" applyFont="1" applyFill="1" applyBorder="1" applyAlignment="1">
      <alignment horizontal="center"/>
    </xf>
    <xf numFmtId="0" fontId="34" fillId="7" borderId="13" xfId="8" applyFont="1" applyBorder="1" applyAlignment="1">
      <alignment horizontal="center"/>
    </xf>
    <xf numFmtId="3" fontId="34" fillId="7" borderId="19" xfId="8" applyNumberFormat="1" applyFont="1" applyBorder="1" applyAlignment="1">
      <alignment horizontal="center"/>
    </xf>
    <xf numFmtId="0" fontId="34" fillId="7" borderId="38" xfId="8" applyFont="1" applyBorder="1" applyAlignment="1">
      <alignment horizontal="center"/>
    </xf>
    <xf numFmtId="3" fontId="34" fillId="7" borderId="42" xfId="8" applyNumberFormat="1" applyFont="1" applyBorder="1" applyAlignment="1">
      <alignment horizontal="center"/>
    </xf>
    <xf numFmtId="0" fontId="34" fillId="7" borderId="27" xfId="8" applyFont="1" applyBorder="1" applyAlignment="1">
      <alignment vertical="top"/>
    </xf>
    <xf numFmtId="3" fontId="34" fillId="7" borderId="20" xfId="8" applyNumberFormat="1" applyFont="1" applyBorder="1" applyAlignment="1">
      <alignment horizontal="center"/>
    </xf>
    <xf numFmtId="3" fontId="34" fillId="7" borderId="21" xfId="8" applyNumberFormat="1" applyFont="1" applyBorder="1" applyAlignment="1">
      <alignment horizontal="center"/>
    </xf>
    <xf numFmtId="0" fontId="34" fillId="7" borderId="35" xfId="8" applyFont="1" applyBorder="1" applyAlignment="1">
      <alignment horizontal="center"/>
    </xf>
    <xf numFmtId="3" fontId="34" fillId="7" borderId="45" xfId="8" applyNumberFormat="1" applyFont="1" applyBorder="1" applyAlignment="1">
      <alignment horizontal="center"/>
    </xf>
    <xf numFmtId="3" fontId="34" fillId="7" borderId="22" xfId="8" applyNumberFormat="1" applyFont="1" applyBorder="1" applyAlignment="1">
      <alignment horizontal="center"/>
    </xf>
    <xf numFmtId="3" fontId="34" fillId="7" borderId="23" xfId="8" applyNumberFormat="1" applyFont="1" applyBorder="1" applyAlignment="1">
      <alignment horizontal="center"/>
    </xf>
    <xf numFmtId="3" fontId="34" fillId="7" borderId="24" xfId="8" applyNumberFormat="1" applyFont="1" applyBorder="1" applyAlignment="1">
      <alignment horizontal="center"/>
    </xf>
    <xf numFmtId="0" fontId="34" fillId="7" borderId="39" xfId="8" applyFont="1" applyBorder="1" applyAlignment="1">
      <alignment vertical="top"/>
    </xf>
    <xf numFmtId="0" fontId="34" fillId="7" borderId="56" xfId="8" applyFont="1" applyBorder="1" applyAlignment="1">
      <alignment horizontal="center" vertical="top"/>
    </xf>
    <xf numFmtId="0" fontId="34" fillId="7" borderId="40" xfId="8" applyFont="1" applyBorder="1" applyAlignment="1">
      <alignment vertical="top" wrapText="1"/>
    </xf>
    <xf numFmtId="0" fontId="34" fillId="7" borderId="40" xfId="8" applyFont="1" applyBorder="1" applyAlignment="1">
      <alignment horizontal="center"/>
    </xf>
    <xf numFmtId="3" fontId="34" fillId="7" borderId="49" xfId="8" applyNumberFormat="1" applyFont="1" applyBorder="1" applyAlignment="1">
      <alignment horizontal="center"/>
    </xf>
    <xf numFmtId="3" fontId="34" fillId="7" borderId="41" xfId="8" applyNumberFormat="1" applyFont="1" applyBorder="1" applyAlignment="1">
      <alignment horizontal="center"/>
    </xf>
    <xf numFmtId="0" fontId="32" fillId="10" borderId="39" xfId="0" applyFont="1" applyFill="1" applyBorder="1" applyAlignment="1">
      <alignment vertical="top"/>
    </xf>
    <xf numFmtId="0" fontId="32" fillId="10" borderId="56" xfId="0" applyFont="1" applyFill="1" applyBorder="1" applyAlignment="1">
      <alignment horizontal="center" vertical="top"/>
    </xf>
    <xf numFmtId="0" fontId="32" fillId="10" borderId="40" xfId="0" applyFont="1" applyFill="1" applyBorder="1" applyAlignment="1">
      <alignment horizontal="left" vertical="top"/>
    </xf>
    <xf numFmtId="0" fontId="32" fillId="10" borderId="40" xfId="0" applyFont="1" applyFill="1" applyBorder="1" applyAlignment="1">
      <alignment vertical="top" wrapText="1"/>
    </xf>
    <xf numFmtId="0" fontId="32" fillId="10" borderId="40" xfId="0" applyFont="1" applyFill="1" applyBorder="1" applyAlignment="1">
      <alignment horizontal="center"/>
    </xf>
    <xf numFmtId="3" fontId="32" fillId="10" borderId="49" xfId="0" applyNumberFormat="1" applyFont="1" applyFill="1" applyBorder="1" applyAlignment="1">
      <alignment horizontal="center"/>
    </xf>
    <xf numFmtId="3" fontId="34" fillId="7" borderId="48" xfId="8" applyNumberFormat="1" applyFont="1" applyBorder="1" applyAlignment="1">
      <alignment horizontal="center"/>
    </xf>
    <xf numFmtId="0" fontId="32" fillId="0" borderId="15" xfId="10" applyFont="1" applyFill="1" applyBorder="1" applyAlignment="1">
      <alignment horizontal="center"/>
    </xf>
    <xf numFmtId="0" fontId="34" fillId="7" borderId="40" xfId="8" applyFont="1" applyBorder="1" applyAlignment="1">
      <alignment horizontal="center" vertical="top"/>
    </xf>
    <xf numFmtId="0" fontId="34" fillId="7" borderId="28" xfId="8" applyFont="1" applyBorder="1" applyAlignment="1">
      <alignment horizontal="center"/>
    </xf>
    <xf numFmtId="3" fontId="34" fillId="7" borderId="12" xfId="8" applyNumberFormat="1" applyFont="1" applyBorder="1" applyAlignment="1">
      <alignment horizontal="center"/>
    </xf>
    <xf numFmtId="2" fontId="19" fillId="16" borderId="0" xfId="0" applyNumberFormat="1" applyFont="1" applyFill="1"/>
    <xf numFmtId="164" fontId="19" fillId="16" borderId="0" xfId="0" applyNumberFormat="1" applyFont="1" applyFill="1"/>
    <xf numFmtId="0" fontId="11" fillId="4" borderId="53" xfId="0" applyFont="1" applyFill="1" applyBorder="1"/>
    <xf numFmtId="0" fontId="0" fillId="10" borderId="54" xfId="0" applyFill="1" applyBorder="1"/>
    <xf numFmtId="0" fontId="17" fillId="9" borderId="55" xfId="10" applyBorder="1"/>
    <xf numFmtId="0" fontId="17" fillId="9" borderId="54" xfId="10" applyBorder="1"/>
    <xf numFmtId="0" fontId="16" fillId="8" borderId="54" xfId="9" applyBorder="1"/>
    <xf numFmtId="0" fontId="11" fillId="4" borderId="17" xfId="0" applyFont="1" applyFill="1" applyBorder="1"/>
    <xf numFmtId="0" fontId="0" fillId="10" borderId="17" xfId="0" applyFill="1" applyBorder="1" applyAlignment="1">
      <alignment horizontal="left" vertical="top"/>
    </xf>
    <xf numFmtId="0" fontId="25" fillId="10" borderId="56" xfId="0" applyFont="1" applyFill="1" applyBorder="1"/>
    <xf numFmtId="0" fontId="0" fillId="10" borderId="18" xfId="0" applyFill="1" applyBorder="1" applyAlignment="1">
      <alignment horizontal="center" vertical="top"/>
    </xf>
    <xf numFmtId="0" fontId="0" fillId="10" borderId="17" xfId="0" applyFill="1" applyBorder="1" applyAlignment="1">
      <alignment horizontal="center" vertical="top"/>
    </xf>
    <xf numFmtId="0" fontId="0" fillId="10" borderId="26" xfId="0" applyFill="1" applyBorder="1" applyAlignment="1">
      <alignment horizontal="center" vertical="top"/>
    </xf>
    <xf numFmtId="0" fontId="0" fillId="10" borderId="56" xfId="0" applyFill="1" applyBorder="1" applyAlignment="1">
      <alignment horizontal="center" vertical="top"/>
    </xf>
    <xf numFmtId="0" fontId="23" fillId="12" borderId="53" xfId="0" applyFont="1" applyFill="1" applyBorder="1"/>
    <xf numFmtId="0" fontId="11" fillId="4" borderId="57" xfId="0" applyFont="1" applyFill="1" applyBorder="1"/>
    <xf numFmtId="0" fontId="0" fillId="10" borderId="56" xfId="0" applyFill="1" applyBorder="1"/>
    <xf numFmtId="0" fontId="0" fillId="10" borderId="58" xfId="0" applyFill="1" applyBorder="1"/>
    <xf numFmtId="0" fontId="0" fillId="10" borderId="57" xfId="0" applyFill="1" applyBorder="1"/>
    <xf numFmtId="0" fontId="0" fillId="10" borderId="0" xfId="0" applyFill="1" applyBorder="1" applyAlignment="1">
      <alignment horizontal="center"/>
    </xf>
    <xf numFmtId="2" fontId="23" fillId="0" borderId="0" xfId="0" applyNumberFormat="1" applyFont="1" applyFill="1"/>
    <xf numFmtId="164" fontId="23" fillId="0" borderId="0" xfId="0" applyNumberFormat="1" applyFont="1" applyFill="1"/>
    <xf numFmtId="0" fontId="17" fillId="9" borderId="56" xfId="10" applyBorder="1"/>
    <xf numFmtId="0" fontId="17" fillId="9" borderId="43" xfId="10" applyBorder="1"/>
    <xf numFmtId="0" fontId="17" fillId="9" borderId="50" xfId="10" applyBorder="1"/>
    <xf numFmtId="0" fontId="17" fillId="9" borderId="20" xfId="10" applyBorder="1"/>
    <xf numFmtId="0" fontId="17" fillId="9" borderId="21" xfId="10" applyBorder="1"/>
    <xf numFmtId="0" fontId="0" fillId="17" borderId="13" xfId="0" applyFill="1" applyBorder="1" applyAlignment="1">
      <alignment horizontal="center" vertical="top"/>
    </xf>
    <xf numFmtId="0" fontId="0" fillId="17" borderId="14" xfId="0" applyFill="1" applyBorder="1" applyAlignment="1">
      <alignment horizontal="center" vertical="top"/>
    </xf>
    <xf numFmtId="0" fontId="0" fillId="17" borderId="39" xfId="0" applyFill="1" applyBorder="1" applyAlignment="1">
      <alignment horizontal="left" vertical="top"/>
    </xf>
    <xf numFmtId="0" fontId="0" fillId="17" borderId="56" xfId="0" applyFill="1" applyBorder="1" applyAlignment="1">
      <alignment horizontal="center" vertical="top"/>
    </xf>
    <xf numFmtId="0" fontId="0" fillId="17" borderId="40" xfId="0" applyFill="1" applyBorder="1" applyAlignment="1">
      <alignment horizontal="left" vertical="top"/>
    </xf>
    <xf numFmtId="0" fontId="0" fillId="17" borderId="40" xfId="0" applyFill="1" applyBorder="1" applyAlignment="1">
      <alignment horizontal="left" vertical="top" wrapText="1"/>
    </xf>
    <xf numFmtId="0" fontId="0" fillId="17" borderId="40" xfId="0" applyFill="1" applyBorder="1" applyAlignment="1">
      <alignment horizontal="center" vertical="top"/>
    </xf>
    <xf numFmtId="38" fontId="0" fillId="17" borderId="49" xfId="0" applyNumberFormat="1" applyFill="1" applyBorder="1" applyAlignment="1">
      <alignment horizontal="center" vertical="top"/>
    </xf>
    <xf numFmtId="0" fontId="0" fillId="17" borderId="17" xfId="0" applyFill="1" applyBorder="1" applyAlignment="1">
      <alignment horizontal="center" vertical="top"/>
    </xf>
    <xf numFmtId="0" fontId="0" fillId="17" borderId="26" xfId="0" applyFill="1" applyBorder="1" applyAlignment="1">
      <alignment horizontal="center" vertical="top"/>
    </xf>
    <xf numFmtId="0" fontId="0" fillId="17" borderId="15" xfId="0" applyFont="1" applyFill="1" applyBorder="1" applyAlignment="1">
      <alignment horizontal="center" vertical="top"/>
    </xf>
    <xf numFmtId="0" fontId="0" fillId="17" borderId="15" xfId="0" applyFill="1" applyBorder="1" applyAlignment="1">
      <alignment horizontal="center"/>
    </xf>
    <xf numFmtId="0" fontId="0" fillId="17" borderId="15" xfId="0" applyFill="1" applyBorder="1" applyAlignment="1">
      <alignment horizontal="center" vertical="top"/>
    </xf>
    <xf numFmtId="38" fontId="0" fillId="17" borderId="22" xfId="0" applyNumberFormat="1" applyFill="1" applyBorder="1" applyAlignment="1">
      <alignment horizontal="center" vertical="top"/>
    </xf>
    <xf numFmtId="38" fontId="0" fillId="17" borderId="23" xfId="0" applyNumberFormat="1" applyFill="1" applyBorder="1" applyAlignment="1">
      <alignment horizontal="center" vertical="top"/>
    </xf>
    <xf numFmtId="38" fontId="0" fillId="17" borderId="24" xfId="0" applyNumberFormat="1" applyFill="1" applyBorder="1" applyAlignment="1">
      <alignment horizontal="center" vertical="top"/>
    </xf>
    <xf numFmtId="38" fontId="0" fillId="17" borderId="40" xfId="0" applyNumberFormat="1" applyFill="1" applyBorder="1" applyAlignment="1">
      <alignment horizontal="center" vertical="top"/>
    </xf>
    <xf numFmtId="0" fontId="0" fillId="17" borderId="13" xfId="0" applyFill="1" applyBorder="1"/>
    <xf numFmtId="164" fontId="0" fillId="17" borderId="13" xfId="0" applyNumberFormat="1" applyFill="1" applyBorder="1"/>
    <xf numFmtId="164" fontId="0" fillId="17" borderId="19" xfId="0" applyNumberFormat="1" applyFill="1" applyBorder="1"/>
    <xf numFmtId="0" fontId="17" fillId="17" borderId="28" xfId="10" applyFill="1" applyBorder="1"/>
    <xf numFmtId="164" fontId="17" fillId="17" borderId="28" xfId="10" applyNumberFormat="1" applyFill="1" applyBorder="1"/>
    <xf numFmtId="164" fontId="17" fillId="17" borderId="21" xfId="10" applyNumberFormat="1" applyFill="1" applyBorder="1"/>
    <xf numFmtId="0" fontId="16" fillId="17" borderId="14" xfId="9" applyFill="1" applyBorder="1"/>
    <xf numFmtId="164" fontId="16" fillId="17" borderId="14" xfId="9" applyNumberFormat="1" applyFill="1" applyBorder="1"/>
    <xf numFmtId="164" fontId="16" fillId="17" borderId="21" xfId="9" applyNumberFormat="1" applyFill="1" applyBorder="1"/>
    <xf numFmtId="0" fontId="17" fillId="17" borderId="14" xfId="10" applyFill="1" applyBorder="1"/>
    <xf numFmtId="164" fontId="17" fillId="17" borderId="14" xfId="10" applyNumberFormat="1" applyFill="1" applyBorder="1"/>
    <xf numFmtId="164" fontId="7" fillId="17" borderId="14" xfId="7" applyNumberFormat="1" applyFill="1" applyBorder="1"/>
    <xf numFmtId="0" fontId="17" fillId="17" borderId="15" xfId="10" applyFill="1" applyBorder="1"/>
    <xf numFmtId="164" fontId="17" fillId="17" borderId="15" xfId="10" applyNumberFormat="1" applyFill="1" applyBorder="1"/>
    <xf numFmtId="164" fontId="17" fillId="17" borderId="20" xfId="10" applyNumberFormat="1" applyFill="1" applyBorder="1"/>
    <xf numFmtId="0" fontId="7" fillId="3" borderId="6" xfId="7" applyFill="1" applyBorder="1" applyAlignment="1">
      <alignment horizontal="left"/>
    </xf>
    <xf numFmtId="0" fontId="7" fillId="3" borderId="7" xfId="7" applyFill="1" applyBorder="1" applyAlignment="1">
      <alignment horizontal="left"/>
    </xf>
    <xf numFmtId="0" fontId="7" fillId="3" borderId="8" xfId="7" applyFill="1" applyBorder="1" applyAlignment="1">
      <alignment horizontal="left"/>
    </xf>
    <xf numFmtId="0" fontId="12" fillId="5" borderId="4"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5" xfId="0" applyFont="1" applyFill="1" applyBorder="1" applyAlignment="1">
      <alignment horizontal="center" vertical="center" wrapText="1"/>
    </xf>
    <xf numFmtId="0" fontId="12" fillId="5" borderId="6" xfId="0" applyFont="1" applyFill="1" applyBorder="1" applyAlignment="1">
      <alignment horizontal="center" vertical="center" wrapText="1"/>
    </xf>
    <xf numFmtId="0" fontId="12" fillId="5" borderId="7" xfId="0" applyFont="1" applyFill="1" applyBorder="1" applyAlignment="1">
      <alignment horizontal="center" vertical="center" wrapText="1"/>
    </xf>
    <xf numFmtId="0" fontId="12" fillId="5" borderId="8" xfId="0" applyFont="1" applyFill="1" applyBorder="1" applyAlignment="1">
      <alignment horizontal="center" vertical="center" wrapText="1"/>
    </xf>
    <xf numFmtId="0" fontId="14" fillId="0" borderId="30" xfId="0" applyFont="1" applyBorder="1" applyAlignment="1">
      <alignment horizontal="left"/>
    </xf>
    <xf numFmtId="0" fontId="14" fillId="0" borderId="31" xfId="0" applyFont="1" applyBorder="1" applyAlignment="1">
      <alignment horizontal="left"/>
    </xf>
    <xf numFmtId="0" fontId="14" fillId="0" borderId="32" xfId="0" applyFont="1" applyBorder="1" applyAlignment="1">
      <alignment horizontal="left"/>
    </xf>
    <xf numFmtId="0" fontId="7" fillId="3" borderId="4" xfId="7" applyFill="1" applyBorder="1" applyAlignment="1">
      <alignment horizontal="left"/>
    </xf>
    <xf numFmtId="0" fontId="7" fillId="3" borderId="0" xfId="7" applyFill="1" applyAlignment="1">
      <alignment horizontal="left"/>
    </xf>
    <xf numFmtId="0" fontId="7" fillId="3" borderId="5" xfId="7" applyFill="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6" fillId="3" borderId="4" xfId="0" applyFont="1" applyFill="1" applyBorder="1" applyAlignment="1">
      <alignment horizontal="left"/>
    </xf>
    <xf numFmtId="0" fontId="6" fillId="3" borderId="0" xfId="0" applyFont="1" applyFill="1" applyAlignment="1">
      <alignment horizontal="left"/>
    </xf>
    <xf numFmtId="0" fontId="6" fillId="3" borderId="5" xfId="0" applyFont="1" applyFill="1" applyBorder="1" applyAlignment="1">
      <alignment horizontal="left"/>
    </xf>
    <xf numFmtId="0" fontId="13" fillId="3" borderId="6" xfId="0" applyFont="1" applyFill="1" applyBorder="1" applyAlignment="1">
      <alignment horizontal="left"/>
    </xf>
    <xf numFmtId="0" fontId="13" fillId="3" borderId="7" xfId="0" applyFont="1" applyFill="1" applyBorder="1" applyAlignment="1">
      <alignment horizontal="left"/>
    </xf>
    <xf numFmtId="0" fontId="13" fillId="3" borderId="8" xfId="0" applyFont="1" applyFill="1" applyBorder="1" applyAlignment="1">
      <alignment horizontal="left"/>
    </xf>
    <xf numFmtId="0" fontId="5" fillId="3" borderId="16" xfId="0" applyFont="1" applyFill="1" applyBorder="1" applyAlignment="1">
      <alignment horizontal="center" vertical="center" wrapText="1"/>
    </xf>
    <xf numFmtId="0" fontId="5" fillId="3" borderId="2" xfId="0" applyFont="1" applyFill="1" applyBorder="1" applyAlignment="1">
      <alignment horizontal="center" vertical="center"/>
    </xf>
    <xf numFmtId="0" fontId="5" fillId="3" borderId="17" xfId="0" applyFont="1" applyFill="1" applyBorder="1" applyAlignment="1">
      <alignment horizontal="center" vertical="center"/>
    </xf>
    <xf numFmtId="0" fontId="5" fillId="3" borderId="12" xfId="0" applyFont="1" applyFill="1" applyBorder="1" applyAlignment="1">
      <alignment horizontal="center" vertical="center"/>
    </xf>
    <xf numFmtId="0" fontId="5" fillId="3" borderId="0" xfId="0" applyFont="1" applyFill="1" applyAlignment="1">
      <alignment horizontal="center" vertical="center"/>
    </xf>
    <xf numFmtId="0" fontId="5" fillId="3" borderId="18" xfId="0" applyFont="1" applyFill="1" applyBorder="1" applyAlignment="1">
      <alignment horizontal="center" vertical="center"/>
    </xf>
    <xf numFmtId="0" fontId="5" fillId="3" borderId="25"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26" xfId="0" applyFont="1" applyFill="1" applyBorder="1" applyAlignment="1">
      <alignment horizontal="center" vertical="center"/>
    </xf>
    <xf numFmtId="0" fontId="10" fillId="3" borderId="1" xfId="0" applyFont="1" applyFill="1" applyBorder="1" applyAlignment="1">
      <alignment horizontal="left" vertical="center" indent="1"/>
    </xf>
    <xf numFmtId="0" fontId="10" fillId="3" borderId="2" xfId="0" applyFont="1" applyFill="1" applyBorder="1" applyAlignment="1">
      <alignment horizontal="left" vertical="center" indent="1"/>
    </xf>
    <xf numFmtId="0" fontId="10" fillId="3" borderId="3" xfId="0" applyFont="1" applyFill="1" applyBorder="1" applyAlignment="1">
      <alignment horizontal="left" vertical="center" indent="1"/>
    </xf>
    <xf numFmtId="0" fontId="10" fillId="3" borderId="4" xfId="0" applyFont="1" applyFill="1" applyBorder="1" applyAlignment="1">
      <alignment horizontal="left" vertical="center" indent="1"/>
    </xf>
    <xf numFmtId="0" fontId="10" fillId="3" borderId="0" xfId="0" applyFont="1" applyFill="1" applyAlignment="1">
      <alignment horizontal="left" vertical="center" indent="1"/>
    </xf>
    <xf numFmtId="0" fontId="10" fillId="3" borderId="5" xfId="0" applyFont="1" applyFill="1" applyBorder="1" applyAlignment="1">
      <alignment horizontal="left" vertical="center" indent="1"/>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7" fillId="3" borderId="0" xfId="7" applyFill="1" applyAlignment="1" applyProtection="1">
      <alignment horizontal="center" vertical="top"/>
      <protection locked="0"/>
    </xf>
    <xf numFmtId="0" fontId="4" fillId="11" borderId="15" xfId="11" applyBorder="1" applyAlignment="1" applyProtection="1">
      <alignment horizontal="center" vertical="top" wrapText="1"/>
      <protection locked="0"/>
    </xf>
    <xf numFmtId="165" fontId="0" fillId="3" borderId="15" xfId="0" applyNumberFormat="1" applyFill="1" applyBorder="1" applyAlignment="1" applyProtection="1">
      <alignment horizontal="center" vertical="top" wrapText="1"/>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6" fillId="3" borderId="1" xfId="0" applyFont="1" applyFill="1" applyBorder="1" applyAlignment="1">
      <alignment horizontal="left" vertical="center" indent="1"/>
    </xf>
    <xf numFmtId="0" fontId="6" fillId="3" borderId="2" xfId="0" applyFont="1" applyFill="1" applyBorder="1" applyAlignment="1">
      <alignment horizontal="left" vertical="center" indent="1"/>
    </xf>
    <xf numFmtId="0" fontId="6" fillId="3" borderId="5" xfId="0" applyFont="1" applyFill="1" applyBorder="1" applyAlignment="1">
      <alignment horizontal="left" vertical="center" indent="1"/>
    </xf>
    <xf numFmtId="0" fontId="6" fillId="3" borderId="3" xfId="0" applyFont="1" applyFill="1" applyBorder="1" applyAlignment="1">
      <alignment horizontal="left" vertical="center" indent="1"/>
    </xf>
    <xf numFmtId="0" fontId="6" fillId="3" borderId="4" xfId="0" applyFont="1" applyFill="1" applyBorder="1" applyAlignment="1">
      <alignment horizontal="left" vertical="center" indent="1"/>
    </xf>
    <xf numFmtId="0" fontId="6"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6" fillId="3" borderId="1"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6" fillId="3" borderId="1" xfId="0" applyFont="1" applyFill="1" applyBorder="1" applyAlignment="1">
      <alignment horizontal="center" wrapText="1"/>
    </xf>
    <xf numFmtId="0" fontId="6"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 xfId="0" applyBorder="1"/>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4" fillId="11" borderId="15" xfId="11"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6" fillId="3" borderId="1" xfId="0" applyFont="1" applyFill="1" applyBorder="1" applyAlignment="1">
      <alignment horizontal="left" indent="1"/>
    </xf>
    <xf numFmtId="0" fontId="6" fillId="3" borderId="2" xfId="0" applyFont="1" applyFill="1" applyBorder="1" applyAlignment="1">
      <alignment horizontal="left" indent="1"/>
    </xf>
    <xf numFmtId="0" fontId="6" fillId="3" borderId="3" xfId="0" applyFont="1" applyFill="1" applyBorder="1" applyAlignment="1">
      <alignment horizontal="left" indent="1"/>
    </xf>
    <xf numFmtId="0" fontId="10" fillId="3" borderId="1" xfId="0" applyFont="1" applyFill="1" applyBorder="1" applyAlignment="1">
      <alignment horizontal="left" vertical="center" wrapText="1" indent="1"/>
    </xf>
    <xf numFmtId="0" fontId="10" fillId="3" borderId="2" xfId="0" applyFont="1" applyFill="1" applyBorder="1" applyAlignment="1">
      <alignment horizontal="left" vertical="center" wrapText="1" indent="1"/>
    </xf>
    <xf numFmtId="0" fontId="10" fillId="3" borderId="3" xfId="0" applyFont="1" applyFill="1" applyBorder="1" applyAlignment="1">
      <alignment horizontal="left" vertical="center" wrapText="1" indent="1"/>
    </xf>
    <xf numFmtId="0" fontId="10" fillId="3" borderId="4" xfId="0" applyFont="1" applyFill="1" applyBorder="1" applyAlignment="1">
      <alignment horizontal="left" vertical="center" wrapText="1" indent="1"/>
    </xf>
    <xf numFmtId="0" fontId="10" fillId="3" borderId="0" xfId="0" applyFont="1" applyFill="1" applyAlignment="1">
      <alignment horizontal="left" vertical="center" wrapText="1" indent="1"/>
    </xf>
    <xf numFmtId="0" fontId="10" fillId="3" borderId="5" xfId="0" applyFont="1" applyFill="1" applyBorder="1" applyAlignment="1">
      <alignment horizontal="left" vertical="center" wrapText="1" indent="1"/>
    </xf>
    <xf numFmtId="0" fontId="4" fillId="11" borderId="15" xfId="1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3" fillId="11" borderId="15" xfId="11" applyFont="1" applyBorder="1" applyAlignment="1" applyProtection="1">
      <alignment horizontal="center" vertical="top" wrapText="1"/>
      <protection locked="0"/>
    </xf>
    <xf numFmtId="0" fontId="3" fillId="11" borderId="15" xfId="11" applyFont="1" applyBorder="1" applyAlignment="1" applyProtection="1">
      <alignment horizontal="center" vertical="top"/>
      <protection locked="0"/>
    </xf>
    <xf numFmtId="0" fontId="34" fillId="7" borderId="37" xfId="8" applyFont="1" applyBorder="1" applyAlignment="1">
      <alignment vertical="top"/>
    </xf>
    <xf numFmtId="0" fontId="34" fillId="7" borderId="27" xfId="8" applyFont="1" applyBorder="1" applyAlignment="1">
      <alignment vertical="top"/>
    </xf>
    <xf numFmtId="0" fontId="34" fillId="7" borderId="33" xfId="8" applyFont="1" applyBorder="1" applyAlignment="1">
      <alignment horizontal="left" vertical="top"/>
    </xf>
    <xf numFmtId="0" fontId="34" fillId="7" borderId="28" xfId="8" applyFont="1" applyBorder="1" applyAlignment="1">
      <alignment horizontal="left" vertical="top"/>
    </xf>
    <xf numFmtId="0" fontId="34" fillId="7" borderId="33" xfId="8" applyFont="1" applyBorder="1" applyAlignment="1">
      <alignment vertical="top" wrapText="1"/>
    </xf>
    <xf numFmtId="0" fontId="34" fillId="7" borderId="28" xfId="8" applyFont="1" applyBorder="1" applyAlignment="1">
      <alignment vertical="top" wrapText="1"/>
    </xf>
    <xf numFmtId="0" fontId="34" fillId="7" borderId="43" xfId="8" applyFont="1" applyBorder="1" applyAlignment="1">
      <alignment vertical="top"/>
    </xf>
    <xf numFmtId="0" fontId="34" fillId="7" borderId="44" xfId="8" applyFont="1" applyBorder="1" applyAlignment="1">
      <alignment horizontal="left" vertical="top"/>
    </xf>
    <xf numFmtId="0" fontId="34" fillId="7" borderId="44" xfId="8" applyFont="1" applyBorder="1" applyAlignment="1">
      <alignment vertical="top" wrapText="1"/>
    </xf>
    <xf numFmtId="0" fontId="34" fillId="7" borderId="33" xfId="8" applyFont="1" applyBorder="1" applyAlignment="1">
      <alignment horizontal="center" vertical="top"/>
    </xf>
    <xf numFmtId="0" fontId="34" fillId="7" borderId="28" xfId="8" applyFont="1" applyBorder="1" applyAlignment="1">
      <alignment horizontal="center" vertical="top"/>
    </xf>
    <xf numFmtId="0" fontId="34" fillId="7" borderId="44" xfId="8" applyFont="1" applyBorder="1" applyAlignment="1">
      <alignment horizontal="center" vertical="top"/>
    </xf>
    <xf numFmtId="0" fontId="32" fillId="10" borderId="37" xfId="0" applyFont="1" applyFill="1" applyBorder="1" applyAlignment="1">
      <alignment vertical="top"/>
    </xf>
    <xf numFmtId="0" fontId="32" fillId="10" borderId="27" xfId="0" applyFont="1" applyFill="1" applyBorder="1" applyAlignment="1">
      <alignment vertical="top"/>
    </xf>
    <xf numFmtId="0" fontId="32" fillId="10" borderId="43" xfId="0" applyFont="1" applyFill="1" applyBorder="1" applyAlignment="1">
      <alignment vertical="top"/>
    </xf>
    <xf numFmtId="0" fontId="32" fillId="10" borderId="33" xfId="0" applyFont="1" applyFill="1" applyBorder="1" applyAlignment="1">
      <alignment horizontal="left" vertical="top"/>
    </xf>
    <xf numFmtId="0" fontId="32" fillId="10" borderId="28" xfId="0" applyFont="1" applyFill="1" applyBorder="1" applyAlignment="1">
      <alignment horizontal="left" vertical="top"/>
    </xf>
    <xf numFmtId="0" fontId="32" fillId="10" borderId="44" xfId="0" applyFont="1" applyFill="1" applyBorder="1" applyAlignment="1">
      <alignment horizontal="left" vertical="top"/>
    </xf>
    <xf numFmtId="0" fontId="32" fillId="10" borderId="33" xfId="0" applyFont="1" applyFill="1" applyBorder="1" applyAlignment="1">
      <alignment vertical="top" wrapText="1"/>
    </xf>
    <xf numFmtId="0" fontId="32" fillId="10" borderId="28" xfId="0" applyFont="1" applyFill="1" applyBorder="1" applyAlignment="1">
      <alignment vertical="top" wrapText="1"/>
    </xf>
    <xf numFmtId="0" fontId="32" fillId="10" borderId="44" xfId="0" applyFont="1" applyFill="1" applyBorder="1" applyAlignment="1">
      <alignment vertical="top" wrapText="1"/>
    </xf>
    <xf numFmtId="0" fontId="32" fillId="10" borderId="33" xfId="0" applyFont="1" applyFill="1" applyBorder="1" applyAlignment="1">
      <alignment horizontal="center" vertical="top"/>
    </xf>
    <xf numFmtId="0" fontId="32" fillId="10" borderId="28" xfId="0" applyFont="1" applyFill="1" applyBorder="1" applyAlignment="1">
      <alignment horizontal="center" vertical="top"/>
    </xf>
    <xf numFmtId="0" fontId="32" fillId="10" borderId="44" xfId="0" applyFont="1" applyFill="1" applyBorder="1" applyAlignment="1">
      <alignment horizontal="center" vertical="top"/>
    </xf>
    <xf numFmtId="0" fontId="34" fillId="7" borderId="18" xfId="8" applyFont="1" applyBorder="1" applyAlignment="1">
      <alignment horizontal="left" vertical="top"/>
    </xf>
    <xf numFmtId="0" fontId="34" fillId="7" borderId="26" xfId="8" applyFont="1" applyBorder="1" applyAlignment="1">
      <alignment horizontal="left" vertical="top"/>
    </xf>
    <xf numFmtId="0" fontId="34" fillId="7" borderId="28" xfId="8" applyFont="1" applyBorder="1" applyAlignment="1">
      <alignment horizontal="left" vertical="top" wrapText="1"/>
    </xf>
    <xf numFmtId="0" fontId="34" fillId="7" borderId="44" xfId="8" applyFont="1" applyBorder="1" applyAlignment="1">
      <alignment horizontal="left" vertical="top" wrapText="1"/>
    </xf>
    <xf numFmtId="0" fontId="34" fillId="7" borderId="33" xfId="8" applyFont="1" applyBorder="1" applyAlignment="1">
      <alignment horizontal="left" vertical="top" wrapText="1"/>
    </xf>
    <xf numFmtId="0" fontId="0" fillId="10" borderId="37" xfId="0" applyFill="1" applyBorder="1" applyAlignment="1">
      <alignment horizontal="left" vertical="top"/>
    </xf>
    <xf numFmtId="0" fontId="0" fillId="10" borderId="27" xfId="0" applyFill="1" applyBorder="1" applyAlignment="1">
      <alignment horizontal="left" vertical="top"/>
    </xf>
    <xf numFmtId="0" fontId="0" fillId="10" borderId="43" xfId="0" applyFill="1" applyBorder="1" applyAlignment="1">
      <alignment horizontal="left" vertical="top"/>
    </xf>
    <xf numFmtId="0" fontId="0" fillId="10" borderId="33" xfId="0" applyFill="1" applyBorder="1" applyAlignment="1">
      <alignment horizontal="left" vertical="top"/>
    </xf>
    <xf numFmtId="0" fontId="0" fillId="10" borderId="28" xfId="0" applyFill="1" applyBorder="1" applyAlignment="1">
      <alignment horizontal="left" vertical="top"/>
    </xf>
    <xf numFmtId="0" fontId="0" fillId="10" borderId="44" xfId="0" applyFill="1" applyBorder="1" applyAlignment="1">
      <alignment horizontal="left" vertical="top"/>
    </xf>
    <xf numFmtId="0" fontId="0" fillId="10" borderId="33" xfId="0" applyFill="1" applyBorder="1" applyAlignment="1">
      <alignment horizontal="left" vertical="top" wrapText="1"/>
    </xf>
    <xf numFmtId="0" fontId="0" fillId="10" borderId="28" xfId="0" applyFill="1" applyBorder="1" applyAlignment="1">
      <alignment horizontal="left" vertical="top" wrapText="1"/>
    </xf>
    <xf numFmtId="0" fontId="0" fillId="10" borderId="44" xfId="0" applyFill="1" applyBorder="1" applyAlignment="1">
      <alignment horizontal="left" vertical="top" wrapText="1"/>
    </xf>
    <xf numFmtId="0" fontId="0" fillId="10" borderId="33" xfId="0" applyFill="1" applyBorder="1" applyAlignment="1">
      <alignment horizontal="center" vertical="top"/>
    </xf>
    <xf numFmtId="0" fontId="0" fillId="10" borderId="28" xfId="0" applyFill="1" applyBorder="1" applyAlignment="1">
      <alignment horizontal="center" vertical="top"/>
    </xf>
    <xf numFmtId="0" fontId="0" fillId="10" borderId="44" xfId="0" applyFill="1" applyBorder="1" applyAlignment="1">
      <alignment horizontal="center" vertical="top"/>
    </xf>
    <xf numFmtId="38" fontId="0" fillId="10" borderId="46" xfId="0" applyNumberFormat="1" applyFill="1" applyBorder="1" applyAlignment="1">
      <alignment horizontal="center" vertical="top"/>
    </xf>
    <xf numFmtId="38" fontId="0" fillId="10" borderId="51" xfId="0" applyNumberFormat="1" applyFill="1" applyBorder="1" applyAlignment="1">
      <alignment horizontal="center" vertical="top"/>
    </xf>
    <xf numFmtId="38" fontId="0" fillId="10" borderId="29" xfId="0" applyNumberFormat="1" applyFill="1" applyBorder="1" applyAlignment="1">
      <alignment horizontal="center" vertical="top"/>
    </xf>
    <xf numFmtId="0" fontId="0" fillId="10" borderId="9" xfId="0" applyFill="1" applyBorder="1" applyAlignment="1">
      <alignment horizontal="left" vertical="top"/>
    </xf>
    <xf numFmtId="0" fontId="0" fillId="10" borderId="10" xfId="0" applyFill="1" applyBorder="1" applyAlignment="1">
      <alignment horizontal="left" vertical="top"/>
    </xf>
    <xf numFmtId="0" fontId="0" fillId="10" borderId="13" xfId="0" applyFill="1" applyBorder="1" applyAlignment="1">
      <alignment horizontal="left" vertical="top"/>
    </xf>
    <xf numFmtId="0" fontId="0" fillId="10" borderId="14" xfId="0" applyFill="1" applyBorder="1" applyAlignment="1">
      <alignment horizontal="left" vertical="top"/>
    </xf>
    <xf numFmtId="0" fontId="0" fillId="10" borderId="13" xfId="0" applyFill="1" applyBorder="1" applyAlignment="1">
      <alignment horizontal="left" vertical="top" wrapText="1"/>
    </xf>
    <xf numFmtId="0" fontId="0" fillId="10" borderId="14" xfId="0" applyFill="1" applyBorder="1" applyAlignment="1">
      <alignment horizontal="left" vertical="top" wrapText="1"/>
    </xf>
    <xf numFmtId="0" fontId="0" fillId="10" borderId="11" xfId="0" applyFill="1" applyBorder="1" applyAlignment="1">
      <alignment horizontal="left" vertical="top"/>
    </xf>
    <xf numFmtId="0" fontId="0" fillId="10" borderId="15" xfId="0" applyFill="1" applyBorder="1" applyAlignment="1">
      <alignment horizontal="left" vertical="top"/>
    </xf>
    <xf numFmtId="0" fontId="0" fillId="10" borderId="15" xfId="0" applyFill="1" applyBorder="1" applyAlignment="1">
      <alignment horizontal="left" vertical="top" wrapText="1"/>
    </xf>
    <xf numFmtId="38" fontId="15" fillId="7" borderId="16" xfId="8" applyNumberFormat="1" applyBorder="1" applyAlignment="1">
      <alignment horizontal="center" vertical="top"/>
    </xf>
    <xf numFmtId="38" fontId="15" fillId="7" borderId="12" xfId="8" applyNumberFormat="1" applyBorder="1" applyAlignment="1">
      <alignment horizontal="center" vertical="top"/>
    </xf>
    <xf numFmtId="38" fontId="15" fillId="7" borderId="25" xfId="8" applyNumberFormat="1" applyBorder="1" applyAlignment="1">
      <alignment horizontal="center" vertical="top"/>
    </xf>
    <xf numFmtId="0" fontId="0" fillId="17" borderId="35" xfId="0" applyFill="1" applyBorder="1" applyAlignment="1">
      <alignment horizontal="center" vertical="top"/>
    </xf>
    <xf numFmtId="0" fontId="0" fillId="17" borderId="38" xfId="0" applyFill="1" applyBorder="1" applyAlignment="1">
      <alignment horizontal="center" vertical="top"/>
    </xf>
    <xf numFmtId="0" fontId="20" fillId="17" borderId="33" xfId="0" applyFont="1" applyFill="1" applyBorder="1" applyAlignment="1">
      <alignment horizontal="left" vertical="top"/>
    </xf>
    <xf numFmtId="0" fontId="20" fillId="17" borderId="28" xfId="0" applyFont="1" applyFill="1" applyBorder="1" applyAlignment="1">
      <alignment horizontal="left" vertical="top"/>
    </xf>
    <xf numFmtId="0" fontId="20" fillId="17" borderId="44" xfId="0" applyFont="1" applyFill="1" applyBorder="1" applyAlignment="1">
      <alignment horizontal="left" vertical="top"/>
    </xf>
    <xf numFmtId="0" fontId="20" fillId="10" borderId="33" xfId="0" applyFont="1" applyFill="1" applyBorder="1" applyAlignment="1">
      <alignment horizontal="left" vertical="top"/>
    </xf>
    <xf numFmtId="0" fontId="20" fillId="10" borderId="38" xfId="0" applyFont="1" applyFill="1" applyBorder="1" applyAlignment="1">
      <alignment horizontal="left" vertical="top"/>
    </xf>
    <xf numFmtId="0" fontId="20" fillId="10" borderId="35" xfId="0" applyFont="1" applyFill="1" applyBorder="1" applyAlignment="1">
      <alignment horizontal="left" vertical="top"/>
    </xf>
    <xf numFmtId="0" fontId="20" fillId="10" borderId="28" xfId="0" applyFont="1" applyFill="1" applyBorder="1" applyAlignment="1">
      <alignment horizontal="left" vertical="top"/>
    </xf>
    <xf numFmtId="0" fontId="20" fillId="10" borderId="44" xfId="0" applyFont="1" applyFill="1" applyBorder="1" applyAlignment="1">
      <alignment horizontal="left" vertical="top"/>
    </xf>
    <xf numFmtId="38" fontId="0" fillId="17" borderId="16" xfId="0" applyNumberFormat="1" applyFill="1" applyBorder="1" applyAlignment="1">
      <alignment horizontal="center" vertical="top"/>
    </xf>
    <xf numFmtId="38" fontId="0" fillId="17" borderId="25" xfId="0" applyNumberFormat="1" applyFill="1" applyBorder="1" applyAlignment="1">
      <alignment horizontal="center" vertical="top"/>
    </xf>
    <xf numFmtId="0" fontId="0" fillId="17" borderId="33" xfId="0" applyFill="1" applyBorder="1" applyAlignment="1">
      <alignment horizontal="left" vertical="top"/>
    </xf>
    <xf numFmtId="0" fontId="0" fillId="17" borderId="28" xfId="0" applyFill="1" applyBorder="1" applyAlignment="1">
      <alignment horizontal="left" vertical="top"/>
    </xf>
    <xf numFmtId="0" fontId="0" fillId="17" borderId="44" xfId="0" applyFill="1" applyBorder="1" applyAlignment="1">
      <alignment horizontal="left" vertical="top"/>
    </xf>
    <xf numFmtId="0" fontId="0" fillId="17" borderId="37" xfId="0" applyFill="1" applyBorder="1" applyAlignment="1">
      <alignment horizontal="left" vertical="top"/>
    </xf>
    <xf numFmtId="0" fontId="0" fillId="17" borderId="43" xfId="0" applyFill="1" applyBorder="1" applyAlignment="1">
      <alignment horizontal="left" vertical="top"/>
    </xf>
    <xf numFmtId="0" fontId="0" fillId="17" borderId="27" xfId="0" applyFill="1" applyBorder="1" applyAlignment="1">
      <alignment horizontal="left" vertical="top"/>
    </xf>
    <xf numFmtId="0" fontId="0" fillId="17" borderId="33" xfId="0" applyFill="1" applyBorder="1" applyAlignment="1">
      <alignment horizontal="center" vertical="top"/>
    </xf>
    <xf numFmtId="0" fontId="0" fillId="17" borderId="44" xfId="0" applyFill="1" applyBorder="1" applyAlignment="1">
      <alignment horizontal="center" vertical="top"/>
    </xf>
    <xf numFmtId="0" fontId="0" fillId="17" borderId="28" xfId="0" applyFill="1" applyBorder="1" applyAlignment="1">
      <alignment horizontal="center" vertical="top"/>
    </xf>
    <xf numFmtId="0" fontId="0" fillId="10" borderId="34" xfId="0" applyFill="1" applyBorder="1" applyAlignment="1">
      <alignment horizontal="left" vertical="top"/>
    </xf>
    <xf numFmtId="0" fontId="0" fillId="10" borderId="35" xfId="0" applyFill="1" applyBorder="1" applyAlignment="1">
      <alignment horizontal="left" vertical="top"/>
    </xf>
    <xf numFmtId="0" fontId="0" fillId="10" borderId="35" xfId="0" applyFill="1" applyBorder="1" applyAlignment="1">
      <alignment horizontal="left" vertical="top" wrapText="1"/>
    </xf>
    <xf numFmtId="0" fontId="0" fillId="17" borderId="9" xfId="0" applyFill="1" applyBorder="1" applyAlignment="1">
      <alignment horizontal="left" vertical="top"/>
    </xf>
    <xf numFmtId="0" fontId="0" fillId="17" borderId="10" xfId="0" applyFill="1" applyBorder="1" applyAlignment="1">
      <alignment horizontal="left" vertical="top"/>
    </xf>
    <xf numFmtId="0" fontId="0" fillId="17" borderId="13" xfId="0" applyFill="1" applyBorder="1" applyAlignment="1">
      <alignment horizontal="left" vertical="top"/>
    </xf>
    <xf numFmtId="0" fontId="0" fillId="17" borderId="14" xfId="0" applyFill="1" applyBorder="1" applyAlignment="1">
      <alignment horizontal="left" vertical="top"/>
    </xf>
    <xf numFmtId="0" fontId="0" fillId="17" borderId="13" xfId="0" applyFill="1" applyBorder="1" applyAlignment="1">
      <alignment horizontal="left" vertical="top" wrapText="1"/>
    </xf>
    <xf numFmtId="0" fontId="0" fillId="17" borderId="14" xfId="0" applyFill="1" applyBorder="1" applyAlignment="1">
      <alignment horizontal="left" vertical="top" wrapText="1"/>
    </xf>
    <xf numFmtId="0" fontId="0" fillId="17" borderId="11" xfId="0" applyFill="1" applyBorder="1" applyAlignment="1">
      <alignment horizontal="left" vertical="top"/>
    </xf>
    <xf numFmtId="0" fontId="0" fillId="17" borderId="15" xfId="0" applyFill="1" applyBorder="1" applyAlignment="1">
      <alignment horizontal="left" vertical="top"/>
    </xf>
    <xf numFmtId="0" fontId="0" fillId="17" borderId="15" xfId="0" applyFill="1" applyBorder="1" applyAlignment="1">
      <alignment horizontal="left" vertical="top" wrapText="1"/>
    </xf>
    <xf numFmtId="0" fontId="15" fillId="7" borderId="9" xfId="8" applyBorder="1" applyAlignment="1">
      <alignment horizontal="left" vertical="top"/>
    </xf>
    <xf numFmtId="0" fontId="15" fillId="7" borderId="11" xfId="8" applyBorder="1" applyAlignment="1">
      <alignment horizontal="left" vertical="top"/>
    </xf>
    <xf numFmtId="0" fontId="15" fillId="7" borderId="10" xfId="8" applyBorder="1" applyAlignment="1">
      <alignment horizontal="left" vertical="top"/>
    </xf>
    <xf numFmtId="0" fontId="15" fillId="7" borderId="13" xfId="8" applyBorder="1" applyAlignment="1">
      <alignment horizontal="left" vertical="top"/>
    </xf>
    <xf numFmtId="0" fontId="15" fillId="7" borderId="15" xfId="8" applyBorder="1" applyAlignment="1">
      <alignment horizontal="left" vertical="top"/>
    </xf>
    <xf numFmtId="0" fontId="15" fillId="7" borderId="14" xfId="8" applyBorder="1" applyAlignment="1">
      <alignment horizontal="left" vertical="top"/>
    </xf>
    <xf numFmtId="0" fontId="15" fillId="7" borderId="13" xfId="8" applyBorder="1" applyAlignment="1">
      <alignment horizontal="left" vertical="top" wrapText="1"/>
    </xf>
    <xf numFmtId="0" fontId="15" fillId="7" borderId="15" xfId="8" applyBorder="1" applyAlignment="1">
      <alignment horizontal="left" vertical="top" wrapText="1"/>
    </xf>
    <xf numFmtId="0" fontId="15" fillId="7" borderId="14" xfId="8" applyBorder="1" applyAlignment="1">
      <alignment horizontal="left" vertical="top" wrapText="1"/>
    </xf>
    <xf numFmtId="0" fontId="15" fillId="7" borderId="33" xfId="8" applyBorder="1" applyAlignment="1">
      <alignment horizontal="center" vertical="top"/>
    </xf>
    <xf numFmtId="0" fontId="15" fillId="7" borderId="28" xfId="8" applyBorder="1" applyAlignment="1">
      <alignment horizontal="center" vertical="top"/>
    </xf>
    <xf numFmtId="0" fontId="15" fillId="7" borderId="44" xfId="8" applyBorder="1" applyAlignment="1">
      <alignment horizontal="center" vertical="top"/>
    </xf>
    <xf numFmtId="0" fontId="0" fillId="10" borderId="33" xfId="0" applyFill="1" applyBorder="1" applyAlignment="1">
      <alignment vertical="top" wrapText="1"/>
    </xf>
    <xf numFmtId="0" fontId="0" fillId="10" borderId="44" xfId="0" applyFill="1" applyBorder="1" applyAlignment="1">
      <alignment vertical="top" wrapText="1"/>
    </xf>
    <xf numFmtId="0" fontId="15" fillId="17" borderId="57" xfId="8" applyFill="1" applyBorder="1" applyAlignment="1">
      <alignment horizontal="center" vertical="top"/>
    </xf>
    <xf numFmtId="0" fontId="15" fillId="17" borderId="26" xfId="8" applyFill="1" applyBorder="1" applyAlignment="1">
      <alignment horizontal="center" vertical="top"/>
    </xf>
    <xf numFmtId="0" fontId="15" fillId="17" borderId="57" xfId="8" applyFill="1" applyBorder="1" applyAlignment="1">
      <alignment horizontal="left" vertical="top"/>
    </xf>
    <xf numFmtId="0" fontId="15" fillId="17" borderId="26" xfId="8" applyFill="1" applyBorder="1" applyAlignment="1">
      <alignment horizontal="left" vertical="top"/>
    </xf>
    <xf numFmtId="0" fontId="1" fillId="17" borderId="57" xfId="8" applyFont="1" applyFill="1" applyBorder="1" applyAlignment="1">
      <alignment horizontal="left" vertical="top"/>
    </xf>
    <xf numFmtId="0" fontId="1" fillId="17" borderId="26" xfId="8" applyFont="1" applyFill="1" applyBorder="1" applyAlignment="1">
      <alignment horizontal="left" vertical="top"/>
    </xf>
    <xf numFmtId="0" fontId="0" fillId="17" borderId="33" xfId="0" applyFill="1" applyBorder="1" applyAlignment="1">
      <alignment vertical="top" wrapText="1"/>
    </xf>
    <xf numFmtId="0" fontId="0" fillId="17" borderId="44" xfId="0" applyFill="1" applyBorder="1" applyAlignment="1">
      <alignment vertical="top" wrapText="1"/>
    </xf>
  </cellXfs>
  <cellStyles count="13">
    <cellStyle name="20% - Accent5" xfId="11" builtinId="46"/>
    <cellStyle name="Bad" xfId="9" builtinId="27"/>
    <cellStyle name="Calculation" xfId="12" builtinId="22"/>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10" builtinId="28"/>
    <cellStyle name="Normal" xfId="0" builtinId="0"/>
  </cellStyles>
  <dxfs count="0"/>
  <tableStyles count="0" defaultTableStyle="TableStyleMedium9" defaultPivotStyle="PivotStyleMedium4"/>
  <colors>
    <mruColors>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26" Type="http://schemas.openxmlformats.org/officeDocument/2006/relationships/image" Target="../media/image26.png"/><Relationship Id="rId3" Type="http://schemas.openxmlformats.org/officeDocument/2006/relationships/image" Target="../media/image3.png"/><Relationship Id="rId21" Type="http://schemas.openxmlformats.org/officeDocument/2006/relationships/image" Target="../media/image21.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png"/><Relationship Id="rId2" Type="http://schemas.openxmlformats.org/officeDocument/2006/relationships/image" Target="../media/image2.png"/><Relationship Id="rId16" Type="http://schemas.openxmlformats.org/officeDocument/2006/relationships/image" Target="../media/image16.png"/><Relationship Id="rId20" Type="http://schemas.openxmlformats.org/officeDocument/2006/relationships/image" Target="../media/image20.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24" Type="http://schemas.openxmlformats.org/officeDocument/2006/relationships/image" Target="../media/image24.png"/><Relationship Id="rId5" Type="http://schemas.openxmlformats.org/officeDocument/2006/relationships/image" Target="../media/image5.png"/><Relationship Id="rId15" Type="http://schemas.openxmlformats.org/officeDocument/2006/relationships/image" Target="../media/image15.png"/><Relationship Id="rId23" Type="http://schemas.openxmlformats.org/officeDocument/2006/relationships/image" Target="../media/image23.png"/><Relationship Id="rId10" Type="http://schemas.openxmlformats.org/officeDocument/2006/relationships/image" Target="../media/image10.png"/><Relationship Id="rId19" Type="http://schemas.openxmlformats.org/officeDocument/2006/relationships/image" Target="../media/image19.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 Id="rId22" Type="http://schemas.openxmlformats.org/officeDocument/2006/relationships/image" Target="../media/image22.png"/><Relationship Id="rId27" Type="http://schemas.openxmlformats.org/officeDocument/2006/relationships/image" Target="../media/image27.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6</xdr:col>
      <xdr:colOff>8519</xdr:colOff>
      <xdr:row>9</xdr:row>
      <xdr:rowOff>123826</xdr:rowOff>
    </xdr:to>
    <xdr:pic>
      <xdr:nvPicPr>
        <xdr:cNvPr id="3" name="Picture 2">
          <a:extLst>
            <a:ext uri="{FF2B5EF4-FFF2-40B4-BE49-F238E27FC236}">
              <a16:creationId xmlns:a16="http://schemas.microsoft.com/office/drawing/2014/main" xmlns="" id="{D456982B-7FB9-4B90-9C70-AA9898ADA30F}"/>
            </a:ext>
          </a:extLst>
        </xdr:cNvPr>
        <xdr:cNvPicPr>
          <a:picLocks noChangeAspect="1"/>
        </xdr:cNvPicPr>
      </xdr:nvPicPr>
      <xdr:blipFill>
        <a:blip xmlns:r="http://schemas.openxmlformats.org/officeDocument/2006/relationships" r:embed="rId1"/>
        <a:stretch>
          <a:fillRect/>
        </a:stretch>
      </xdr:blipFill>
      <xdr:spPr>
        <a:xfrm>
          <a:off x="0" y="1"/>
          <a:ext cx="4129669" cy="1924050"/>
        </a:xfrm>
        <a:prstGeom prst="rect">
          <a:avLst/>
        </a:prstGeom>
      </xdr:spPr>
    </xdr:pic>
    <xdr:clientData/>
  </xdr:twoCellAnchor>
  <xdr:twoCellAnchor editAs="oneCell">
    <xdr:from>
      <xdr:col>5</xdr:col>
      <xdr:colOff>581025</xdr:colOff>
      <xdr:row>0</xdr:row>
      <xdr:rowOff>19050</xdr:rowOff>
    </xdr:from>
    <xdr:to>
      <xdr:col>11</xdr:col>
      <xdr:colOff>407862</xdr:colOff>
      <xdr:row>8</xdr:row>
      <xdr:rowOff>190500</xdr:rowOff>
    </xdr:to>
    <xdr:pic>
      <xdr:nvPicPr>
        <xdr:cNvPr id="5" name="Picture 4">
          <a:extLst>
            <a:ext uri="{FF2B5EF4-FFF2-40B4-BE49-F238E27FC236}">
              <a16:creationId xmlns:a16="http://schemas.microsoft.com/office/drawing/2014/main" xmlns="" id="{8B7BA1EA-0DA3-49CD-883E-62FE693E8A1B}"/>
            </a:ext>
          </a:extLst>
        </xdr:cNvPr>
        <xdr:cNvPicPr>
          <a:picLocks noChangeAspect="1"/>
        </xdr:cNvPicPr>
      </xdr:nvPicPr>
      <xdr:blipFill>
        <a:blip xmlns:r="http://schemas.openxmlformats.org/officeDocument/2006/relationships" r:embed="rId2"/>
        <a:stretch>
          <a:fillRect/>
        </a:stretch>
      </xdr:blipFill>
      <xdr:spPr>
        <a:xfrm>
          <a:off x="4010025" y="19050"/>
          <a:ext cx="5319587" cy="1771650"/>
        </a:xfrm>
        <a:prstGeom prst="rect">
          <a:avLst/>
        </a:prstGeom>
      </xdr:spPr>
    </xdr:pic>
    <xdr:clientData/>
  </xdr:twoCellAnchor>
  <xdr:twoCellAnchor editAs="oneCell">
    <xdr:from>
      <xdr:col>0</xdr:col>
      <xdr:colOff>19050</xdr:colOff>
      <xdr:row>9</xdr:row>
      <xdr:rowOff>152400</xdr:rowOff>
    </xdr:from>
    <xdr:to>
      <xdr:col>14</xdr:col>
      <xdr:colOff>18834</xdr:colOff>
      <xdr:row>22</xdr:row>
      <xdr:rowOff>85408</xdr:rowOff>
    </xdr:to>
    <xdr:pic>
      <xdr:nvPicPr>
        <xdr:cNvPr id="4" name="Picture 3">
          <a:extLst>
            <a:ext uri="{FF2B5EF4-FFF2-40B4-BE49-F238E27FC236}">
              <a16:creationId xmlns:a16="http://schemas.microsoft.com/office/drawing/2014/main" xmlns="" id="{32DA740A-787D-4E97-A235-92A9E56C3D8A}"/>
            </a:ext>
          </a:extLst>
        </xdr:cNvPr>
        <xdr:cNvPicPr>
          <a:picLocks noChangeAspect="1"/>
        </xdr:cNvPicPr>
      </xdr:nvPicPr>
      <xdr:blipFill>
        <a:blip xmlns:r="http://schemas.openxmlformats.org/officeDocument/2006/relationships" r:embed="rId3"/>
        <a:stretch>
          <a:fillRect/>
        </a:stretch>
      </xdr:blipFill>
      <xdr:spPr>
        <a:xfrm>
          <a:off x="19050" y="1952625"/>
          <a:ext cx="11885714" cy="2533333"/>
        </a:xfrm>
        <a:prstGeom prst="rect">
          <a:avLst/>
        </a:prstGeom>
      </xdr:spPr>
    </xdr:pic>
    <xdr:clientData/>
  </xdr:twoCellAnchor>
  <xdr:twoCellAnchor editAs="oneCell">
    <xdr:from>
      <xdr:col>13</xdr:col>
      <xdr:colOff>466725</xdr:colOff>
      <xdr:row>0</xdr:row>
      <xdr:rowOff>0</xdr:rowOff>
    </xdr:from>
    <xdr:to>
      <xdr:col>17</xdr:col>
      <xdr:colOff>380626</xdr:colOff>
      <xdr:row>9</xdr:row>
      <xdr:rowOff>66442</xdr:rowOff>
    </xdr:to>
    <xdr:pic>
      <xdr:nvPicPr>
        <xdr:cNvPr id="7" name="Picture 6">
          <a:extLst>
            <a:ext uri="{FF2B5EF4-FFF2-40B4-BE49-F238E27FC236}">
              <a16:creationId xmlns:a16="http://schemas.microsoft.com/office/drawing/2014/main" xmlns="" id="{9BF99145-2887-40CB-B125-F99CD1C9DABD}"/>
            </a:ext>
          </a:extLst>
        </xdr:cNvPr>
        <xdr:cNvPicPr>
          <a:picLocks noChangeAspect="1"/>
        </xdr:cNvPicPr>
      </xdr:nvPicPr>
      <xdr:blipFill>
        <a:blip xmlns:r="http://schemas.openxmlformats.org/officeDocument/2006/relationships" r:embed="rId4"/>
        <a:stretch>
          <a:fillRect/>
        </a:stretch>
      </xdr:blipFill>
      <xdr:spPr>
        <a:xfrm>
          <a:off x="9382125" y="0"/>
          <a:ext cx="2990476" cy="1866667"/>
        </a:xfrm>
        <a:prstGeom prst="rect">
          <a:avLst/>
        </a:prstGeom>
      </xdr:spPr>
    </xdr:pic>
    <xdr:clientData/>
  </xdr:twoCellAnchor>
  <xdr:twoCellAnchor editAs="oneCell">
    <xdr:from>
      <xdr:col>0</xdr:col>
      <xdr:colOff>133350</xdr:colOff>
      <xdr:row>22</xdr:row>
      <xdr:rowOff>38101</xdr:rowOff>
    </xdr:from>
    <xdr:to>
      <xdr:col>3</xdr:col>
      <xdr:colOff>561975</xdr:colOff>
      <xdr:row>33</xdr:row>
      <xdr:rowOff>125812</xdr:rowOff>
    </xdr:to>
    <xdr:pic>
      <xdr:nvPicPr>
        <xdr:cNvPr id="9" name="Picture 8">
          <a:extLst>
            <a:ext uri="{FF2B5EF4-FFF2-40B4-BE49-F238E27FC236}">
              <a16:creationId xmlns:a16="http://schemas.microsoft.com/office/drawing/2014/main" xmlns="" id="{9BC0BB2C-6546-4A53-8574-DAAC16B5E8BB}"/>
            </a:ext>
          </a:extLst>
        </xdr:cNvPr>
        <xdr:cNvPicPr>
          <a:picLocks noChangeAspect="1"/>
        </xdr:cNvPicPr>
      </xdr:nvPicPr>
      <xdr:blipFill>
        <a:blip xmlns:r="http://schemas.openxmlformats.org/officeDocument/2006/relationships" r:embed="rId5"/>
        <a:stretch>
          <a:fillRect/>
        </a:stretch>
      </xdr:blipFill>
      <xdr:spPr>
        <a:xfrm>
          <a:off x="133350" y="4438651"/>
          <a:ext cx="2486025" cy="2287986"/>
        </a:xfrm>
        <a:prstGeom prst="rect">
          <a:avLst/>
        </a:prstGeom>
      </xdr:spPr>
    </xdr:pic>
    <xdr:clientData/>
  </xdr:twoCellAnchor>
  <xdr:twoCellAnchor editAs="oneCell">
    <xdr:from>
      <xdr:col>3</xdr:col>
      <xdr:colOff>638175</xdr:colOff>
      <xdr:row>22</xdr:row>
      <xdr:rowOff>85726</xdr:rowOff>
    </xdr:from>
    <xdr:to>
      <xdr:col>8</xdr:col>
      <xdr:colOff>504825</xdr:colOff>
      <xdr:row>33</xdr:row>
      <xdr:rowOff>141081</xdr:rowOff>
    </xdr:to>
    <xdr:pic>
      <xdr:nvPicPr>
        <xdr:cNvPr id="10" name="Picture 9">
          <a:extLst>
            <a:ext uri="{FF2B5EF4-FFF2-40B4-BE49-F238E27FC236}">
              <a16:creationId xmlns:a16="http://schemas.microsoft.com/office/drawing/2014/main" xmlns="" id="{7F6B7EE0-A0E5-43B4-9743-8FDF06125877}"/>
            </a:ext>
          </a:extLst>
        </xdr:cNvPr>
        <xdr:cNvPicPr>
          <a:picLocks noChangeAspect="1"/>
        </xdr:cNvPicPr>
      </xdr:nvPicPr>
      <xdr:blipFill>
        <a:blip xmlns:r="http://schemas.openxmlformats.org/officeDocument/2006/relationships" r:embed="rId6"/>
        <a:stretch>
          <a:fillRect/>
        </a:stretch>
      </xdr:blipFill>
      <xdr:spPr>
        <a:xfrm>
          <a:off x="2695575" y="4486276"/>
          <a:ext cx="3295650" cy="2255630"/>
        </a:xfrm>
        <a:prstGeom prst="rect">
          <a:avLst/>
        </a:prstGeom>
      </xdr:spPr>
    </xdr:pic>
    <xdr:clientData/>
  </xdr:twoCellAnchor>
  <xdr:twoCellAnchor editAs="oneCell">
    <xdr:from>
      <xdr:col>0</xdr:col>
      <xdr:colOff>19051</xdr:colOff>
      <xdr:row>34</xdr:row>
      <xdr:rowOff>19050</xdr:rowOff>
    </xdr:from>
    <xdr:to>
      <xdr:col>14</xdr:col>
      <xdr:colOff>421095</xdr:colOff>
      <xdr:row>42</xdr:row>
      <xdr:rowOff>104775</xdr:rowOff>
    </xdr:to>
    <xdr:pic>
      <xdr:nvPicPr>
        <xdr:cNvPr id="11" name="Picture 10">
          <a:extLst>
            <a:ext uri="{FF2B5EF4-FFF2-40B4-BE49-F238E27FC236}">
              <a16:creationId xmlns:a16="http://schemas.microsoft.com/office/drawing/2014/main" xmlns="" id="{64987637-D101-4BFC-99BC-BC76470BC7C9}"/>
            </a:ext>
          </a:extLst>
        </xdr:cNvPr>
        <xdr:cNvPicPr>
          <a:picLocks noChangeAspect="1"/>
        </xdr:cNvPicPr>
      </xdr:nvPicPr>
      <xdr:blipFill>
        <a:blip xmlns:r="http://schemas.openxmlformats.org/officeDocument/2006/relationships" r:embed="rId7"/>
        <a:stretch>
          <a:fillRect/>
        </a:stretch>
      </xdr:blipFill>
      <xdr:spPr>
        <a:xfrm>
          <a:off x="19051" y="6819900"/>
          <a:ext cx="12296864" cy="1685925"/>
        </a:xfrm>
        <a:prstGeom prst="rect">
          <a:avLst/>
        </a:prstGeom>
      </xdr:spPr>
    </xdr:pic>
    <xdr:clientData/>
  </xdr:twoCellAnchor>
  <xdr:twoCellAnchor editAs="oneCell">
    <xdr:from>
      <xdr:col>0</xdr:col>
      <xdr:colOff>38101</xdr:colOff>
      <xdr:row>42</xdr:row>
      <xdr:rowOff>95250</xdr:rowOff>
    </xdr:from>
    <xdr:to>
      <xdr:col>14</xdr:col>
      <xdr:colOff>421006</xdr:colOff>
      <xdr:row>50</xdr:row>
      <xdr:rowOff>192471</xdr:rowOff>
    </xdr:to>
    <xdr:pic>
      <xdr:nvPicPr>
        <xdr:cNvPr id="12" name="Picture 11">
          <a:extLst>
            <a:ext uri="{FF2B5EF4-FFF2-40B4-BE49-F238E27FC236}">
              <a16:creationId xmlns:a16="http://schemas.microsoft.com/office/drawing/2014/main" xmlns="" id="{688E00B3-37CA-4949-ACAD-7FE12108667D}"/>
            </a:ext>
          </a:extLst>
        </xdr:cNvPr>
        <xdr:cNvPicPr>
          <a:picLocks noChangeAspect="1"/>
        </xdr:cNvPicPr>
      </xdr:nvPicPr>
      <xdr:blipFill>
        <a:blip xmlns:r="http://schemas.openxmlformats.org/officeDocument/2006/relationships" r:embed="rId8"/>
        <a:stretch>
          <a:fillRect/>
        </a:stretch>
      </xdr:blipFill>
      <xdr:spPr>
        <a:xfrm>
          <a:off x="38101" y="8496300"/>
          <a:ext cx="12306300" cy="1697421"/>
        </a:xfrm>
        <a:prstGeom prst="rect">
          <a:avLst/>
        </a:prstGeom>
      </xdr:spPr>
    </xdr:pic>
    <xdr:clientData/>
  </xdr:twoCellAnchor>
  <xdr:twoCellAnchor editAs="oneCell">
    <xdr:from>
      <xdr:col>0</xdr:col>
      <xdr:colOff>38100</xdr:colOff>
      <xdr:row>50</xdr:row>
      <xdr:rowOff>180975</xdr:rowOff>
    </xdr:from>
    <xdr:to>
      <xdr:col>14</xdr:col>
      <xdr:colOff>468630</xdr:colOff>
      <xdr:row>62</xdr:row>
      <xdr:rowOff>45028</xdr:rowOff>
    </xdr:to>
    <xdr:pic>
      <xdr:nvPicPr>
        <xdr:cNvPr id="13" name="Picture 12">
          <a:extLst>
            <a:ext uri="{FF2B5EF4-FFF2-40B4-BE49-F238E27FC236}">
              <a16:creationId xmlns:a16="http://schemas.microsoft.com/office/drawing/2014/main" xmlns="" id="{4A11567E-E336-4C52-BCFE-0D9C5CF4FAD4}"/>
            </a:ext>
          </a:extLst>
        </xdr:cNvPr>
        <xdr:cNvPicPr>
          <a:picLocks noChangeAspect="1"/>
        </xdr:cNvPicPr>
      </xdr:nvPicPr>
      <xdr:blipFill>
        <a:blip xmlns:r="http://schemas.openxmlformats.org/officeDocument/2006/relationships" r:embed="rId9"/>
        <a:stretch>
          <a:fillRect/>
        </a:stretch>
      </xdr:blipFill>
      <xdr:spPr>
        <a:xfrm>
          <a:off x="38100" y="10182225"/>
          <a:ext cx="12353925" cy="2264353"/>
        </a:xfrm>
        <a:prstGeom prst="rect">
          <a:avLst/>
        </a:prstGeom>
      </xdr:spPr>
    </xdr:pic>
    <xdr:clientData/>
  </xdr:twoCellAnchor>
  <xdr:twoCellAnchor editAs="oneCell">
    <xdr:from>
      <xdr:col>0</xdr:col>
      <xdr:colOff>9525</xdr:colOff>
      <xdr:row>61</xdr:row>
      <xdr:rowOff>190500</xdr:rowOff>
    </xdr:from>
    <xdr:to>
      <xdr:col>9</xdr:col>
      <xdr:colOff>180182</xdr:colOff>
      <xdr:row>78</xdr:row>
      <xdr:rowOff>113884</xdr:rowOff>
    </xdr:to>
    <xdr:pic>
      <xdr:nvPicPr>
        <xdr:cNvPr id="15" name="Picture 14">
          <a:extLst>
            <a:ext uri="{FF2B5EF4-FFF2-40B4-BE49-F238E27FC236}">
              <a16:creationId xmlns:a16="http://schemas.microsoft.com/office/drawing/2014/main" xmlns="" id="{D797095B-D36D-4776-9585-C9B0B340B1A7}"/>
            </a:ext>
          </a:extLst>
        </xdr:cNvPr>
        <xdr:cNvPicPr>
          <a:picLocks noChangeAspect="1"/>
        </xdr:cNvPicPr>
      </xdr:nvPicPr>
      <xdr:blipFill>
        <a:blip xmlns:r="http://schemas.openxmlformats.org/officeDocument/2006/relationships" r:embed="rId10"/>
        <a:stretch>
          <a:fillRect/>
        </a:stretch>
      </xdr:blipFill>
      <xdr:spPr>
        <a:xfrm>
          <a:off x="9525" y="12392025"/>
          <a:ext cx="6342857" cy="3323809"/>
        </a:xfrm>
        <a:prstGeom prst="rect">
          <a:avLst/>
        </a:prstGeom>
      </xdr:spPr>
    </xdr:pic>
    <xdr:clientData/>
  </xdr:twoCellAnchor>
  <xdr:twoCellAnchor editAs="oneCell">
    <xdr:from>
      <xdr:col>9</xdr:col>
      <xdr:colOff>330200</xdr:colOff>
      <xdr:row>62</xdr:row>
      <xdr:rowOff>101600</xdr:rowOff>
    </xdr:from>
    <xdr:to>
      <xdr:col>15</xdr:col>
      <xdr:colOff>19589</xdr:colOff>
      <xdr:row>99</xdr:row>
      <xdr:rowOff>37183</xdr:rowOff>
    </xdr:to>
    <xdr:pic>
      <xdr:nvPicPr>
        <xdr:cNvPr id="2" name="Picture 1">
          <a:extLst>
            <a:ext uri="{FF2B5EF4-FFF2-40B4-BE49-F238E27FC236}">
              <a16:creationId xmlns:a16="http://schemas.microsoft.com/office/drawing/2014/main" xmlns="" id="{D36251F3-5033-41B6-8500-48E400B3F1EE}"/>
            </a:ext>
          </a:extLst>
        </xdr:cNvPr>
        <xdr:cNvPicPr>
          <a:picLocks noChangeAspect="1"/>
        </xdr:cNvPicPr>
      </xdr:nvPicPr>
      <xdr:blipFill>
        <a:blip xmlns:r="http://schemas.openxmlformats.org/officeDocument/2006/relationships" r:embed="rId11"/>
        <a:stretch>
          <a:fillRect/>
        </a:stretch>
      </xdr:blipFill>
      <xdr:spPr>
        <a:xfrm>
          <a:off x="6245225" y="12503150"/>
          <a:ext cx="5853969" cy="7336508"/>
        </a:xfrm>
        <a:prstGeom prst="rect">
          <a:avLst/>
        </a:prstGeom>
      </xdr:spPr>
    </xdr:pic>
    <xdr:clientData/>
  </xdr:twoCellAnchor>
  <xdr:twoCellAnchor editAs="oneCell">
    <xdr:from>
      <xdr:col>19</xdr:col>
      <xdr:colOff>44450</xdr:colOff>
      <xdr:row>69</xdr:row>
      <xdr:rowOff>158750</xdr:rowOff>
    </xdr:from>
    <xdr:to>
      <xdr:col>25</xdr:col>
      <xdr:colOff>971550</xdr:colOff>
      <xdr:row>83</xdr:row>
      <xdr:rowOff>9365</xdr:rowOff>
    </xdr:to>
    <xdr:pic>
      <xdr:nvPicPr>
        <xdr:cNvPr id="6" name="Picture 5">
          <a:extLst>
            <a:ext uri="{FF2B5EF4-FFF2-40B4-BE49-F238E27FC236}">
              <a16:creationId xmlns:a16="http://schemas.microsoft.com/office/drawing/2014/main" xmlns="" id="{E63C8470-C003-468D-BDAF-741A17F0DC1D}"/>
            </a:ext>
          </a:extLst>
        </xdr:cNvPr>
        <xdr:cNvPicPr>
          <a:picLocks noChangeAspect="1"/>
        </xdr:cNvPicPr>
      </xdr:nvPicPr>
      <xdr:blipFill>
        <a:blip xmlns:r="http://schemas.openxmlformats.org/officeDocument/2006/relationships" r:embed="rId12"/>
        <a:stretch>
          <a:fillRect/>
        </a:stretch>
      </xdr:blipFill>
      <xdr:spPr>
        <a:xfrm>
          <a:off x="12236450" y="13960475"/>
          <a:ext cx="5918200" cy="2654140"/>
        </a:xfrm>
        <a:prstGeom prst="rect">
          <a:avLst/>
        </a:prstGeom>
      </xdr:spPr>
    </xdr:pic>
    <xdr:clientData/>
  </xdr:twoCellAnchor>
  <xdr:twoCellAnchor editAs="oneCell">
    <xdr:from>
      <xdr:col>0</xdr:col>
      <xdr:colOff>209550</xdr:colOff>
      <xdr:row>100</xdr:row>
      <xdr:rowOff>38101</xdr:rowOff>
    </xdr:from>
    <xdr:to>
      <xdr:col>5</xdr:col>
      <xdr:colOff>342644</xdr:colOff>
      <xdr:row>112</xdr:row>
      <xdr:rowOff>177801</xdr:rowOff>
    </xdr:to>
    <xdr:pic>
      <xdr:nvPicPr>
        <xdr:cNvPr id="14" name="Picture 13">
          <a:extLst>
            <a:ext uri="{FF2B5EF4-FFF2-40B4-BE49-F238E27FC236}">
              <a16:creationId xmlns:a16="http://schemas.microsoft.com/office/drawing/2014/main" xmlns="" id="{9A4CAF67-1B56-4BA7-AD5D-262641BBE63C}"/>
            </a:ext>
          </a:extLst>
        </xdr:cNvPr>
        <xdr:cNvPicPr>
          <a:picLocks noChangeAspect="1"/>
        </xdr:cNvPicPr>
      </xdr:nvPicPr>
      <xdr:blipFill>
        <a:blip xmlns:r="http://schemas.openxmlformats.org/officeDocument/2006/relationships" r:embed="rId13"/>
        <a:stretch>
          <a:fillRect/>
        </a:stretch>
      </xdr:blipFill>
      <xdr:spPr>
        <a:xfrm>
          <a:off x="209550" y="20040601"/>
          <a:ext cx="3419219" cy="2543175"/>
        </a:xfrm>
        <a:prstGeom prst="rect">
          <a:avLst/>
        </a:prstGeom>
      </xdr:spPr>
    </xdr:pic>
    <xdr:clientData/>
  </xdr:twoCellAnchor>
  <xdr:twoCellAnchor editAs="oneCell">
    <xdr:from>
      <xdr:col>5</xdr:col>
      <xdr:colOff>304800</xdr:colOff>
      <xdr:row>100</xdr:row>
      <xdr:rowOff>38100</xdr:rowOff>
    </xdr:from>
    <xdr:to>
      <xdr:col>17</xdr:col>
      <xdr:colOff>238999</xdr:colOff>
      <xdr:row>106</xdr:row>
      <xdr:rowOff>95250</xdr:rowOff>
    </xdr:to>
    <xdr:pic>
      <xdr:nvPicPr>
        <xdr:cNvPr id="18" name="Picture 17">
          <a:extLst>
            <a:ext uri="{FF2B5EF4-FFF2-40B4-BE49-F238E27FC236}">
              <a16:creationId xmlns:a16="http://schemas.microsoft.com/office/drawing/2014/main" xmlns="" id="{C94BD61C-C2FF-4733-BAB7-152275F53FCE}"/>
            </a:ext>
          </a:extLst>
        </xdr:cNvPr>
        <xdr:cNvPicPr>
          <a:picLocks noChangeAspect="1"/>
        </xdr:cNvPicPr>
      </xdr:nvPicPr>
      <xdr:blipFill>
        <a:blip xmlns:r="http://schemas.openxmlformats.org/officeDocument/2006/relationships" r:embed="rId14"/>
        <a:stretch>
          <a:fillRect/>
        </a:stretch>
      </xdr:blipFill>
      <xdr:spPr>
        <a:xfrm>
          <a:off x="3590925" y="20040600"/>
          <a:ext cx="10314544" cy="1257300"/>
        </a:xfrm>
        <a:prstGeom prst="rect">
          <a:avLst/>
        </a:prstGeom>
      </xdr:spPr>
    </xdr:pic>
    <xdr:clientData/>
  </xdr:twoCellAnchor>
  <xdr:twoCellAnchor editAs="oneCell">
    <xdr:from>
      <xdr:col>5</xdr:col>
      <xdr:colOff>352425</xdr:colOff>
      <xdr:row>106</xdr:row>
      <xdr:rowOff>85725</xdr:rowOff>
    </xdr:from>
    <xdr:to>
      <xdr:col>10</xdr:col>
      <xdr:colOff>1664970</xdr:colOff>
      <xdr:row>117</xdr:row>
      <xdr:rowOff>47476</xdr:rowOff>
    </xdr:to>
    <xdr:pic>
      <xdr:nvPicPr>
        <xdr:cNvPr id="19" name="Picture 18">
          <a:extLst>
            <a:ext uri="{FF2B5EF4-FFF2-40B4-BE49-F238E27FC236}">
              <a16:creationId xmlns:a16="http://schemas.microsoft.com/office/drawing/2014/main" xmlns="" id="{491F7B30-FB50-4393-BAF0-1A90F831A46D}"/>
            </a:ext>
          </a:extLst>
        </xdr:cNvPr>
        <xdr:cNvPicPr>
          <a:picLocks noChangeAspect="1"/>
        </xdr:cNvPicPr>
      </xdr:nvPicPr>
      <xdr:blipFill>
        <a:blip xmlns:r="http://schemas.openxmlformats.org/officeDocument/2006/relationships" r:embed="rId15"/>
        <a:stretch>
          <a:fillRect/>
        </a:stretch>
      </xdr:blipFill>
      <xdr:spPr>
        <a:xfrm>
          <a:off x="3638550" y="21288375"/>
          <a:ext cx="4591050" cy="2165201"/>
        </a:xfrm>
        <a:prstGeom prst="rect">
          <a:avLst/>
        </a:prstGeom>
      </xdr:spPr>
    </xdr:pic>
    <xdr:clientData/>
  </xdr:twoCellAnchor>
  <xdr:twoCellAnchor editAs="oneCell">
    <xdr:from>
      <xdr:col>12</xdr:col>
      <xdr:colOff>330200</xdr:colOff>
      <xdr:row>106</xdr:row>
      <xdr:rowOff>101602</xdr:rowOff>
    </xdr:from>
    <xdr:to>
      <xdr:col>17</xdr:col>
      <xdr:colOff>547370</xdr:colOff>
      <xdr:row>117</xdr:row>
      <xdr:rowOff>83560</xdr:rowOff>
    </xdr:to>
    <xdr:pic>
      <xdr:nvPicPr>
        <xdr:cNvPr id="20" name="Picture 19">
          <a:extLst>
            <a:ext uri="{FF2B5EF4-FFF2-40B4-BE49-F238E27FC236}">
              <a16:creationId xmlns:a16="http://schemas.microsoft.com/office/drawing/2014/main" xmlns="" id="{93DDFDE6-390A-449A-99B0-3608F1DC5C92}"/>
            </a:ext>
          </a:extLst>
        </xdr:cNvPr>
        <xdr:cNvPicPr>
          <a:picLocks noChangeAspect="1"/>
        </xdr:cNvPicPr>
      </xdr:nvPicPr>
      <xdr:blipFill>
        <a:blip xmlns:r="http://schemas.openxmlformats.org/officeDocument/2006/relationships" r:embed="rId16"/>
        <a:stretch>
          <a:fillRect/>
        </a:stretch>
      </xdr:blipFill>
      <xdr:spPr>
        <a:xfrm>
          <a:off x="8235950" y="21304252"/>
          <a:ext cx="4346575" cy="2179058"/>
        </a:xfrm>
        <a:prstGeom prst="rect">
          <a:avLst/>
        </a:prstGeom>
      </xdr:spPr>
    </xdr:pic>
    <xdr:clientData/>
  </xdr:twoCellAnchor>
  <xdr:twoCellAnchor editAs="oneCell">
    <xdr:from>
      <xdr:col>18</xdr:col>
      <xdr:colOff>504826</xdr:colOff>
      <xdr:row>106</xdr:row>
      <xdr:rowOff>85726</xdr:rowOff>
    </xdr:from>
    <xdr:to>
      <xdr:col>25</xdr:col>
      <xdr:colOff>304801</xdr:colOff>
      <xdr:row>117</xdr:row>
      <xdr:rowOff>123185</xdr:rowOff>
    </xdr:to>
    <xdr:pic>
      <xdr:nvPicPr>
        <xdr:cNvPr id="21" name="Picture 20">
          <a:extLst>
            <a:ext uri="{FF2B5EF4-FFF2-40B4-BE49-F238E27FC236}">
              <a16:creationId xmlns:a16="http://schemas.microsoft.com/office/drawing/2014/main" xmlns="" id="{84D640A7-7AC8-4F42-B05D-EEFB4A0B9C14}"/>
            </a:ext>
          </a:extLst>
        </xdr:cNvPr>
        <xdr:cNvPicPr>
          <a:picLocks noChangeAspect="1"/>
        </xdr:cNvPicPr>
      </xdr:nvPicPr>
      <xdr:blipFill>
        <a:blip xmlns:r="http://schemas.openxmlformats.org/officeDocument/2006/relationships" r:embed="rId17"/>
        <a:stretch>
          <a:fillRect/>
        </a:stretch>
      </xdr:blipFill>
      <xdr:spPr>
        <a:xfrm>
          <a:off x="12620626" y="21288376"/>
          <a:ext cx="5543550" cy="2234559"/>
        </a:xfrm>
        <a:prstGeom prst="rect">
          <a:avLst/>
        </a:prstGeom>
      </xdr:spPr>
    </xdr:pic>
    <xdr:clientData/>
  </xdr:twoCellAnchor>
  <xdr:twoCellAnchor editAs="oneCell">
    <xdr:from>
      <xdr:col>0</xdr:col>
      <xdr:colOff>133350</xdr:colOff>
      <xdr:row>117</xdr:row>
      <xdr:rowOff>85725</xdr:rowOff>
    </xdr:from>
    <xdr:to>
      <xdr:col>6</xdr:col>
      <xdr:colOff>47625</xdr:colOff>
      <xdr:row>126</xdr:row>
      <xdr:rowOff>125052</xdr:rowOff>
    </xdr:to>
    <xdr:pic>
      <xdr:nvPicPr>
        <xdr:cNvPr id="22" name="Picture 21">
          <a:extLst>
            <a:ext uri="{FF2B5EF4-FFF2-40B4-BE49-F238E27FC236}">
              <a16:creationId xmlns:a16="http://schemas.microsoft.com/office/drawing/2014/main" xmlns="" id="{0131CD56-C16B-49BE-B197-BA9291C16619}"/>
            </a:ext>
          </a:extLst>
        </xdr:cNvPr>
        <xdr:cNvPicPr>
          <a:picLocks noChangeAspect="1"/>
        </xdr:cNvPicPr>
      </xdr:nvPicPr>
      <xdr:blipFill>
        <a:blip xmlns:r="http://schemas.openxmlformats.org/officeDocument/2006/relationships" r:embed="rId18"/>
        <a:stretch>
          <a:fillRect/>
        </a:stretch>
      </xdr:blipFill>
      <xdr:spPr>
        <a:xfrm>
          <a:off x="133350" y="23488650"/>
          <a:ext cx="3854450" cy="1836377"/>
        </a:xfrm>
        <a:prstGeom prst="rect">
          <a:avLst/>
        </a:prstGeom>
      </xdr:spPr>
    </xdr:pic>
    <xdr:clientData/>
  </xdr:twoCellAnchor>
  <xdr:twoCellAnchor editAs="oneCell">
    <xdr:from>
      <xdr:col>6</xdr:col>
      <xdr:colOff>1</xdr:colOff>
      <xdr:row>117</xdr:row>
      <xdr:rowOff>66675</xdr:rowOff>
    </xdr:from>
    <xdr:to>
      <xdr:col>10</xdr:col>
      <xdr:colOff>1107220</xdr:colOff>
      <xdr:row>126</xdr:row>
      <xdr:rowOff>114300</xdr:rowOff>
    </xdr:to>
    <xdr:pic>
      <xdr:nvPicPr>
        <xdr:cNvPr id="24" name="Picture 23">
          <a:extLst>
            <a:ext uri="{FF2B5EF4-FFF2-40B4-BE49-F238E27FC236}">
              <a16:creationId xmlns:a16="http://schemas.microsoft.com/office/drawing/2014/main" xmlns="" id="{0EAD8B9F-EB63-4AE6-9C50-9934A6AF47C5}"/>
            </a:ext>
          </a:extLst>
        </xdr:cNvPr>
        <xdr:cNvPicPr>
          <a:picLocks noChangeAspect="1"/>
        </xdr:cNvPicPr>
      </xdr:nvPicPr>
      <xdr:blipFill>
        <a:blip xmlns:r="http://schemas.openxmlformats.org/officeDocument/2006/relationships" r:embed="rId19"/>
        <a:stretch>
          <a:fillRect/>
        </a:stretch>
      </xdr:blipFill>
      <xdr:spPr>
        <a:xfrm>
          <a:off x="3943351" y="23469600"/>
          <a:ext cx="3722784" cy="1847850"/>
        </a:xfrm>
        <a:prstGeom prst="rect">
          <a:avLst/>
        </a:prstGeom>
      </xdr:spPr>
    </xdr:pic>
    <xdr:clientData/>
  </xdr:twoCellAnchor>
  <xdr:twoCellAnchor editAs="oneCell">
    <xdr:from>
      <xdr:col>11</xdr:col>
      <xdr:colOff>406401</xdr:colOff>
      <xdr:row>117</xdr:row>
      <xdr:rowOff>38100</xdr:rowOff>
    </xdr:from>
    <xdr:to>
      <xdr:col>16</xdr:col>
      <xdr:colOff>817132</xdr:colOff>
      <xdr:row>126</xdr:row>
      <xdr:rowOff>133350</xdr:rowOff>
    </xdr:to>
    <xdr:pic>
      <xdr:nvPicPr>
        <xdr:cNvPr id="25" name="Picture 24">
          <a:extLst>
            <a:ext uri="{FF2B5EF4-FFF2-40B4-BE49-F238E27FC236}">
              <a16:creationId xmlns:a16="http://schemas.microsoft.com/office/drawing/2014/main" xmlns="" id="{A428124B-4CDF-4A65-80B1-CEF9EA73A75B}"/>
            </a:ext>
          </a:extLst>
        </xdr:cNvPr>
        <xdr:cNvPicPr>
          <a:picLocks noChangeAspect="1"/>
        </xdr:cNvPicPr>
      </xdr:nvPicPr>
      <xdr:blipFill>
        <a:blip xmlns:r="http://schemas.openxmlformats.org/officeDocument/2006/relationships" r:embed="rId20"/>
        <a:stretch>
          <a:fillRect/>
        </a:stretch>
      </xdr:blipFill>
      <xdr:spPr>
        <a:xfrm>
          <a:off x="7635876" y="23441025"/>
          <a:ext cx="4710316" cy="1895475"/>
        </a:xfrm>
        <a:prstGeom prst="rect">
          <a:avLst/>
        </a:prstGeom>
      </xdr:spPr>
    </xdr:pic>
    <xdr:clientData/>
  </xdr:twoCellAnchor>
  <xdr:twoCellAnchor editAs="oneCell">
    <xdr:from>
      <xdr:col>18</xdr:col>
      <xdr:colOff>254000</xdr:colOff>
      <xdr:row>117</xdr:row>
      <xdr:rowOff>82551</xdr:rowOff>
    </xdr:from>
    <xdr:to>
      <xdr:col>24</xdr:col>
      <xdr:colOff>364152</xdr:colOff>
      <xdr:row>126</xdr:row>
      <xdr:rowOff>95250</xdr:rowOff>
    </xdr:to>
    <xdr:pic>
      <xdr:nvPicPr>
        <xdr:cNvPr id="26" name="Picture 25">
          <a:extLst>
            <a:ext uri="{FF2B5EF4-FFF2-40B4-BE49-F238E27FC236}">
              <a16:creationId xmlns:a16="http://schemas.microsoft.com/office/drawing/2014/main" xmlns="" id="{43502714-A390-40ED-93E1-6B755F1AA4C4}"/>
            </a:ext>
          </a:extLst>
        </xdr:cNvPr>
        <xdr:cNvPicPr>
          <a:picLocks noChangeAspect="1"/>
        </xdr:cNvPicPr>
      </xdr:nvPicPr>
      <xdr:blipFill>
        <a:blip xmlns:r="http://schemas.openxmlformats.org/officeDocument/2006/relationships" r:embed="rId21"/>
        <a:stretch>
          <a:fillRect/>
        </a:stretch>
      </xdr:blipFill>
      <xdr:spPr>
        <a:xfrm>
          <a:off x="12369800" y="23485476"/>
          <a:ext cx="4434502" cy="1812924"/>
        </a:xfrm>
        <a:prstGeom prst="rect">
          <a:avLst/>
        </a:prstGeom>
      </xdr:spPr>
    </xdr:pic>
    <xdr:clientData/>
  </xdr:twoCellAnchor>
  <xdr:twoCellAnchor editAs="oneCell">
    <xdr:from>
      <xdr:col>0</xdr:col>
      <xdr:colOff>130176</xdr:colOff>
      <xdr:row>126</xdr:row>
      <xdr:rowOff>130175</xdr:rowOff>
    </xdr:from>
    <xdr:to>
      <xdr:col>6</xdr:col>
      <xdr:colOff>478423</xdr:colOff>
      <xdr:row>138</xdr:row>
      <xdr:rowOff>9525</xdr:rowOff>
    </xdr:to>
    <xdr:pic>
      <xdr:nvPicPr>
        <xdr:cNvPr id="27" name="Picture 26">
          <a:extLst>
            <a:ext uri="{FF2B5EF4-FFF2-40B4-BE49-F238E27FC236}">
              <a16:creationId xmlns:a16="http://schemas.microsoft.com/office/drawing/2014/main" xmlns="" id="{6E0F61C5-C2B8-4C19-BB66-0137F0B07A7C}"/>
            </a:ext>
          </a:extLst>
        </xdr:cNvPr>
        <xdr:cNvPicPr>
          <a:picLocks noChangeAspect="1"/>
        </xdr:cNvPicPr>
      </xdr:nvPicPr>
      <xdr:blipFill>
        <a:blip xmlns:r="http://schemas.openxmlformats.org/officeDocument/2006/relationships" r:embed="rId22"/>
        <a:stretch>
          <a:fillRect/>
        </a:stretch>
      </xdr:blipFill>
      <xdr:spPr>
        <a:xfrm>
          <a:off x="130176" y="25333325"/>
          <a:ext cx="4291597" cy="2279650"/>
        </a:xfrm>
        <a:prstGeom prst="rect">
          <a:avLst/>
        </a:prstGeom>
      </xdr:spPr>
    </xdr:pic>
    <xdr:clientData/>
  </xdr:twoCellAnchor>
  <xdr:twoCellAnchor editAs="oneCell">
    <xdr:from>
      <xdr:col>0</xdr:col>
      <xdr:colOff>85726</xdr:colOff>
      <xdr:row>138</xdr:row>
      <xdr:rowOff>0</xdr:rowOff>
    </xdr:from>
    <xdr:to>
      <xdr:col>6</xdr:col>
      <xdr:colOff>549276</xdr:colOff>
      <xdr:row>149</xdr:row>
      <xdr:rowOff>116748</xdr:rowOff>
    </xdr:to>
    <xdr:pic>
      <xdr:nvPicPr>
        <xdr:cNvPr id="28" name="Picture 27">
          <a:extLst>
            <a:ext uri="{FF2B5EF4-FFF2-40B4-BE49-F238E27FC236}">
              <a16:creationId xmlns:a16="http://schemas.microsoft.com/office/drawing/2014/main" xmlns="" id="{4910932B-07F8-4C28-B840-9B9D083FE7A2}"/>
            </a:ext>
          </a:extLst>
        </xdr:cNvPr>
        <xdr:cNvPicPr>
          <a:picLocks noChangeAspect="1"/>
        </xdr:cNvPicPr>
      </xdr:nvPicPr>
      <xdr:blipFill>
        <a:blip xmlns:r="http://schemas.openxmlformats.org/officeDocument/2006/relationships" r:embed="rId23"/>
        <a:stretch>
          <a:fillRect/>
        </a:stretch>
      </xdr:blipFill>
      <xdr:spPr>
        <a:xfrm>
          <a:off x="85726" y="27603450"/>
          <a:ext cx="4406900" cy="2317023"/>
        </a:xfrm>
        <a:prstGeom prst="rect">
          <a:avLst/>
        </a:prstGeom>
      </xdr:spPr>
    </xdr:pic>
    <xdr:clientData/>
  </xdr:twoCellAnchor>
  <xdr:twoCellAnchor editAs="oneCell">
    <xdr:from>
      <xdr:col>21</xdr:col>
      <xdr:colOff>123825</xdr:colOff>
      <xdr:row>132</xdr:row>
      <xdr:rowOff>28575</xdr:rowOff>
    </xdr:from>
    <xdr:to>
      <xdr:col>27</xdr:col>
      <xdr:colOff>913583</xdr:colOff>
      <xdr:row>140</xdr:row>
      <xdr:rowOff>31550</xdr:rowOff>
    </xdr:to>
    <xdr:pic>
      <xdr:nvPicPr>
        <xdr:cNvPr id="30" name="Picture 29">
          <a:extLst>
            <a:ext uri="{FF2B5EF4-FFF2-40B4-BE49-F238E27FC236}">
              <a16:creationId xmlns:a16="http://schemas.microsoft.com/office/drawing/2014/main" xmlns="" id="{40E0CAC3-7676-4060-929B-BDD5B1017116}"/>
            </a:ext>
          </a:extLst>
        </xdr:cNvPr>
        <xdr:cNvPicPr>
          <a:picLocks noChangeAspect="1"/>
        </xdr:cNvPicPr>
      </xdr:nvPicPr>
      <xdr:blipFill>
        <a:blip xmlns:r="http://schemas.openxmlformats.org/officeDocument/2006/relationships" r:embed="rId24"/>
        <a:stretch>
          <a:fillRect/>
        </a:stretch>
      </xdr:blipFill>
      <xdr:spPr>
        <a:xfrm>
          <a:off x="14268450" y="26431875"/>
          <a:ext cx="6536508" cy="1603175"/>
        </a:xfrm>
        <a:prstGeom prst="rect">
          <a:avLst/>
        </a:prstGeom>
      </xdr:spPr>
    </xdr:pic>
    <xdr:clientData/>
  </xdr:twoCellAnchor>
  <xdr:twoCellAnchor editAs="oneCell">
    <xdr:from>
      <xdr:col>25</xdr:col>
      <xdr:colOff>971550</xdr:colOff>
      <xdr:row>100</xdr:row>
      <xdr:rowOff>114301</xdr:rowOff>
    </xdr:from>
    <xdr:to>
      <xdr:col>34</xdr:col>
      <xdr:colOff>606425</xdr:colOff>
      <xdr:row>128</xdr:row>
      <xdr:rowOff>87064</xdr:rowOff>
    </xdr:to>
    <xdr:pic>
      <xdr:nvPicPr>
        <xdr:cNvPr id="8" name="Picture 7">
          <a:extLst>
            <a:ext uri="{FF2B5EF4-FFF2-40B4-BE49-F238E27FC236}">
              <a16:creationId xmlns:a16="http://schemas.microsoft.com/office/drawing/2014/main" xmlns="" id="{3EDA99E2-1012-40C2-AFCC-00250294C482}"/>
            </a:ext>
          </a:extLst>
        </xdr:cNvPr>
        <xdr:cNvPicPr>
          <a:picLocks noChangeAspect="1"/>
        </xdr:cNvPicPr>
      </xdr:nvPicPr>
      <xdr:blipFill>
        <a:blip xmlns:r="http://schemas.openxmlformats.org/officeDocument/2006/relationships" r:embed="rId25"/>
        <a:stretch>
          <a:fillRect/>
        </a:stretch>
      </xdr:blipFill>
      <xdr:spPr>
        <a:xfrm>
          <a:off x="18297525" y="20116801"/>
          <a:ext cx="6731000" cy="5573463"/>
        </a:xfrm>
        <a:prstGeom prst="rect">
          <a:avLst/>
        </a:prstGeom>
      </xdr:spPr>
    </xdr:pic>
    <xdr:clientData/>
  </xdr:twoCellAnchor>
  <xdr:twoCellAnchor editAs="oneCell">
    <xdr:from>
      <xdr:col>26</xdr:col>
      <xdr:colOff>200025</xdr:colOff>
      <xdr:row>70</xdr:row>
      <xdr:rowOff>92075</xdr:rowOff>
    </xdr:from>
    <xdr:to>
      <xdr:col>36</xdr:col>
      <xdr:colOff>78473</xdr:colOff>
      <xdr:row>89</xdr:row>
      <xdr:rowOff>18584</xdr:rowOff>
    </xdr:to>
    <xdr:pic>
      <xdr:nvPicPr>
        <xdr:cNvPr id="16" name="Picture 15">
          <a:extLst>
            <a:ext uri="{FF2B5EF4-FFF2-40B4-BE49-F238E27FC236}">
              <a16:creationId xmlns:a16="http://schemas.microsoft.com/office/drawing/2014/main" xmlns="" id="{4D16FAC4-DF39-4C31-8337-F5D5DC639491}"/>
            </a:ext>
          </a:extLst>
        </xdr:cNvPr>
        <xdr:cNvPicPr>
          <a:picLocks noChangeAspect="1"/>
        </xdr:cNvPicPr>
      </xdr:nvPicPr>
      <xdr:blipFill>
        <a:blip xmlns:r="http://schemas.openxmlformats.org/officeDocument/2006/relationships" r:embed="rId26"/>
        <a:stretch>
          <a:fillRect/>
        </a:stretch>
      </xdr:blipFill>
      <xdr:spPr>
        <a:xfrm>
          <a:off x="19145250" y="14093825"/>
          <a:ext cx="7219048" cy="3726984"/>
        </a:xfrm>
        <a:prstGeom prst="rect">
          <a:avLst/>
        </a:prstGeom>
      </xdr:spPr>
    </xdr:pic>
    <xdr:clientData/>
  </xdr:twoCellAnchor>
  <xdr:twoCellAnchor editAs="oneCell">
    <xdr:from>
      <xdr:col>20</xdr:col>
      <xdr:colOff>381000</xdr:colOff>
      <xdr:row>82</xdr:row>
      <xdr:rowOff>180975</xdr:rowOff>
    </xdr:from>
    <xdr:to>
      <xdr:col>25</xdr:col>
      <xdr:colOff>390525</xdr:colOff>
      <xdr:row>105</xdr:row>
      <xdr:rowOff>161486</xdr:rowOff>
    </xdr:to>
    <xdr:pic>
      <xdr:nvPicPr>
        <xdr:cNvPr id="17" name="Picture 16">
          <a:extLst>
            <a:ext uri="{FF2B5EF4-FFF2-40B4-BE49-F238E27FC236}">
              <a16:creationId xmlns:a16="http://schemas.microsoft.com/office/drawing/2014/main" xmlns="" id="{997AC70D-8E89-4039-8E3D-8C9799ADA937}"/>
            </a:ext>
          </a:extLst>
        </xdr:cNvPr>
        <xdr:cNvPicPr>
          <a:picLocks noChangeAspect="1"/>
        </xdr:cNvPicPr>
      </xdr:nvPicPr>
      <xdr:blipFill>
        <a:blip xmlns:r="http://schemas.openxmlformats.org/officeDocument/2006/relationships" r:embed="rId27"/>
        <a:stretch>
          <a:fillRect/>
        </a:stretch>
      </xdr:blipFill>
      <xdr:spPr>
        <a:xfrm>
          <a:off x="14001750" y="16583025"/>
          <a:ext cx="4324350" cy="458108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0"/>
  <sheetViews>
    <sheetView tabSelected="1" zoomScaleNormal="100" workbookViewId="0">
      <selection activeCell="K19" sqref="K19:N19"/>
    </sheetView>
  </sheetViews>
  <sheetFormatPr defaultRowHeight="15.75" x14ac:dyDescent="0.25"/>
  <cols>
    <col min="1" max="1" width="4.25" customWidth="1"/>
  </cols>
  <sheetData>
    <row r="1" spans="2:16" ht="16.5" thickBot="1" x14ac:dyDescent="0.3"/>
    <row r="2" spans="2:16" x14ac:dyDescent="0.25">
      <c r="B2" s="22"/>
      <c r="C2" s="23"/>
      <c r="D2" s="23"/>
      <c r="E2" s="23"/>
      <c r="F2" s="460" t="s">
        <v>21</v>
      </c>
      <c r="G2" s="461"/>
      <c r="H2" s="461"/>
      <c r="I2" s="461"/>
      <c r="J2" s="461"/>
      <c r="K2" s="461"/>
      <c r="L2" s="462"/>
      <c r="M2" s="23"/>
      <c r="N2" s="23"/>
      <c r="O2" s="23"/>
      <c r="P2" s="24"/>
    </row>
    <row r="3" spans="2:16" x14ac:dyDescent="0.25">
      <c r="B3" s="25"/>
      <c r="C3" s="26"/>
      <c r="D3" s="26"/>
      <c r="E3" s="26"/>
      <c r="F3" s="463"/>
      <c r="G3" s="464"/>
      <c r="H3" s="464"/>
      <c r="I3" s="464"/>
      <c r="J3" s="464"/>
      <c r="K3" s="464"/>
      <c r="L3" s="465"/>
      <c r="M3" s="26"/>
      <c r="N3" s="26"/>
      <c r="O3" s="26"/>
      <c r="P3" s="27"/>
    </row>
    <row r="4" spans="2:16" x14ac:dyDescent="0.25">
      <c r="B4" s="25"/>
      <c r="C4" s="26"/>
      <c r="D4" s="26"/>
      <c r="E4" s="26"/>
      <c r="F4" s="463"/>
      <c r="G4" s="464"/>
      <c r="H4" s="464"/>
      <c r="I4" s="464"/>
      <c r="J4" s="464"/>
      <c r="K4" s="464"/>
      <c r="L4" s="465"/>
      <c r="M4" s="26"/>
      <c r="N4" s="26"/>
      <c r="O4" s="26"/>
      <c r="P4" s="27"/>
    </row>
    <row r="5" spans="2:16" x14ac:dyDescent="0.25">
      <c r="B5" s="25"/>
      <c r="C5" s="26"/>
      <c r="D5" s="26"/>
      <c r="E5" s="26"/>
      <c r="F5" s="463"/>
      <c r="G5" s="464"/>
      <c r="H5" s="464"/>
      <c r="I5" s="464"/>
      <c r="J5" s="464"/>
      <c r="K5" s="464"/>
      <c r="L5" s="465"/>
      <c r="M5" s="26"/>
      <c r="N5" s="26"/>
      <c r="O5" s="26"/>
      <c r="P5" s="27"/>
    </row>
    <row r="6" spans="2:16" x14ac:dyDescent="0.25">
      <c r="B6" s="25"/>
      <c r="C6" s="26"/>
      <c r="D6" s="26"/>
      <c r="E6" s="26"/>
      <c r="F6" s="463"/>
      <c r="G6" s="464"/>
      <c r="H6" s="464"/>
      <c r="I6" s="464"/>
      <c r="J6" s="464"/>
      <c r="K6" s="464"/>
      <c r="L6" s="465"/>
      <c r="M6" s="26"/>
      <c r="N6" s="26"/>
      <c r="O6" s="26"/>
      <c r="P6" s="27"/>
    </row>
    <row r="7" spans="2:16" ht="16.5" thickBot="1" x14ac:dyDescent="0.3">
      <c r="B7" s="28"/>
      <c r="C7" s="29"/>
      <c r="D7" s="29"/>
      <c r="E7" s="29"/>
      <c r="F7" s="466"/>
      <c r="G7" s="467"/>
      <c r="H7" s="467"/>
      <c r="I7" s="467"/>
      <c r="J7" s="467"/>
      <c r="K7" s="467"/>
      <c r="L7" s="468"/>
      <c r="M7" s="29"/>
      <c r="N7" s="29"/>
      <c r="O7" s="29"/>
      <c r="P7" s="30"/>
    </row>
    <row r="8" spans="2:16" s="19" customFormat="1" ht="18.75" x14ac:dyDescent="0.3">
      <c r="B8" s="454" t="s">
        <v>25</v>
      </c>
      <c r="C8" s="455"/>
      <c r="D8" s="455"/>
      <c r="E8" s="456"/>
      <c r="F8" s="454" t="s">
        <v>26</v>
      </c>
      <c r="G8" s="455"/>
      <c r="H8" s="456"/>
      <c r="I8" s="43"/>
      <c r="J8" s="454" t="s">
        <v>27</v>
      </c>
      <c r="K8" s="455"/>
      <c r="L8" s="455"/>
      <c r="M8" s="456"/>
      <c r="N8" s="454" t="s">
        <v>28</v>
      </c>
      <c r="O8" s="455"/>
      <c r="P8" s="456"/>
    </row>
    <row r="9" spans="2:16" s="20" customFormat="1" ht="21.75" thickBot="1" x14ac:dyDescent="0.4">
      <c r="B9" s="457" t="s">
        <v>29</v>
      </c>
      <c r="C9" s="458"/>
      <c r="D9" s="458"/>
      <c r="E9" s="459"/>
      <c r="F9" s="457">
        <v>1.02</v>
      </c>
      <c r="G9" s="458"/>
      <c r="H9" s="459"/>
      <c r="I9" s="44"/>
      <c r="J9" s="457" t="s">
        <v>30</v>
      </c>
      <c r="K9" s="458"/>
      <c r="L9" s="458"/>
      <c r="M9" s="459"/>
      <c r="N9" s="457" t="s">
        <v>189</v>
      </c>
      <c r="O9" s="458"/>
      <c r="P9" s="459"/>
    </row>
    <row r="10" spans="2:16" ht="16.5" thickBot="1" x14ac:dyDescent="0.3">
      <c r="B10" s="31"/>
      <c r="C10" s="32"/>
      <c r="D10" s="32"/>
      <c r="E10" s="32"/>
      <c r="F10" s="32"/>
      <c r="G10" s="32"/>
      <c r="H10" s="32"/>
      <c r="I10" s="32"/>
      <c r="J10" s="32"/>
      <c r="K10" s="32"/>
      <c r="L10" s="32"/>
      <c r="M10" s="32"/>
      <c r="N10" s="32"/>
      <c r="O10" s="32"/>
      <c r="P10" s="33"/>
    </row>
    <row r="11" spans="2:16" s="21" customFormat="1" ht="21.75" thickBot="1" x14ac:dyDescent="0.4">
      <c r="B11" s="34"/>
      <c r="C11" s="35"/>
      <c r="D11" s="442" t="s">
        <v>31</v>
      </c>
      <c r="E11" s="443"/>
      <c r="F11" s="443"/>
      <c r="G11" s="444"/>
      <c r="H11" s="442" t="s">
        <v>32</v>
      </c>
      <c r="I11" s="443"/>
      <c r="J11" s="444"/>
      <c r="K11" s="442" t="s">
        <v>33</v>
      </c>
      <c r="L11" s="443"/>
      <c r="M11" s="443"/>
      <c r="N11" s="444"/>
      <c r="O11" s="35"/>
      <c r="P11" s="36"/>
    </row>
    <row r="12" spans="2:16" x14ac:dyDescent="0.25">
      <c r="B12" s="31"/>
      <c r="C12" s="32"/>
      <c r="D12" s="448" t="s">
        <v>34</v>
      </c>
      <c r="E12" s="449"/>
      <c r="F12" s="449"/>
      <c r="G12" s="450"/>
      <c r="H12" s="436" t="s">
        <v>188</v>
      </c>
      <c r="I12" s="437"/>
      <c r="J12" s="438"/>
      <c r="K12" s="445" t="s">
        <v>34</v>
      </c>
      <c r="L12" s="446"/>
      <c r="M12" s="446"/>
      <c r="N12" s="447"/>
      <c r="O12" s="32"/>
      <c r="P12" s="33"/>
    </row>
    <row r="13" spans="2:16" x14ac:dyDescent="0.25">
      <c r="B13" s="31"/>
      <c r="C13" s="32"/>
      <c r="D13" s="448" t="s">
        <v>119</v>
      </c>
      <c r="E13" s="449"/>
      <c r="F13" s="449"/>
      <c r="G13" s="450"/>
      <c r="H13" s="436" t="s">
        <v>190</v>
      </c>
      <c r="I13" s="437"/>
      <c r="J13" s="438"/>
      <c r="K13" s="445" t="s">
        <v>118</v>
      </c>
      <c r="L13" s="446"/>
      <c r="M13" s="446"/>
      <c r="N13" s="447"/>
      <c r="O13" s="32"/>
      <c r="P13" s="33"/>
    </row>
    <row r="14" spans="2:16" x14ac:dyDescent="0.25">
      <c r="B14" s="31"/>
      <c r="C14" s="32"/>
      <c r="D14" s="448" t="s">
        <v>120</v>
      </c>
      <c r="E14" s="449"/>
      <c r="F14" s="449"/>
      <c r="G14" s="450"/>
      <c r="H14" s="436" t="s">
        <v>191</v>
      </c>
      <c r="I14" s="437"/>
      <c r="J14" s="438"/>
      <c r="K14" s="445" t="s">
        <v>461</v>
      </c>
      <c r="L14" s="446"/>
      <c r="M14" s="446"/>
      <c r="N14" s="447"/>
      <c r="O14" s="32"/>
      <c r="P14" s="33"/>
    </row>
    <row r="15" spans="2:16" x14ac:dyDescent="0.25">
      <c r="B15" s="31"/>
      <c r="C15" s="32"/>
      <c r="D15" s="448" t="s">
        <v>121</v>
      </c>
      <c r="E15" s="449"/>
      <c r="F15" s="449"/>
      <c r="G15" s="450"/>
      <c r="H15" s="436" t="s">
        <v>192</v>
      </c>
      <c r="I15" s="437"/>
      <c r="J15" s="438"/>
      <c r="K15" s="445" t="s">
        <v>197</v>
      </c>
      <c r="L15" s="446"/>
      <c r="M15" s="446"/>
      <c r="N15" s="447"/>
      <c r="O15" s="32"/>
      <c r="P15" s="33"/>
    </row>
    <row r="16" spans="2:16" x14ac:dyDescent="0.25">
      <c r="B16" s="31"/>
      <c r="C16" s="32"/>
      <c r="D16" s="448" t="s">
        <v>122</v>
      </c>
      <c r="E16" s="449"/>
      <c r="F16" s="449"/>
      <c r="G16" s="450"/>
      <c r="H16" s="436" t="s">
        <v>193</v>
      </c>
      <c r="I16" s="437"/>
      <c r="J16" s="438"/>
      <c r="K16" s="445" t="s">
        <v>198</v>
      </c>
      <c r="L16" s="446"/>
      <c r="M16" s="446"/>
      <c r="N16" s="447"/>
      <c r="O16" s="32"/>
      <c r="P16" s="33"/>
    </row>
    <row r="17" spans="2:16" x14ac:dyDescent="0.25">
      <c r="B17" s="31"/>
      <c r="C17" s="32"/>
      <c r="D17" s="448" t="s">
        <v>123</v>
      </c>
      <c r="E17" s="449"/>
      <c r="F17" s="449"/>
      <c r="G17" s="450"/>
      <c r="H17" s="436" t="s">
        <v>194</v>
      </c>
      <c r="I17" s="437"/>
      <c r="J17" s="438"/>
      <c r="K17" s="445" t="s">
        <v>199</v>
      </c>
      <c r="L17" s="446"/>
      <c r="M17" s="446"/>
      <c r="N17" s="447"/>
      <c r="O17" s="32"/>
      <c r="P17" s="33"/>
    </row>
    <row r="18" spans="2:16" x14ac:dyDescent="0.25">
      <c r="B18" s="31"/>
      <c r="C18" s="32"/>
      <c r="D18" s="448" t="s">
        <v>124</v>
      </c>
      <c r="E18" s="449"/>
      <c r="F18" s="449"/>
      <c r="G18" s="450"/>
      <c r="H18" s="436" t="s">
        <v>195</v>
      </c>
      <c r="I18" s="437"/>
      <c r="J18" s="438"/>
      <c r="K18" s="445" t="s">
        <v>200</v>
      </c>
      <c r="L18" s="446"/>
      <c r="M18" s="446"/>
      <c r="N18" s="447"/>
      <c r="O18" s="32"/>
      <c r="P18" s="33"/>
    </row>
    <row r="19" spans="2:16" ht="16.5" thickBot="1" x14ac:dyDescent="0.3">
      <c r="B19" s="31"/>
      <c r="C19" s="32"/>
      <c r="D19" s="451" t="s">
        <v>125</v>
      </c>
      <c r="E19" s="452"/>
      <c r="F19" s="452"/>
      <c r="G19" s="453"/>
      <c r="H19" s="439" t="s">
        <v>196</v>
      </c>
      <c r="I19" s="440"/>
      <c r="J19" s="441"/>
      <c r="K19" s="433" t="s">
        <v>201</v>
      </c>
      <c r="L19" s="434"/>
      <c r="M19" s="434"/>
      <c r="N19" s="435"/>
      <c r="O19" s="32"/>
      <c r="P19" s="33"/>
    </row>
    <row r="20" spans="2:16" ht="16.5" thickBot="1" x14ac:dyDescent="0.3">
      <c r="B20" s="37"/>
      <c r="C20" s="38"/>
      <c r="D20" s="38"/>
      <c r="E20" s="38"/>
      <c r="F20" s="38"/>
      <c r="G20" s="38"/>
      <c r="H20" s="38"/>
      <c r="I20" s="38"/>
      <c r="J20" s="38"/>
      <c r="K20" s="38"/>
      <c r="L20" s="38"/>
      <c r="M20" s="38"/>
      <c r="N20" s="38"/>
      <c r="O20" s="38"/>
      <c r="P20" s="39"/>
    </row>
  </sheetData>
  <mergeCells count="36">
    <mergeCell ref="N8:P8"/>
    <mergeCell ref="N9:P9"/>
    <mergeCell ref="F2:L7"/>
    <mergeCell ref="B8:E8"/>
    <mergeCell ref="B9:E9"/>
    <mergeCell ref="F8:H8"/>
    <mergeCell ref="F9:H9"/>
    <mergeCell ref="J8:M8"/>
    <mergeCell ref="J9:M9"/>
    <mergeCell ref="D17:G17"/>
    <mergeCell ref="D18:G18"/>
    <mergeCell ref="D19:G19"/>
    <mergeCell ref="H11:J11"/>
    <mergeCell ref="H12:J12"/>
    <mergeCell ref="H13:J13"/>
    <mergeCell ref="H14:J14"/>
    <mergeCell ref="H15:J15"/>
    <mergeCell ref="H16:J16"/>
    <mergeCell ref="H17:J17"/>
    <mergeCell ref="D11:G11"/>
    <mergeCell ref="D12:G12"/>
    <mergeCell ref="D13:G13"/>
    <mergeCell ref="D14:G14"/>
    <mergeCell ref="D15:G15"/>
    <mergeCell ref="D16:G16"/>
    <mergeCell ref="K19:N19"/>
    <mergeCell ref="H18:J18"/>
    <mergeCell ref="H19:J19"/>
    <mergeCell ref="K11:N11"/>
    <mergeCell ref="K12:N12"/>
    <mergeCell ref="K13:N13"/>
    <mergeCell ref="K14:N14"/>
    <mergeCell ref="K15:N15"/>
    <mergeCell ref="K16:N16"/>
    <mergeCell ref="K17:N17"/>
    <mergeCell ref="K18:N18"/>
  </mergeCells>
  <hyperlinks>
    <hyperlink ref="K12:N12" location="'v1 Field Cage-Summary'!A1" display="TPC v1 Field Cage Prototype"/>
    <hyperlink ref="K13:N13" location="'v2 Field Cage-Summary'!A1" display="v2 Field Cage-Summary"/>
    <hyperlink ref="K14:N14" location="'Final Field Cage-Summary'!A1" display="Final Field Cage-Summary"/>
    <hyperlink ref="K15:N15" location="'v1 Modules-Summary'!A1" display="v1 Modules-Summary"/>
    <hyperlink ref="K16:N16" location="'v2 Modules-Summary'!A1" display="v2 Modules-Summary"/>
    <hyperlink ref="K17:N17" location="'GEM Acquisition-Summary'!A1" display="GEM Acquisition-Summary"/>
    <hyperlink ref="K18:N18" location="'High Voltage System-Summary'!A1" display="High Voltage System-Summary"/>
    <hyperlink ref="K19:N19" location="'Assembly-Summary'!A1" display="Assembly-Summary"/>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70" zoomScaleNormal="70" workbookViewId="0"/>
  </sheetViews>
  <sheetFormatPr defaultColWidth="10.75" defaultRowHeight="15.75" x14ac:dyDescent="0.25"/>
  <cols>
    <col min="1" max="1" width="3.5" style="6" customWidth="1"/>
    <col min="2" max="2" width="5" style="6" customWidth="1"/>
    <col min="3" max="3" width="6.125" style="6" customWidth="1"/>
    <col min="4" max="4" width="15.5" style="6" customWidth="1"/>
    <col min="5" max="6" width="10.75" style="6"/>
    <col min="7" max="7" width="11.875" style="6" customWidth="1"/>
    <col min="8" max="12" width="10.75" style="6"/>
    <col min="13" max="13" width="16" style="6" customWidth="1"/>
    <col min="14" max="16384" width="10.75" style="6"/>
  </cols>
  <sheetData>
    <row r="1" spans="2:17" ht="16.5" thickBot="1" x14ac:dyDescent="0.3"/>
    <row r="2" spans="2:17" ht="26.1" customHeight="1" x14ac:dyDescent="0.25">
      <c r="B2" s="1"/>
      <c r="C2" s="2"/>
      <c r="D2" s="2"/>
      <c r="E2" s="2"/>
      <c r="F2" s="521" t="s">
        <v>21</v>
      </c>
      <c r="G2" s="461"/>
      <c r="H2" s="461"/>
      <c r="I2" s="461"/>
      <c r="J2" s="461"/>
      <c r="K2" s="461"/>
      <c r="L2" s="522"/>
      <c r="M2" s="530" t="s">
        <v>1</v>
      </c>
      <c r="N2" s="525">
        <v>43509</v>
      </c>
      <c r="O2" s="526"/>
      <c r="P2" s="526"/>
      <c r="Q2" s="527"/>
    </row>
    <row r="3" spans="2:17" ht="16.149999999999999" customHeight="1" thickBot="1" x14ac:dyDescent="0.3">
      <c r="B3" s="3"/>
      <c r="C3" s="4"/>
      <c r="D3" s="4"/>
      <c r="E3" s="4"/>
      <c r="F3" s="523"/>
      <c r="G3" s="464"/>
      <c r="H3" s="464"/>
      <c r="I3" s="464"/>
      <c r="J3" s="464"/>
      <c r="K3" s="464"/>
      <c r="L3" s="524"/>
      <c r="M3" s="531"/>
      <c r="N3" s="528"/>
      <c r="O3" s="528"/>
      <c r="P3" s="528"/>
      <c r="Q3" s="529"/>
    </row>
    <row r="4" spans="2:17" ht="18" customHeight="1" x14ac:dyDescent="0.25">
      <c r="B4" s="3"/>
      <c r="C4" s="4"/>
      <c r="D4" s="4"/>
      <c r="E4" s="4"/>
      <c r="F4" s="523"/>
      <c r="G4" s="464"/>
      <c r="H4" s="464"/>
      <c r="I4" s="464"/>
      <c r="J4" s="464"/>
      <c r="K4" s="464"/>
      <c r="L4" s="524"/>
      <c r="M4" s="530" t="s">
        <v>0</v>
      </c>
      <c r="N4" s="526" t="s">
        <v>115</v>
      </c>
      <c r="O4" s="526"/>
      <c r="P4" s="526"/>
      <c r="Q4" s="527"/>
    </row>
    <row r="5" spans="2:17" ht="16.5" thickBot="1" x14ac:dyDescent="0.3">
      <c r="B5" s="3"/>
      <c r="C5" s="4"/>
      <c r="D5" s="4"/>
      <c r="E5" s="4"/>
      <c r="F5" s="523"/>
      <c r="G5" s="464"/>
      <c r="H5" s="464"/>
      <c r="I5" s="464"/>
      <c r="J5" s="464"/>
      <c r="K5" s="464"/>
      <c r="L5" s="524"/>
      <c r="M5" s="532"/>
      <c r="N5" s="533"/>
      <c r="O5" s="533"/>
      <c r="P5" s="533"/>
      <c r="Q5" s="534"/>
    </row>
    <row r="6" spans="2:17" ht="21" customHeight="1" x14ac:dyDescent="0.25">
      <c r="B6" s="3"/>
      <c r="C6" s="4"/>
      <c r="D6" s="4"/>
      <c r="E6" s="4"/>
      <c r="F6" s="523"/>
      <c r="G6" s="464"/>
      <c r="H6" s="464"/>
      <c r="I6" s="464"/>
      <c r="J6" s="464"/>
      <c r="K6" s="464"/>
      <c r="L6" s="464"/>
      <c r="M6" s="535" t="s">
        <v>2</v>
      </c>
      <c r="N6" s="537" t="s">
        <v>429</v>
      </c>
      <c r="O6" s="538"/>
      <c r="P6" s="538"/>
      <c r="Q6" s="539"/>
    </row>
    <row r="7" spans="2:17" ht="16.5" thickBot="1" x14ac:dyDescent="0.3">
      <c r="B7" s="3"/>
      <c r="C7" s="4"/>
      <c r="D7" s="4"/>
      <c r="E7" s="4"/>
      <c r="F7" s="523"/>
      <c r="G7" s="467"/>
      <c r="H7" s="467"/>
      <c r="I7" s="467"/>
      <c r="J7" s="467"/>
      <c r="K7" s="467"/>
      <c r="L7" s="467"/>
      <c r="M7" s="536"/>
      <c r="N7" s="540"/>
      <c r="O7" s="541"/>
      <c r="P7" s="541"/>
      <c r="Q7" s="542"/>
    </row>
    <row r="8" spans="2:17" s="13" customFormat="1" ht="27" customHeight="1" x14ac:dyDescent="0.25">
      <c r="B8" s="505" t="s">
        <v>22</v>
      </c>
      <c r="C8" s="506"/>
      <c r="D8" s="506"/>
      <c r="E8" s="506"/>
      <c r="F8" s="508"/>
      <c r="G8" s="505" t="s">
        <v>23</v>
      </c>
      <c r="H8" s="506"/>
      <c r="I8" s="506"/>
      <c r="J8" s="506"/>
      <c r="K8" s="506"/>
      <c r="L8" s="506"/>
      <c r="M8" s="507"/>
      <c r="N8" s="509" t="s">
        <v>24</v>
      </c>
      <c r="O8" s="510"/>
      <c r="P8" s="510"/>
      <c r="Q8" s="507"/>
    </row>
    <row r="9" spans="2:17" x14ac:dyDescent="0.25">
      <c r="B9" s="499" t="s">
        <v>34</v>
      </c>
      <c r="C9" s="500"/>
      <c r="D9" s="500"/>
      <c r="E9" s="500"/>
      <c r="F9" s="501"/>
      <c r="G9" s="499" t="s">
        <v>188</v>
      </c>
      <c r="H9" s="500"/>
      <c r="I9" s="500"/>
      <c r="J9" s="500"/>
      <c r="K9" s="500"/>
      <c r="L9" s="500"/>
      <c r="M9" s="501"/>
      <c r="N9" s="511"/>
      <c r="O9" s="512"/>
      <c r="P9" s="512"/>
      <c r="Q9" s="513"/>
    </row>
    <row r="10" spans="2:17" ht="16.5" thickBot="1" x14ac:dyDescent="0.3">
      <c r="B10" s="502"/>
      <c r="C10" s="503"/>
      <c r="D10" s="503"/>
      <c r="E10" s="503"/>
      <c r="F10" s="504"/>
      <c r="G10" s="502"/>
      <c r="H10" s="503"/>
      <c r="I10" s="503"/>
      <c r="J10" s="503"/>
      <c r="K10" s="503"/>
      <c r="L10" s="503"/>
      <c r="M10" s="504"/>
      <c r="N10" s="514"/>
      <c r="O10" s="515"/>
      <c r="P10" s="515"/>
      <c r="Q10" s="516"/>
    </row>
    <row r="11" spans="2:17" s="13" customFormat="1" ht="27" customHeight="1" x14ac:dyDescent="0.25">
      <c r="B11" s="505" t="s">
        <v>3</v>
      </c>
      <c r="C11" s="506"/>
      <c r="D11" s="506"/>
      <c r="E11" s="506"/>
      <c r="F11" s="506"/>
      <c r="G11" s="506"/>
      <c r="H11" s="506"/>
      <c r="I11" s="506"/>
      <c r="J11" s="506"/>
      <c r="K11" s="506"/>
      <c r="L11" s="506"/>
      <c r="M11" s="506"/>
      <c r="N11" s="506"/>
      <c r="O11" s="506"/>
      <c r="P11" s="506"/>
      <c r="Q11" s="508"/>
    </row>
    <row r="12" spans="2:17" ht="18" customHeight="1" x14ac:dyDescent="0.25">
      <c r="B12" s="517" t="s">
        <v>162</v>
      </c>
      <c r="C12" s="518"/>
      <c r="D12" s="518"/>
      <c r="E12" s="518"/>
      <c r="F12" s="518"/>
      <c r="G12" s="518"/>
      <c r="H12" s="518"/>
      <c r="I12" s="518"/>
      <c r="J12" s="518"/>
      <c r="K12" s="518"/>
      <c r="L12" s="518"/>
      <c r="M12" s="518"/>
      <c r="N12" s="518"/>
      <c r="O12" s="518"/>
      <c r="P12" s="518"/>
      <c r="Q12" s="519"/>
    </row>
    <row r="13" spans="2:17" ht="18" customHeight="1" x14ac:dyDescent="0.25">
      <c r="B13" s="520"/>
      <c r="C13" s="518"/>
      <c r="D13" s="518"/>
      <c r="E13" s="518"/>
      <c r="F13" s="518"/>
      <c r="G13" s="518"/>
      <c r="H13" s="518"/>
      <c r="I13" s="518"/>
      <c r="J13" s="518"/>
      <c r="K13" s="518"/>
      <c r="L13" s="518"/>
      <c r="M13" s="518"/>
      <c r="N13" s="518"/>
      <c r="O13" s="518"/>
      <c r="P13" s="518"/>
      <c r="Q13" s="519"/>
    </row>
    <row r="14" spans="2:17" ht="18" customHeight="1" x14ac:dyDescent="0.25">
      <c r="B14" s="520"/>
      <c r="C14" s="518"/>
      <c r="D14" s="518"/>
      <c r="E14" s="518"/>
      <c r="F14" s="518"/>
      <c r="G14" s="518"/>
      <c r="H14" s="518"/>
      <c r="I14" s="518"/>
      <c r="J14" s="518"/>
      <c r="K14" s="518"/>
      <c r="L14" s="518"/>
      <c r="M14" s="518"/>
      <c r="N14" s="518"/>
      <c r="O14" s="518"/>
      <c r="P14" s="518"/>
      <c r="Q14" s="519"/>
    </row>
    <row r="15" spans="2:17" x14ac:dyDescent="0.25">
      <c r="B15" s="520"/>
      <c r="C15" s="518"/>
      <c r="D15" s="518"/>
      <c r="E15" s="518"/>
      <c r="F15" s="518"/>
      <c r="G15" s="518"/>
      <c r="H15" s="518"/>
      <c r="I15" s="518"/>
      <c r="J15" s="518"/>
      <c r="K15" s="518"/>
      <c r="L15" s="518"/>
      <c r="M15" s="518"/>
      <c r="N15" s="518"/>
      <c r="O15" s="518"/>
      <c r="P15" s="518"/>
      <c r="Q15" s="519"/>
    </row>
    <row r="16" spans="2:17" x14ac:dyDescent="0.25">
      <c r="B16" s="520"/>
      <c r="C16" s="518"/>
      <c r="D16" s="518"/>
      <c r="E16" s="518"/>
      <c r="F16" s="518"/>
      <c r="G16" s="518"/>
      <c r="H16" s="518"/>
      <c r="I16" s="518"/>
      <c r="J16" s="518"/>
      <c r="K16" s="518"/>
      <c r="L16" s="518"/>
      <c r="M16" s="518"/>
      <c r="N16" s="518"/>
      <c r="O16" s="518"/>
      <c r="P16" s="518"/>
      <c r="Q16" s="519"/>
    </row>
    <row r="17" spans="2:17" x14ac:dyDescent="0.25">
      <c r="B17" s="520"/>
      <c r="C17" s="518"/>
      <c r="D17" s="518"/>
      <c r="E17" s="518"/>
      <c r="F17" s="518"/>
      <c r="G17" s="518"/>
      <c r="H17" s="518"/>
      <c r="I17" s="518"/>
      <c r="J17" s="518"/>
      <c r="K17" s="518"/>
      <c r="L17" s="518"/>
      <c r="M17" s="518"/>
      <c r="N17" s="518"/>
      <c r="O17" s="518"/>
      <c r="P17" s="518"/>
      <c r="Q17" s="519"/>
    </row>
    <row r="18" spans="2:17" ht="16.5" thickBot="1" x14ac:dyDescent="0.3">
      <c r="B18" s="520"/>
      <c r="C18" s="518"/>
      <c r="D18" s="518"/>
      <c r="E18" s="518"/>
      <c r="F18" s="518"/>
      <c r="G18" s="518"/>
      <c r="H18" s="518"/>
      <c r="I18" s="518"/>
      <c r="J18" s="518"/>
      <c r="K18" s="518"/>
      <c r="L18" s="518"/>
      <c r="M18" s="518"/>
      <c r="N18" s="518"/>
      <c r="O18" s="518"/>
      <c r="P18" s="518"/>
      <c r="Q18" s="519"/>
    </row>
    <row r="19" spans="2:17" s="13" customFormat="1" ht="27" customHeight="1" x14ac:dyDescent="0.25">
      <c r="B19" s="505" t="s">
        <v>4</v>
      </c>
      <c r="C19" s="506"/>
      <c r="D19" s="506"/>
      <c r="E19" s="506"/>
      <c r="F19" s="506"/>
      <c r="G19" s="506"/>
      <c r="H19" s="506"/>
      <c r="I19" s="506"/>
      <c r="J19" s="506"/>
      <c r="K19" s="506"/>
      <c r="L19" s="506"/>
      <c r="M19" s="506"/>
      <c r="N19" s="506"/>
      <c r="O19" s="506"/>
      <c r="P19" s="506"/>
      <c r="Q19" s="508"/>
    </row>
    <row r="20" spans="2:17" x14ac:dyDescent="0.25">
      <c r="B20" s="5"/>
      <c r="Q20" s="7"/>
    </row>
    <row r="21" spans="2:17" x14ac:dyDescent="0.25">
      <c r="B21" s="5"/>
      <c r="Q21" s="7"/>
    </row>
    <row r="22" spans="2:17" ht="19.5" thickBot="1" x14ac:dyDescent="0.35">
      <c r="B22" s="5"/>
      <c r="C22" s="12" t="s">
        <v>116</v>
      </c>
      <c r="D22" s="11" t="s">
        <v>5</v>
      </c>
      <c r="Q22" s="7"/>
    </row>
    <row r="23" spans="2:17" ht="19.5" thickBot="1" x14ac:dyDescent="0.35">
      <c r="B23" s="5"/>
      <c r="C23" s="12" t="s">
        <v>116</v>
      </c>
      <c r="D23" s="11" t="s">
        <v>6</v>
      </c>
      <c r="Q23" s="7"/>
    </row>
    <row r="24" spans="2:17" ht="19.5" thickBot="1" x14ac:dyDescent="0.35">
      <c r="B24" s="5"/>
      <c r="C24" s="12" t="s">
        <v>116</v>
      </c>
      <c r="D24" s="11" t="s">
        <v>7</v>
      </c>
      <c r="Q24" s="7"/>
    </row>
    <row r="25" spans="2:17" ht="19.5" thickBot="1" x14ac:dyDescent="0.35">
      <c r="B25" s="5"/>
      <c r="C25" s="12" t="s">
        <v>116</v>
      </c>
      <c r="D25" s="11" t="s">
        <v>8</v>
      </c>
      <c r="Q25" s="7"/>
    </row>
    <row r="26" spans="2:17" ht="19.5" thickBot="1" x14ac:dyDescent="0.35">
      <c r="B26" s="5"/>
      <c r="C26" s="12" t="s">
        <v>116</v>
      </c>
      <c r="D26" s="11" t="s">
        <v>9</v>
      </c>
      <c r="Q26" s="7"/>
    </row>
    <row r="27" spans="2:17" ht="19.5" thickBot="1" x14ac:dyDescent="0.35">
      <c r="B27" s="5"/>
      <c r="C27" s="12" t="s">
        <v>116</v>
      </c>
      <c r="D27" s="11" t="s">
        <v>10</v>
      </c>
      <c r="Q27" s="7"/>
    </row>
    <row r="28" spans="2:17" ht="19.5" thickBot="1" x14ac:dyDescent="0.35">
      <c r="B28" s="5"/>
      <c r="C28" s="12" t="s">
        <v>116</v>
      </c>
      <c r="D28" s="11" t="s">
        <v>11</v>
      </c>
      <c r="Q28" s="7"/>
    </row>
    <row r="29" spans="2:17" ht="19.5" thickBot="1" x14ac:dyDescent="0.35">
      <c r="B29" s="5"/>
      <c r="C29" s="12" t="s">
        <v>116</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469" t="s">
        <v>13</v>
      </c>
      <c r="C32" s="470"/>
      <c r="D32" s="470"/>
      <c r="E32" s="470"/>
      <c r="F32" s="470"/>
      <c r="G32" s="470"/>
      <c r="H32" s="470"/>
      <c r="I32" s="470"/>
      <c r="J32" s="470"/>
      <c r="K32" s="470"/>
      <c r="L32" s="470"/>
      <c r="M32" s="470"/>
      <c r="N32" s="470"/>
      <c r="O32" s="470"/>
      <c r="P32" s="470"/>
      <c r="Q32" s="471"/>
    </row>
    <row r="33" spans="2:17" x14ac:dyDescent="0.25">
      <c r="B33" s="481" t="s">
        <v>182</v>
      </c>
      <c r="C33" s="482"/>
      <c r="D33" s="482"/>
      <c r="E33" s="482"/>
      <c r="F33" s="482"/>
      <c r="G33" s="482"/>
      <c r="H33" s="482"/>
      <c r="I33" s="482"/>
      <c r="J33" s="482"/>
      <c r="K33" s="482"/>
      <c r="L33" s="482"/>
      <c r="M33" s="482"/>
      <c r="N33" s="482"/>
      <c r="O33" s="482"/>
      <c r="P33" s="482"/>
      <c r="Q33" s="483"/>
    </row>
    <row r="34" spans="2:17" x14ac:dyDescent="0.25">
      <c r="B34" s="484"/>
      <c r="C34" s="485"/>
      <c r="D34" s="485"/>
      <c r="E34" s="485"/>
      <c r="F34" s="485"/>
      <c r="G34" s="485"/>
      <c r="H34" s="485"/>
      <c r="I34" s="485"/>
      <c r="J34" s="485"/>
      <c r="K34" s="485"/>
      <c r="L34" s="485"/>
      <c r="M34" s="485"/>
      <c r="N34" s="485"/>
      <c r="O34" s="485"/>
      <c r="P34" s="485"/>
      <c r="Q34" s="486"/>
    </row>
    <row r="35" spans="2:17" x14ac:dyDescent="0.25">
      <c r="B35" s="484"/>
      <c r="C35" s="485"/>
      <c r="D35" s="485"/>
      <c r="E35" s="485"/>
      <c r="F35" s="485"/>
      <c r="G35" s="485"/>
      <c r="H35" s="485"/>
      <c r="I35" s="485"/>
      <c r="J35" s="485"/>
      <c r="K35" s="485"/>
      <c r="L35" s="485"/>
      <c r="M35" s="485"/>
      <c r="N35" s="485"/>
      <c r="O35" s="485"/>
      <c r="P35" s="485"/>
      <c r="Q35" s="486"/>
    </row>
    <row r="36" spans="2:17" x14ac:dyDescent="0.25">
      <c r="B36" s="484"/>
      <c r="C36" s="485"/>
      <c r="D36" s="485"/>
      <c r="E36" s="485"/>
      <c r="F36" s="485"/>
      <c r="G36" s="485"/>
      <c r="H36" s="485"/>
      <c r="I36" s="485"/>
      <c r="J36" s="485"/>
      <c r="K36" s="485"/>
      <c r="L36" s="485"/>
      <c r="M36" s="485"/>
      <c r="N36" s="485"/>
      <c r="O36" s="485"/>
      <c r="P36" s="485"/>
      <c r="Q36" s="486"/>
    </row>
    <row r="37" spans="2:17" x14ac:dyDescent="0.25">
      <c r="B37" s="484"/>
      <c r="C37" s="485"/>
      <c r="D37" s="485"/>
      <c r="E37" s="485"/>
      <c r="F37" s="485"/>
      <c r="G37" s="485"/>
      <c r="H37" s="485"/>
      <c r="I37" s="485"/>
      <c r="J37" s="485"/>
      <c r="K37" s="485"/>
      <c r="L37" s="485"/>
      <c r="M37" s="485"/>
      <c r="N37" s="485"/>
      <c r="O37" s="485"/>
      <c r="P37" s="485"/>
      <c r="Q37" s="486"/>
    </row>
    <row r="38" spans="2:17" x14ac:dyDescent="0.25">
      <c r="B38" s="484"/>
      <c r="C38" s="485"/>
      <c r="D38" s="485"/>
      <c r="E38" s="485"/>
      <c r="F38" s="485"/>
      <c r="G38" s="485"/>
      <c r="H38" s="485"/>
      <c r="I38" s="485"/>
      <c r="J38" s="485"/>
      <c r="K38" s="485"/>
      <c r="L38" s="485"/>
      <c r="M38" s="485"/>
      <c r="N38" s="485"/>
      <c r="O38" s="485"/>
      <c r="P38" s="485"/>
      <c r="Q38" s="486"/>
    </row>
    <row r="39" spans="2:17" x14ac:dyDescent="0.25">
      <c r="B39" s="484"/>
      <c r="C39" s="485"/>
      <c r="D39" s="485"/>
      <c r="E39" s="485"/>
      <c r="F39" s="485"/>
      <c r="G39" s="485"/>
      <c r="H39" s="485"/>
      <c r="I39" s="485"/>
      <c r="J39" s="485"/>
      <c r="K39" s="485"/>
      <c r="L39" s="485"/>
      <c r="M39" s="485"/>
      <c r="N39" s="485"/>
      <c r="O39" s="485"/>
      <c r="P39" s="485"/>
      <c r="Q39" s="486"/>
    </row>
    <row r="40" spans="2:17" x14ac:dyDescent="0.25">
      <c r="B40" s="484"/>
      <c r="C40" s="485"/>
      <c r="D40" s="485"/>
      <c r="E40" s="485"/>
      <c r="F40" s="485"/>
      <c r="G40" s="485"/>
      <c r="H40" s="485"/>
      <c r="I40" s="485"/>
      <c r="J40" s="485"/>
      <c r="K40" s="485"/>
      <c r="L40" s="485"/>
      <c r="M40" s="485"/>
      <c r="N40" s="485"/>
      <c r="O40" s="485"/>
      <c r="P40" s="485"/>
      <c r="Q40" s="486"/>
    </row>
    <row r="41" spans="2:17" x14ac:dyDescent="0.25">
      <c r="B41" s="484"/>
      <c r="C41" s="485"/>
      <c r="D41" s="485"/>
      <c r="E41" s="485"/>
      <c r="F41" s="485"/>
      <c r="G41" s="485"/>
      <c r="H41" s="485"/>
      <c r="I41" s="485"/>
      <c r="J41" s="485"/>
      <c r="K41" s="485"/>
      <c r="L41" s="485"/>
      <c r="M41" s="485"/>
      <c r="N41" s="485"/>
      <c r="O41" s="485"/>
      <c r="P41" s="485"/>
      <c r="Q41" s="486"/>
    </row>
    <row r="42" spans="2:17" x14ac:dyDescent="0.25">
      <c r="B42" s="484"/>
      <c r="C42" s="485"/>
      <c r="D42" s="485"/>
      <c r="E42" s="485"/>
      <c r="F42" s="485"/>
      <c r="G42" s="485"/>
      <c r="H42" s="485"/>
      <c r="I42" s="485"/>
      <c r="J42" s="485"/>
      <c r="K42" s="485"/>
      <c r="L42" s="485"/>
      <c r="M42" s="485"/>
      <c r="N42" s="485"/>
      <c r="O42" s="485"/>
      <c r="P42" s="485"/>
      <c r="Q42" s="486"/>
    </row>
    <row r="43" spans="2:17" x14ac:dyDescent="0.25">
      <c r="B43" s="484"/>
      <c r="C43" s="485"/>
      <c r="D43" s="485"/>
      <c r="E43" s="485"/>
      <c r="F43" s="485"/>
      <c r="G43" s="485"/>
      <c r="H43" s="485"/>
      <c r="I43" s="485"/>
      <c r="J43" s="485"/>
      <c r="K43" s="485"/>
      <c r="L43" s="485"/>
      <c r="M43" s="485"/>
      <c r="N43" s="485"/>
      <c r="O43" s="485"/>
      <c r="P43" s="485"/>
      <c r="Q43" s="486"/>
    </row>
    <row r="44" spans="2:17" ht="16.5" thickBot="1" x14ac:dyDescent="0.3">
      <c r="B44" s="487"/>
      <c r="C44" s="488"/>
      <c r="D44" s="488"/>
      <c r="E44" s="488"/>
      <c r="F44" s="488"/>
      <c r="G44" s="488"/>
      <c r="H44" s="488"/>
      <c r="I44" s="488"/>
      <c r="J44" s="488"/>
      <c r="K44" s="488"/>
      <c r="L44" s="488"/>
      <c r="M44" s="488"/>
      <c r="N44" s="488"/>
      <c r="O44" s="488"/>
      <c r="P44" s="488"/>
      <c r="Q44" s="489"/>
    </row>
    <row r="45" spans="2:17" x14ac:dyDescent="0.25">
      <c r="B45" s="469" t="s">
        <v>14</v>
      </c>
      <c r="C45" s="470"/>
      <c r="D45" s="470"/>
      <c r="E45" s="470"/>
      <c r="F45" s="470"/>
      <c r="G45" s="470"/>
      <c r="H45" s="470"/>
      <c r="I45" s="470"/>
      <c r="J45" s="470"/>
      <c r="K45" s="470"/>
      <c r="L45" s="470"/>
      <c r="M45" s="470"/>
      <c r="N45" s="470"/>
      <c r="O45" s="470"/>
      <c r="P45" s="470"/>
      <c r="Q45" s="471"/>
    </row>
    <row r="46" spans="2:17" x14ac:dyDescent="0.25">
      <c r="B46" s="472"/>
      <c r="C46" s="473"/>
      <c r="D46" s="473"/>
      <c r="E46" s="473"/>
      <c r="F46" s="473"/>
      <c r="G46" s="473"/>
      <c r="H46" s="473"/>
      <c r="I46" s="473"/>
      <c r="J46" s="473"/>
      <c r="K46" s="473"/>
      <c r="L46" s="473"/>
      <c r="M46" s="473"/>
      <c r="N46" s="473"/>
      <c r="O46" s="473"/>
      <c r="P46" s="473"/>
      <c r="Q46" s="474"/>
    </row>
    <row r="47" spans="2:17" x14ac:dyDescent="0.25">
      <c r="B47" s="490" t="s">
        <v>163</v>
      </c>
      <c r="C47" s="491"/>
      <c r="D47" s="491"/>
      <c r="E47" s="491"/>
      <c r="F47" s="491"/>
      <c r="G47" s="491"/>
      <c r="H47" s="491"/>
      <c r="I47" s="491"/>
      <c r="J47" s="491"/>
      <c r="K47" s="491"/>
      <c r="L47" s="491"/>
      <c r="M47" s="491"/>
      <c r="N47" s="491"/>
      <c r="O47" s="491"/>
      <c r="P47" s="491"/>
      <c r="Q47" s="492"/>
    </row>
    <row r="48" spans="2:17" x14ac:dyDescent="0.25">
      <c r="B48" s="490"/>
      <c r="C48" s="491"/>
      <c r="D48" s="491"/>
      <c r="E48" s="491"/>
      <c r="F48" s="491"/>
      <c r="G48" s="491"/>
      <c r="H48" s="491"/>
      <c r="I48" s="491"/>
      <c r="J48" s="491"/>
      <c r="K48" s="491"/>
      <c r="L48" s="491"/>
      <c r="M48" s="491"/>
      <c r="N48" s="491"/>
      <c r="O48" s="491"/>
      <c r="P48" s="491"/>
      <c r="Q48" s="492"/>
    </row>
    <row r="49" spans="2:17" x14ac:dyDescent="0.25">
      <c r="B49" s="490"/>
      <c r="C49" s="491"/>
      <c r="D49" s="491"/>
      <c r="E49" s="491"/>
      <c r="F49" s="491"/>
      <c r="G49" s="491"/>
      <c r="H49" s="491"/>
      <c r="I49" s="491"/>
      <c r="J49" s="491"/>
      <c r="K49" s="491"/>
      <c r="L49" s="491"/>
      <c r="M49" s="491"/>
      <c r="N49" s="491"/>
      <c r="O49" s="491"/>
      <c r="P49" s="491"/>
      <c r="Q49" s="492"/>
    </row>
    <row r="50" spans="2:17" x14ac:dyDescent="0.25">
      <c r="B50" s="490"/>
      <c r="C50" s="491"/>
      <c r="D50" s="491"/>
      <c r="E50" s="491"/>
      <c r="F50" s="491"/>
      <c r="G50" s="491"/>
      <c r="H50" s="491"/>
      <c r="I50" s="491"/>
      <c r="J50" s="491"/>
      <c r="K50" s="491"/>
      <c r="L50" s="491"/>
      <c r="M50" s="491"/>
      <c r="N50" s="491"/>
      <c r="O50" s="491"/>
      <c r="P50" s="491"/>
      <c r="Q50" s="492"/>
    </row>
    <row r="51" spans="2:17" x14ac:dyDescent="0.25">
      <c r="B51" s="490"/>
      <c r="C51" s="491"/>
      <c r="D51" s="491"/>
      <c r="E51" s="491"/>
      <c r="F51" s="491"/>
      <c r="G51" s="491"/>
      <c r="H51" s="491"/>
      <c r="I51" s="491"/>
      <c r="J51" s="491"/>
      <c r="K51" s="491"/>
      <c r="L51" s="491"/>
      <c r="M51" s="491"/>
      <c r="N51" s="491"/>
      <c r="O51" s="491"/>
      <c r="P51" s="491"/>
      <c r="Q51" s="492"/>
    </row>
    <row r="52" spans="2:17" x14ac:dyDescent="0.25">
      <c r="B52" s="490"/>
      <c r="C52" s="491"/>
      <c r="D52" s="491"/>
      <c r="E52" s="491"/>
      <c r="F52" s="491"/>
      <c r="G52" s="491"/>
      <c r="H52" s="491"/>
      <c r="I52" s="491"/>
      <c r="J52" s="491"/>
      <c r="K52" s="491"/>
      <c r="L52" s="491"/>
      <c r="M52" s="491"/>
      <c r="N52" s="491"/>
      <c r="O52" s="491"/>
      <c r="P52" s="491"/>
      <c r="Q52" s="492"/>
    </row>
    <row r="53" spans="2:17" x14ac:dyDescent="0.25">
      <c r="B53" s="490"/>
      <c r="C53" s="491"/>
      <c r="D53" s="491"/>
      <c r="E53" s="491"/>
      <c r="F53" s="491"/>
      <c r="G53" s="491"/>
      <c r="H53" s="491"/>
      <c r="I53" s="491"/>
      <c r="J53" s="491"/>
      <c r="K53" s="491"/>
      <c r="L53" s="491"/>
      <c r="M53" s="491"/>
      <c r="N53" s="491"/>
      <c r="O53" s="491"/>
      <c r="P53" s="491"/>
      <c r="Q53" s="492"/>
    </row>
    <row r="54" spans="2:17" x14ac:dyDescent="0.25">
      <c r="B54" s="490"/>
      <c r="C54" s="491"/>
      <c r="D54" s="491"/>
      <c r="E54" s="491"/>
      <c r="F54" s="491"/>
      <c r="G54" s="491"/>
      <c r="H54" s="491"/>
      <c r="I54" s="491"/>
      <c r="J54" s="491"/>
      <c r="K54" s="491"/>
      <c r="L54" s="491"/>
      <c r="M54" s="491"/>
      <c r="N54" s="491"/>
      <c r="O54" s="491"/>
      <c r="P54" s="491"/>
      <c r="Q54" s="492"/>
    </row>
    <row r="55" spans="2:17" x14ac:dyDescent="0.25">
      <c r="B55" s="490"/>
      <c r="C55" s="491"/>
      <c r="D55" s="491"/>
      <c r="E55" s="491"/>
      <c r="F55" s="491"/>
      <c r="G55" s="491"/>
      <c r="H55" s="491"/>
      <c r="I55" s="491"/>
      <c r="J55" s="491"/>
      <c r="K55" s="491"/>
      <c r="L55" s="491"/>
      <c r="M55" s="491"/>
      <c r="N55" s="491"/>
      <c r="O55" s="491"/>
      <c r="P55" s="491"/>
      <c r="Q55" s="492"/>
    </row>
    <row r="56" spans="2:17" x14ac:dyDescent="0.25">
      <c r="B56" s="490"/>
      <c r="C56" s="491"/>
      <c r="D56" s="491"/>
      <c r="E56" s="491"/>
      <c r="F56" s="491"/>
      <c r="G56" s="491"/>
      <c r="H56" s="491"/>
      <c r="I56" s="491"/>
      <c r="J56" s="491"/>
      <c r="K56" s="491"/>
      <c r="L56" s="491"/>
      <c r="M56" s="491"/>
      <c r="N56" s="491"/>
      <c r="O56" s="491"/>
      <c r="P56" s="491"/>
      <c r="Q56" s="492"/>
    </row>
    <row r="57" spans="2:17" x14ac:dyDescent="0.25">
      <c r="B57" s="490"/>
      <c r="C57" s="491"/>
      <c r="D57" s="491"/>
      <c r="E57" s="491"/>
      <c r="F57" s="491"/>
      <c r="G57" s="491"/>
      <c r="H57" s="491"/>
      <c r="I57" s="491"/>
      <c r="J57" s="491"/>
      <c r="K57" s="491"/>
      <c r="L57" s="491"/>
      <c r="M57" s="491"/>
      <c r="N57" s="491"/>
      <c r="O57" s="491"/>
      <c r="P57" s="491"/>
      <c r="Q57" s="492"/>
    </row>
    <row r="58" spans="2:17" x14ac:dyDescent="0.25">
      <c r="B58" s="490"/>
      <c r="C58" s="491"/>
      <c r="D58" s="491"/>
      <c r="E58" s="491"/>
      <c r="F58" s="491"/>
      <c r="G58" s="491"/>
      <c r="H58" s="491"/>
      <c r="I58" s="491"/>
      <c r="J58" s="491"/>
      <c r="K58" s="491"/>
      <c r="L58" s="491"/>
      <c r="M58" s="491"/>
      <c r="N58" s="491"/>
      <c r="O58" s="491"/>
      <c r="P58" s="491"/>
      <c r="Q58" s="492"/>
    </row>
    <row r="59" spans="2:17" x14ac:dyDescent="0.25">
      <c r="B59" s="490"/>
      <c r="C59" s="491"/>
      <c r="D59" s="491"/>
      <c r="E59" s="491"/>
      <c r="F59" s="491"/>
      <c r="G59" s="491"/>
      <c r="H59" s="491"/>
      <c r="I59" s="491"/>
      <c r="J59" s="491"/>
      <c r="K59" s="491"/>
      <c r="L59" s="491"/>
      <c r="M59" s="491"/>
      <c r="N59" s="491"/>
      <c r="O59" s="491"/>
      <c r="P59" s="491"/>
      <c r="Q59" s="492"/>
    </row>
    <row r="60" spans="2:17" x14ac:dyDescent="0.25">
      <c r="B60" s="490"/>
      <c r="C60" s="491"/>
      <c r="D60" s="491"/>
      <c r="E60" s="491"/>
      <c r="F60" s="491"/>
      <c r="G60" s="491"/>
      <c r="H60" s="491"/>
      <c r="I60" s="491"/>
      <c r="J60" s="491"/>
      <c r="K60" s="491"/>
      <c r="L60" s="491"/>
      <c r="M60" s="491"/>
      <c r="N60" s="491"/>
      <c r="O60" s="491"/>
      <c r="P60" s="491"/>
      <c r="Q60" s="492"/>
    </row>
    <row r="61" spans="2:17" x14ac:dyDescent="0.25">
      <c r="B61" s="490"/>
      <c r="C61" s="491"/>
      <c r="D61" s="491"/>
      <c r="E61" s="491"/>
      <c r="F61" s="491"/>
      <c r="G61" s="491"/>
      <c r="H61" s="491"/>
      <c r="I61" s="491"/>
      <c r="J61" s="491"/>
      <c r="K61" s="491"/>
      <c r="L61" s="491"/>
      <c r="M61" s="491"/>
      <c r="N61" s="491"/>
      <c r="O61" s="491"/>
      <c r="P61" s="491"/>
      <c r="Q61" s="492"/>
    </row>
    <row r="62" spans="2:17" ht="16.5" thickBot="1" x14ac:dyDescent="0.3">
      <c r="B62" s="493"/>
      <c r="C62" s="494"/>
      <c r="D62" s="494"/>
      <c r="E62" s="494"/>
      <c r="F62" s="494"/>
      <c r="G62" s="494"/>
      <c r="H62" s="494"/>
      <c r="I62" s="494"/>
      <c r="J62" s="494"/>
      <c r="K62" s="494"/>
      <c r="L62" s="494"/>
      <c r="M62" s="494"/>
      <c r="N62" s="494"/>
      <c r="O62" s="494"/>
      <c r="P62" s="494"/>
      <c r="Q62" s="495"/>
    </row>
    <row r="63" spans="2:17" x14ac:dyDescent="0.25">
      <c r="B63" s="469" t="s">
        <v>15</v>
      </c>
      <c r="C63" s="470"/>
      <c r="D63" s="470"/>
      <c r="E63" s="470"/>
      <c r="F63" s="470"/>
      <c r="G63" s="470"/>
      <c r="H63" s="470"/>
      <c r="I63" s="470"/>
      <c r="J63" s="470"/>
      <c r="K63" s="470"/>
      <c r="L63" s="470"/>
      <c r="M63" s="470"/>
      <c r="N63" s="470"/>
      <c r="O63" s="470"/>
      <c r="P63" s="470"/>
      <c r="Q63" s="471"/>
    </row>
    <row r="64" spans="2:17" x14ac:dyDescent="0.25">
      <c r="B64" s="472"/>
      <c r="C64" s="473"/>
      <c r="D64" s="473"/>
      <c r="E64" s="473"/>
      <c r="F64" s="473"/>
      <c r="G64" s="473"/>
      <c r="H64" s="473"/>
      <c r="I64" s="473"/>
      <c r="J64" s="473"/>
      <c r="K64" s="473"/>
      <c r="L64" s="473"/>
      <c r="M64" s="473"/>
      <c r="N64" s="473"/>
      <c r="O64" s="473"/>
      <c r="P64" s="473"/>
      <c r="Q64" s="474"/>
    </row>
    <row r="65" spans="2:17" ht="15.6" customHeight="1" x14ac:dyDescent="0.25">
      <c r="B65" s="14"/>
      <c r="C65" s="15"/>
      <c r="D65" s="496"/>
      <c r="E65" s="496"/>
      <c r="F65" s="496"/>
      <c r="G65" s="496"/>
      <c r="H65" s="496"/>
      <c r="I65" s="496"/>
      <c r="J65" s="496"/>
      <c r="K65" s="496"/>
      <c r="L65" s="496"/>
      <c r="M65" s="496"/>
      <c r="N65" s="496"/>
      <c r="O65" s="496"/>
      <c r="P65" s="496"/>
      <c r="Q65" s="496"/>
    </row>
    <row r="66" spans="2:17" ht="15.6" customHeight="1" x14ac:dyDescent="0.25">
      <c r="B66" s="490" t="s">
        <v>164</v>
      </c>
      <c r="C66" s="491"/>
      <c r="D66" s="491"/>
      <c r="E66" s="491"/>
      <c r="F66" s="491"/>
      <c r="G66" s="491"/>
      <c r="H66" s="491"/>
      <c r="I66" s="491"/>
      <c r="J66" s="491"/>
      <c r="K66" s="491"/>
      <c r="L66" s="491"/>
      <c r="M66" s="491"/>
      <c r="N66" s="491"/>
      <c r="O66" s="491"/>
      <c r="P66" s="491"/>
      <c r="Q66" s="492"/>
    </row>
    <row r="67" spans="2:17" ht="15.6" customHeight="1" x14ac:dyDescent="0.25">
      <c r="B67" s="490"/>
      <c r="C67" s="491"/>
      <c r="D67" s="491"/>
      <c r="E67" s="491"/>
      <c r="F67" s="491"/>
      <c r="G67" s="491"/>
      <c r="H67" s="491"/>
      <c r="I67" s="491"/>
      <c r="J67" s="491"/>
      <c r="K67" s="491"/>
      <c r="L67" s="491"/>
      <c r="M67" s="491"/>
      <c r="N67" s="491"/>
      <c r="O67" s="491"/>
      <c r="P67" s="491"/>
      <c r="Q67" s="492"/>
    </row>
    <row r="68" spans="2:17" ht="15.6" customHeight="1" x14ac:dyDescent="0.25">
      <c r="B68" s="490"/>
      <c r="C68" s="491"/>
      <c r="D68" s="491"/>
      <c r="E68" s="491"/>
      <c r="F68" s="491"/>
      <c r="G68" s="491"/>
      <c r="H68" s="491"/>
      <c r="I68" s="491"/>
      <c r="J68" s="491"/>
      <c r="K68" s="491"/>
      <c r="L68" s="491"/>
      <c r="M68" s="491"/>
      <c r="N68" s="491"/>
      <c r="O68" s="491"/>
      <c r="P68" s="491"/>
      <c r="Q68" s="492"/>
    </row>
    <row r="69" spans="2:17" ht="15.6" customHeight="1" x14ac:dyDescent="0.25">
      <c r="B69" s="490"/>
      <c r="C69" s="491"/>
      <c r="D69" s="491"/>
      <c r="E69" s="491"/>
      <c r="F69" s="491"/>
      <c r="G69" s="491"/>
      <c r="H69" s="491"/>
      <c r="I69" s="491"/>
      <c r="J69" s="491"/>
      <c r="K69" s="491"/>
      <c r="L69" s="491"/>
      <c r="M69" s="491"/>
      <c r="N69" s="491"/>
      <c r="O69" s="491"/>
      <c r="P69" s="491"/>
      <c r="Q69" s="492"/>
    </row>
    <row r="70" spans="2:17" ht="15.6" customHeight="1" x14ac:dyDescent="0.25">
      <c r="B70" s="490"/>
      <c r="C70" s="491"/>
      <c r="D70" s="491"/>
      <c r="E70" s="491"/>
      <c r="F70" s="491"/>
      <c r="G70" s="491"/>
      <c r="H70" s="491"/>
      <c r="I70" s="491"/>
      <c r="J70" s="491"/>
      <c r="K70" s="491"/>
      <c r="L70" s="491"/>
      <c r="M70" s="491"/>
      <c r="N70" s="491"/>
      <c r="O70" s="491"/>
      <c r="P70" s="491"/>
      <c r="Q70" s="492"/>
    </row>
    <row r="71" spans="2:17" ht="15.6" customHeight="1" x14ac:dyDescent="0.25">
      <c r="B71" s="490"/>
      <c r="C71" s="491"/>
      <c r="D71" s="491"/>
      <c r="E71" s="491"/>
      <c r="F71" s="491"/>
      <c r="G71" s="491"/>
      <c r="H71" s="491"/>
      <c r="I71" s="491"/>
      <c r="J71" s="491"/>
      <c r="K71" s="491"/>
      <c r="L71" s="491"/>
      <c r="M71" s="491"/>
      <c r="N71" s="491"/>
      <c r="O71" s="491"/>
      <c r="P71" s="491"/>
      <c r="Q71" s="492"/>
    </row>
    <row r="72" spans="2:17" ht="15.6" customHeight="1" x14ac:dyDescent="0.25">
      <c r="B72" s="490"/>
      <c r="C72" s="491"/>
      <c r="D72" s="491"/>
      <c r="E72" s="491"/>
      <c r="F72" s="491"/>
      <c r="G72" s="491"/>
      <c r="H72" s="491"/>
      <c r="I72" s="491"/>
      <c r="J72" s="491"/>
      <c r="K72" s="491"/>
      <c r="L72" s="491"/>
      <c r="M72" s="491"/>
      <c r="N72" s="491"/>
      <c r="O72" s="491"/>
      <c r="P72" s="491"/>
      <c r="Q72" s="492"/>
    </row>
    <row r="73" spans="2:17" ht="15.6" customHeight="1" x14ac:dyDescent="0.25">
      <c r="B73" s="490"/>
      <c r="C73" s="491"/>
      <c r="D73" s="491"/>
      <c r="E73" s="491"/>
      <c r="F73" s="491"/>
      <c r="G73" s="491"/>
      <c r="H73" s="491"/>
      <c r="I73" s="491"/>
      <c r="J73" s="491"/>
      <c r="K73" s="491"/>
      <c r="L73" s="491"/>
      <c r="M73" s="491"/>
      <c r="N73" s="491"/>
      <c r="O73" s="491"/>
      <c r="P73" s="491"/>
      <c r="Q73" s="492"/>
    </row>
    <row r="74" spans="2:17" ht="115.5" customHeight="1" thickBot="1" x14ac:dyDescent="0.3">
      <c r="B74" s="493"/>
      <c r="C74" s="494"/>
      <c r="D74" s="494"/>
      <c r="E74" s="494"/>
      <c r="F74" s="494"/>
      <c r="G74" s="494"/>
      <c r="H74" s="494"/>
      <c r="I74" s="494"/>
      <c r="J74" s="494"/>
      <c r="K74" s="494"/>
      <c r="L74" s="494"/>
      <c r="M74" s="494"/>
      <c r="N74" s="494"/>
      <c r="O74" s="494"/>
      <c r="P74" s="494"/>
      <c r="Q74" s="495"/>
    </row>
    <row r="75" spans="2:17" x14ac:dyDescent="0.25">
      <c r="B75" s="469" t="s">
        <v>357</v>
      </c>
      <c r="C75" s="470"/>
      <c r="D75" s="470"/>
      <c r="E75" s="470"/>
      <c r="F75" s="470"/>
      <c r="G75" s="470"/>
      <c r="H75" s="470"/>
      <c r="I75" s="470"/>
      <c r="J75" s="470"/>
      <c r="K75" s="470"/>
      <c r="L75" s="470"/>
      <c r="M75" s="470"/>
      <c r="N75" s="470"/>
      <c r="O75" s="470"/>
      <c r="P75" s="470"/>
      <c r="Q75" s="471"/>
    </row>
    <row r="76" spans="2:17" ht="25.15" customHeight="1" x14ac:dyDescent="0.25">
      <c r="B76" s="472"/>
      <c r="C76" s="473"/>
      <c r="D76" s="473"/>
      <c r="E76" s="473"/>
      <c r="F76" s="473"/>
      <c r="G76" s="473"/>
      <c r="H76" s="473"/>
      <c r="I76" s="473"/>
      <c r="J76" s="473"/>
      <c r="K76" s="473"/>
      <c r="L76" s="473"/>
      <c r="M76" s="473"/>
      <c r="N76" s="473"/>
      <c r="O76" s="473"/>
      <c r="P76" s="473"/>
      <c r="Q76" s="474"/>
    </row>
    <row r="77" spans="2:17" ht="25.15" customHeight="1" x14ac:dyDescent="0.25">
      <c r="B77" s="14"/>
      <c r="C77" s="496" t="s">
        <v>114</v>
      </c>
      <c r="D77" s="496"/>
      <c r="E77" s="496"/>
      <c r="F77" s="496"/>
      <c r="G77" s="496"/>
      <c r="H77" s="496"/>
      <c r="I77" s="496"/>
      <c r="J77" s="496"/>
      <c r="K77" s="496"/>
      <c r="L77" s="496"/>
      <c r="M77" s="496"/>
      <c r="N77" s="496"/>
      <c r="O77" s="496"/>
      <c r="P77" s="496"/>
      <c r="Q77" s="16"/>
    </row>
    <row r="78" spans="2:17" ht="25.15" customHeight="1" x14ac:dyDescent="0.25">
      <c r="B78" s="490" t="s">
        <v>355</v>
      </c>
      <c r="C78" s="491"/>
      <c r="D78" s="491"/>
      <c r="E78" s="491"/>
      <c r="F78" s="491"/>
      <c r="G78" s="491"/>
      <c r="H78" s="491"/>
      <c r="I78" s="491"/>
      <c r="J78" s="491"/>
      <c r="K78" s="491"/>
      <c r="L78" s="491"/>
      <c r="M78" s="491"/>
      <c r="N78" s="491"/>
      <c r="O78" s="491"/>
      <c r="P78" s="491"/>
      <c r="Q78" s="492"/>
    </row>
    <row r="79" spans="2:17" ht="25.15" customHeight="1" x14ac:dyDescent="0.25">
      <c r="B79" s="490"/>
      <c r="C79" s="491"/>
      <c r="D79" s="491"/>
      <c r="E79" s="491"/>
      <c r="F79" s="491"/>
      <c r="G79" s="491"/>
      <c r="H79" s="491"/>
      <c r="I79" s="491"/>
      <c r="J79" s="491"/>
      <c r="K79" s="491"/>
      <c r="L79" s="491"/>
      <c r="M79" s="491"/>
      <c r="N79" s="491"/>
      <c r="O79" s="491"/>
      <c r="P79" s="491"/>
      <c r="Q79" s="492"/>
    </row>
    <row r="80" spans="2:17" ht="25.15" customHeight="1" x14ac:dyDescent="0.25">
      <c r="B80" s="83"/>
      <c r="C80" s="84"/>
      <c r="D80" s="84"/>
      <c r="E80" s="84"/>
      <c r="F80" s="84"/>
      <c r="G80" s="84"/>
      <c r="H80" s="84"/>
      <c r="I80" s="84"/>
      <c r="J80" s="84"/>
      <c r="K80" s="84"/>
      <c r="L80" s="84"/>
      <c r="M80" s="84"/>
      <c r="N80" s="84"/>
      <c r="O80" s="84"/>
      <c r="P80" s="84"/>
      <c r="Q80" s="85"/>
    </row>
    <row r="81" spans="2:17" ht="30.4" customHeight="1" x14ac:dyDescent="0.25">
      <c r="B81" s="83"/>
      <c r="C81" s="84"/>
      <c r="D81" s="84"/>
      <c r="E81" s="84"/>
      <c r="F81" s="84"/>
      <c r="G81" s="97" t="str">
        <f>'v1 Field Cage--Details'!J2</f>
        <v>Grand Total</v>
      </c>
      <c r="H81" s="497">
        <f>'v1 Field Cage--Details'!P2</f>
        <v>0</v>
      </c>
      <c r="I81" s="497"/>
      <c r="J81" s="146" t="s">
        <v>225</v>
      </c>
      <c r="K81" s="84"/>
      <c r="L81" s="84"/>
      <c r="M81" s="84"/>
      <c r="N81" s="84"/>
      <c r="O81" s="84"/>
      <c r="P81" s="84"/>
      <c r="Q81" s="85"/>
    </row>
    <row r="82" spans="2:17" ht="25.15" customHeight="1" x14ac:dyDescent="0.25">
      <c r="B82" s="83"/>
      <c r="C82" s="84"/>
      <c r="D82" s="84"/>
      <c r="E82" s="84"/>
      <c r="F82" s="84"/>
      <c r="G82" s="96">
        <f>'v1 Field Cage--Details'!J3</f>
        <v>87982</v>
      </c>
      <c r="H82" s="498">
        <f>'v1 Field Cage--Details'!P3</f>
        <v>0</v>
      </c>
      <c r="I82" s="498"/>
      <c r="J82" s="147">
        <f>'v1 Field Cage--Details'!F115</f>
        <v>1784</v>
      </c>
      <c r="K82" s="84"/>
      <c r="L82" s="84"/>
      <c r="M82" s="84"/>
      <c r="N82" s="84"/>
      <c r="O82" s="84"/>
      <c r="P82" s="84"/>
      <c r="Q82" s="85"/>
    </row>
    <row r="83" spans="2:17" ht="25.15" customHeight="1" x14ac:dyDescent="0.25">
      <c r="B83" s="83"/>
      <c r="C83" s="84"/>
      <c r="D83" s="84"/>
      <c r="E83" s="84"/>
      <c r="F83" s="84"/>
      <c r="G83" s="84"/>
      <c r="H83" s="84"/>
      <c r="I83" s="84"/>
      <c r="J83" s="84"/>
      <c r="K83" s="84"/>
      <c r="L83" s="84"/>
      <c r="M83" s="84"/>
      <c r="N83" s="84"/>
      <c r="O83" s="84"/>
      <c r="P83" s="84"/>
      <c r="Q83" s="85"/>
    </row>
    <row r="84" spans="2:17" ht="15.6" customHeight="1" x14ac:dyDescent="0.25">
      <c r="B84" s="83"/>
      <c r="C84" s="84"/>
      <c r="D84" s="84"/>
      <c r="E84" s="84"/>
      <c r="F84" s="84"/>
      <c r="G84" s="84"/>
      <c r="H84" s="84"/>
      <c r="I84" s="84"/>
      <c r="J84" s="84"/>
      <c r="K84" s="84"/>
      <c r="L84" s="84"/>
      <c r="M84" s="84"/>
      <c r="N84" s="84"/>
      <c r="O84" s="84"/>
      <c r="P84" s="84"/>
      <c r="Q84" s="85"/>
    </row>
    <row r="85" spans="2:17" ht="16.149999999999999" customHeight="1" thickBot="1" x14ac:dyDescent="0.3">
      <c r="B85" s="86"/>
      <c r="C85" s="87"/>
      <c r="D85" s="87"/>
      <c r="E85" s="87"/>
      <c r="F85" s="87"/>
      <c r="G85" s="87"/>
      <c r="H85" s="87"/>
      <c r="I85" s="87"/>
      <c r="J85" s="87"/>
      <c r="K85" s="87"/>
      <c r="L85" s="87"/>
      <c r="M85" s="87"/>
      <c r="N85" s="87"/>
      <c r="O85" s="87"/>
      <c r="P85" s="87"/>
      <c r="Q85" s="88"/>
    </row>
    <row r="86" spans="2:17" x14ac:dyDescent="0.25">
      <c r="B86" s="469" t="s">
        <v>344</v>
      </c>
      <c r="C86" s="470"/>
      <c r="D86" s="470"/>
      <c r="E86" s="470"/>
      <c r="F86" s="470"/>
      <c r="G86" s="470"/>
      <c r="H86" s="470"/>
      <c r="I86" s="470"/>
      <c r="J86" s="470"/>
      <c r="K86" s="470"/>
      <c r="L86" s="470"/>
      <c r="M86" s="470"/>
      <c r="N86" s="470"/>
      <c r="O86" s="470"/>
      <c r="P86" s="470"/>
      <c r="Q86" s="471"/>
    </row>
    <row r="87" spans="2:17" x14ac:dyDescent="0.25">
      <c r="B87" s="472"/>
      <c r="C87" s="473"/>
      <c r="D87" s="473"/>
      <c r="E87" s="473"/>
      <c r="F87" s="473"/>
      <c r="G87" s="473"/>
      <c r="H87" s="473"/>
      <c r="I87" s="473"/>
      <c r="J87" s="473"/>
      <c r="K87" s="473"/>
      <c r="L87" s="473"/>
      <c r="M87" s="473"/>
      <c r="N87" s="473"/>
      <c r="O87" s="473"/>
      <c r="P87" s="473"/>
      <c r="Q87" s="474"/>
    </row>
    <row r="88" spans="2:17" ht="25.15" customHeight="1" x14ac:dyDescent="0.25">
      <c r="B88" s="475" t="s">
        <v>356</v>
      </c>
      <c r="C88" s="476"/>
      <c r="D88" s="476"/>
      <c r="E88" s="476"/>
      <c r="F88" s="476"/>
      <c r="G88" s="476"/>
      <c r="H88" s="476"/>
      <c r="I88" s="476"/>
      <c r="J88" s="476"/>
      <c r="K88" s="476"/>
      <c r="L88" s="476"/>
      <c r="M88" s="476"/>
      <c r="N88" s="476"/>
      <c r="O88" s="476"/>
      <c r="P88" s="476"/>
      <c r="Q88" s="477"/>
    </row>
    <row r="89" spans="2:17" x14ac:dyDescent="0.25">
      <c r="B89" s="475"/>
      <c r="C89" s="476"/>
      <c r="D89" s="476"/>
      <c r="E89" s="476"/>
      <c r="F89" s="476"/>
      <c r="G89" s="476"/>
      <c r="H89" s="476"/>
      <c r="I89" s="476"/>
      <c r="J89" s="476"/>
      <c r="K89" s="476"/>
      <c r="L89" s="476"/>
      <c r="M89" s="476"/>
      <c r="N89" s="476"/>
      <c r="O89" s="476"/>
      <c r="P89" s="476"/>
      <c r="Q89" s="477"/>
    </row>
    <row r="90" spans="2:17" x14ac:dyDescent="0.25">
      <c r="B90" s="475"/>
      <c r="C90" s="476"/>
      <c r="D90" s="476"/>
      <c r="E90" s="476"/>
      <c r="F90" s="476"/>
      <c r="G90" s="476"/>
      <c r="H90" s="476"/>
      <c r="I90" s="476"/>
      <c r="J90" s="476"/>
      <c r="K90" s="476"/>
      <c r="L90" s="476"/>
      <c r="M90" s="476"/>
      <c r="N90" s="476"/>
      <c r="O90" s="476"/>
      <c r="P90" s="476"/>
      <c r="Q90" s="477"/>
    </row>
    <row r="91" spans="2:17" x14ac:dyDescent="0.25">
      <c r="B91" s="475"/>
      <c r="C91" s="476"/>
      <c r="D91" s="476"/>
      <c r="E91" s="476"/>
      <c r="F91" s="476"/>
      <c r="G91" s="476"/>
      <c r="H91" s="476"/>
      <c r="I91" s="476"/>
      <c r="J91" s="476"/>
      <c r="K91" s="476"/>
      <c r="L91" s="476"/>
      <c r="M91" s="476"/>
      <c r="N91" s="476"/>
      <c r="O91" s="476"/>
      <c r="P91" s="476"/>
      <c r="Q91" s="477"/>
    </row>
    <row r="92" spans="2:17" x14ac:dyDescent="0.25">
      <c r="B92" s="475"/>
      <c r="C92" s="476"/>
      <c r="D92" s="476"/>
      <c r="E92" s="476"/>
      <c r="F92" s="476"/>
      <c r="G92" s="476"/>
      <c r="H92" s="476"/>
      <c r="I92" s="476"/>
      <c r="J92" s="476"/>
      <c r="K92" s="476"/>
      <c r="L92" s="476"/>
      <c r="M92" s="476"/>
      <c r="N92" s="476"/>
      <c r="O92" s="476"/>
      <c r="P92" s="476"/>
      <c r="Q92" s="477"/>
    </row>
    <row r="93" spans="2:17" x14ac:dyDescent="0.25">
      <c r="B93" s="475"/>
      <c r="C93" s="476"/>
      <c r="D93" s="476"/>
      <c r="E93" s="476"/>
      <c r="F93" s="476"/>
      <c r="G93" s="476"/>
      <c r="H93" s="476"/>
      <c r="I93" s="476"/>
      <c r="J93" s="476"/>
      <c r="K93" s="476"/>
      <c r="L93" s="476"/>
      <c r="M93" s="476"/>
      <c r="N93" s="476"/>
      <c r="O93" s="476"/>
      <c r="P93" s="476"/>
      <c r="Q93" s="477"/>
    </row>
    <row r="94" spans="2:17" x14ac:dyDescent="0.25">
      <c r="B94" s="475"/>
      <c r="C94" s="476"/>
      <c r="D94" s="476"/>
      <c r="E94" s="476"/>
      <c r="F94" s="476"/>
      <c r="G94" s="476"/>
      <c r="H94" s="476"/>
      <c r="I94" s="476"/>
      <c r="J94" s="476"/>
      <c r="K94" s="476"/>
      <c r="L94" s="476"/>
      <c r="M94" s="476"/>
      <c r="N94" s="476"/>
      <c r="O94" s="476"/>
      <c r="P94" s="476"/>
      <c r="Q94" s="477"/>
    </row>
    <row r="95" spans="2:17" x14ac:dyDescent="0.25">
      <c r="B95" s="475"/>
      <c r="C95" s="476"/>
      <c r="D95" s="476"/>
      <c r="E95" s="476"/>
      <c r="F95" s="476"/>
      <c r="G95" s="476"/>
      <c r="H95" s="476"/>
      <c r="I95" s="476"/>
      <c r="J95" s="476"/>
      <c r="K95" s="476"/>
      <c r="L95" s="476"/>
      <c r="M95" s="476"/>
      <c r="N95" s="476"/>
      <c r="O95" s="476"/>
      <c r="P95" s="476"/>
      <c r="Q95" s="477"/>
    </row>
    <row r="96" spans="2:17" x14ac:dyDescent="0.25">
      <c r="B96" s="475"/>
      <c r="C96" s="476"/>
      <c r="D96" s="476"/>
      <c r="E96" s="476"/>
      <c r="F96" s="476"/>
      <c r="G96" s="476"/>
      <c r="H96" s="476"/>
      <c r="I96" s="476"/>
      <c r="J96" s="476"/>
      <c r="K96" s="476"/>
      <c r="L96" s="476"/>
      <c r="M96" s="476"/>
      <c r="N96" s="476"/>
      <c r="O96" s="476"/>
      <c r="P96" s="476"/>
      <c r="Q96" s="477"/>
    </row>
    <row r="97" spans="2:17" x14ac:dyDescent="0.25">
      <c r="B97" s="475"/>
      <c r="C97" s="476"/>
      <c r="D97" s="476"/>
      <c r="E97" s="476"/>
      <c r="F97" s="476"/>
      <c r="G97" s="476"/>
      <c r="H97" s="476"/>
      <c r="I97" s="476"/>
      <c r="J97" s="476"/>
      <c r="K97" s="476"/>
      <c r="L97" s="476"/>
      <c r="M97" s="476"/>
      <c r="N97" s="476"/>
      <c r="O97" s="476"/>
      <c r="P97" s="476"/>
      <c r="Q97" s="477"/>
    </row>
    <row r="98" spans="2:17" ht="21" customHeight="1" x14ac:dyDescent="0.25">
      <c r="B98" s="475"/>
      <c r="C98" s="476"/>
      <c r="D98" s="476"/>
      <c r="E98" s="476"/>
      <c r="F98" s="476"/>
      <c r="G98" s="476"/>
      <c r="H98" s="476"/>
      <c r="I98" s="476"/>
      <c r="J98" s="476"/>
      <c r="K98" s="476"/>
      <c r="L98" s="476"/>
      <c r="M98" s="476"/>
      <c r="N98" s="476"/>
      <c r="O98" s="476"/>
      <c r="P98" s="476"/>
      <c r="Q98" s="477"/>
    </row>
    <row r="99" spans="2:17" x14ac:dyDescent="0.25">
      <c r="B99" s="475"/>
      <c r="C99" s="476"/>
      <c r="D99" s="476"/>
      <c r="E99" s="476"/>
      <c r="F99" s="476"/>
      <c r="G99" s="476"/>
      <c r="H99" s="476"/>
      <c r="I99" s="476"/>
      <c r="J99" s="476"/>
      <c r="K99" s="476"/>
      <c r="L99" s="476"/>
      <c r="M99" s="476"/>
      <c r="N99" s="476"/>
      <c r="O99" s="476"/>
      <c r="P99" s="476"/>
      <c r="Q99" s="477"/>
    </row>
    <row r="100" spans="2:17" ht="16.5" thickBot="1" x14ac:dyDescent="0.3">
      <c r="B100" s="478"/>
      <c r="C100" s="479"/>
      <c r="D100" s="479"/>
      <c r="E100" s="479"/>
      <c r="F100" s="479"/>
      <c r="G100" s="479"/>
      <c r="H100" s="479"/>
      <c r="I100" s="479"/>
      <c r="J100" s="479"/>
      <c r="K100" s="479"/>
      <c r="L100" s="479"/>
      <c r="M100" s="479"/>
      <c r="N100" s="479"/>
      <c r="O100" s="479"/>
      <c r="P100" s="479"/>
      <c r="Q100" s="480"/>
    </row>
  </sheetData>
  <mergeCells count="30">
    <mergeCell ref="F2:L7"/>
    <mergeCell ref="N2:Q3"/>
    <mergeCell ref="M2:M3"/>
    <mergeCell ref="M4:M5"/>
    <mergeCell ref="N4:Q5"/>
    <mergeCell ref="M6:M7"/>
    <mergeCell ref="N6:Q7"/>
    <mergeCell ref="B11:Q11"/>
    <mergeCell ref="B12:Q18"/>
    <mergeCell ref="B19:Q19"/>
    <mergeCell ref="B32:Q32"/>
    <mergeCell ref="B45:Q46"/>
    <mergeCell ref="B9:F10"/>
    <mergeCell ref="G8:M8"/>
    <mergeCell ref="G9:M10"/>
    <mergeCell ref="B8:F8"/>
    <mergeCell ref="N8:Q8"/>
    <mergeCell ref="N9:Q10"/>
    <mergeCell ref="B86:Q87"/>
    <mergeCell ref="B88:Q100"/>
    <mergeCell ref="B63:Q64"/>
    <mergeCell ref="B33:Q44"/>
    <mergeCell ref="B47:Q62"/>
    <mergeCell ref="D65:Q65"/>
    <mergeCell ref="B66:Q74"/>
    <mergeCell ref="C77:P77"/>
    <mergeCell ref="B75:Q76"/>
    <mergeCell ref="B78:Q79"/>
    <mergeCell ref="H81:I81"/>
    <mergeCell ref="H82:I82"/>
  </mergeCells>
  <hyperlinks>
    <hyperlink ref="C77" location="'v1 Field Cage--Details'!A1" display="(follow link for detailed summary)"/>
    <hyperlink ref="C77:P77" location="'v1 Field Cage--Details'!A1" display="(follow link for detailed summary)"/>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60" zoomScaleNormal="60" workbookViewId="0">
      <selection activeCell="N6" sqref="N6:Q7"/>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521" t="s">
        <v>21</v>
      </c>
      <c r="G2" s="461"/>
      <c r="H2" s="461"/>
      <c r="I2" s="461"/>
      <c r="J2" s="461"/>
      <c r="K2" s="461"/>
      <c r="L2" s="522"/>
      <c r="M2" s="530" t="s">
        <v>1</v>
      </c>
      <c r="N2" s="525">
        <v>43509</v>
      </c>
      <c r="O2" s="526"/>
      <c r="P2" s="526"/>
      <c r="Q2" s="527"/>
    </row>
    <row r="3" spans="2:17" ht="16.149999999999999" customHeight="1" thickBot="1" x14ac:dyDescent="0.3">
      <c r="B3" s="3"/>
      <c r="C3" s="4"/>
      <c r="D3" s="4"/>
      <c r="E3" s="4"/>
      <c r="F3" s="523"/>
      <c r="G3" s="464"/>
      <c r="H3" s="464"/>
      <c r="I3" s="464"/>
      <c r="J3" s="464"/>
      <c r="K3" s="464"/>
      <c r="L3" s="524"/>
      <c r="M3" s="531"/>
      <c r="N3" s="528"/>
      <c r="O3" s="528"/>
      <c r="P3" s="528"/>
      <c r="Q3" s="529"/>
    </row>
    <row r="4" spans="2:17" ht="18" customHeight="1" x14ac:dyDescent="0.25">
      <c r="B4" s="3"/>
      <c r="C4" s="4"/>
      <c r="D4" s="4"/>
      <c r="E4" s="4"/>
      <c r="F4" s="523"/>
      <c r="G4" s="464"/>
      <c r="H4" s="464"/>
      <c r="I4" s="464"/>
      <c r="J4" s="464"/>
      <c r="K4" s="464"/>
      <c r="L4" s="524"/>
      <c r="M4" s="530" t="s">
        <v>0</v>
      </c>
      <c r="N4" s="526" t="s">
        <v>115</v>
      </c>
      <c r="O4" s="526"/>
      <c r="P4" s="526"/>
      <c r="Q4" s="527"/>
    </row>
    <row r="5" spans="2:17" ht="16.5" thickBot="1" x14ac:dyDescent="0.3">
      <c r="B5" s="3"/>
      <c r="C5" s="4"/>
      <c r="D5" s="4"/>
      <c r="E5" s="4"/>
      <c r="F5" s="523"/>
      <c r="G5" s="464"/>
      <c r="H5" s="464"/>
      <c r="I5" s="464"/>
      <c r="J5" s="464"/>
      <c r="K5" s="464"/>
      <c r="L5" s="524"/>
      <c r="M5" s="532"/>
      <c r="N5" s="533"/>
      <c r="O5" s="533"/>
      <c r="P5" s="533"/>
      <c r="Q5" s="534"/>
    </row>
    <row r="6" spans="2:17" ht="21" customHeight="1" x14ac:dyDescent="0.25">
      <c r="B6" s="3"/>
      <c r="C6" s="4"/>
      <c r="D6" s="4"/>
      <c r="E6" s="4"/>
      <c r="F6" s="523"/>
      <c r="G6" s="464"/>
      <c r="H6" s="464"/>
      <c r="I6" s="464"/>
      <c r="J6" s="464"/>
      <c r="K6" s="464"/>
      <c r="L6" s="464"/>
      <c r="M6" s="535" t="s">
        <v>2</v>
      </c>
      <c r="N6" s="537" t="str">
        <f>'v1 Field Cage-Summary'!N6:Q7</f>
        <v>133 v4</v>
      </c>
      <c r="O6" s="538"/>
      <c r="P6" s="538"/>
      <c r="Q6" s="539"/>
    </row>
    <row r="7" spans="2:17" ht="16.5" thickBot="1" x14ac:dyDescent="0.3">
      <c r="B7" s="3"/>
      <c r="C7" s="4"/>
      <c r="D7" s="4"/>
      <c r="E7" s="4"/>
      <c r="F7" s="523"/>
      <c r="G7" s="467"/>
      <c r="H7" s="467"/>
      <c r="I7" s="467"/>
      <c r="J7" s="467"/>
      <c r="K7" s="467"/>
      <c r="L7" s="467"/>
      <c r="M7" s="536"/>
      <c r="N7" s="540"/>
      <c r="O7" s="541"/>
      <c r="P7" s="541"/>
      <c r="Q7" s="542"/>
    </row>
    <row r="8" spans="2:17" s="13" customFormat="1" ht="27" customHeight="1" x14ac:dyDescent="0.25">
      <c r="B8" s="505" t="s">
        <v>22</v>
      </c>
      <c r="C8" s="506"/>
      <c r="D8" s="506"/>
      <c r="E8" s="506"/>
      <c r="F8" s="508"/>
      <c r="G8" s="505" t="s">
        <v>23</v>
      </c>
      <c r="H8" s="506"/>
      <c r="I8" s="506"/>
      <c r="J8" s="506"/>
      <c r="K8" s="506"/>
      <c r="L8" s="506"/>
      <c r="M8" s="507"/>
      <c r="N8" s="509" t="s">
        <v>24</v>
      </c>
      <c r="O8" s="510"/>
      <c r="P8" s="510"/>
      <c r="Q8" s="507"/>
    </row>
    <row r="9" spans="2:17" x14ac:dyDescent="0.25">
      <c r="B9" s="499" t="s">
        <v>119</v>
      </c>
      <c r="C9" s="500"/>
      <c r="D9" s="500"/>
      <c r="E9" s="500"/>
      <c r="F9" s="501"/>
      <c r="G9" s="499" t="s">
        <v>190</v>
      </c>
      <c r="H9" s="500"/>
      <c r="I9" s="500"/>
      <c r="J9" s="500"/>
      <c r="K9" s="500"/>
      <c r="L9" s="500"/>
      <c r="M9" s="501"/>
      <c r="N9" s="511"/>
      <c r="O9" s="512"/>
      <c r="P9" s="512"/>
      <c r="Q9" s="513"/>
    </row>
    <row r="10" spans="2:17" ht="16.5" thickBot="1" x14ac:dyDescent="0.3">
      <c r="B10" s="502"/>
      <c r="C10" s="503"/>
      <c r="D10" s="503"/>
      <c r="E10" s="503"/>
      <c r="F10" s="504"/>
      <c r="G10" s="502"/>
      <c r="H10" s="503"/>
      <c r="I10" s="503"/>
      <c r="J10" s="503"/>
      <c r="K10" s="503"/>
      <c r="L10" s="503"/>
      <c r="M10" s="504"/>
      <c r="N10" s="514"/>
      <c r="O10" s="515"/>
      <c r="P10" s="515"/>
      <c r="Q10" s="516"/>
    </row>
    <row r="11" spans="2:17" s="13" customFormat="1" ht="27" customHeight="1" x14ac:dyDescent="0.25">
      <c r="B11" s="505" t="s">
        <v>3</v>
      </c>
      <c r="C11" s="506"/>
      <c r="D11" s="506"/>
      <c r="E11" s="506"/>
      <c r="F11" s="506"/>
      <c r="G11" s="506"/>
      <c r="H11" s="506"/>
      <c r="I11" s="506"/>
      <c r="J11" s="506"/>
      <c r="K11" s="506"/>
      <c r="L11" s="506"/>
      <c r="M11" s="506"/>
      <c r="N11" s="506"/>
      <c r="O11" s="506"/>
      <c r="P11" s="506"/>
      <c r="Q11" s="508"/>
    </row>
    <row r="12" spans="2:17" ht="18" customHeight="1" x14ac:dyDescent="0.25">
      <c r="B12" s="517" t="s">
        <v>165</v>
      </c>
      <c r="C12" s="518"/>
      <c r="D12" s="518"/>
      <c r="E12" s="518"/>
      <c r="F12" s="518"/>
      <c r="G12" s="518"/>
      <c r="H12" s="518"/>
      <c r="I12" s="518"/>
      <c r="J12" s="518"/>
      <c r="K12" s="518"/>
      <c r="L12" s="518"/>
      <c r="M12" s="518"/>
      <c r="N12" s="518"/>
      <c r="O12" s="518"/>
      <c r="P12" s="518"/>
      <c r="Q12" s="519"/>
    </row>
    <row r="13" spans="2:17" ht="18" customHeight="1" x14ac:dyDescent="0.25">
      <c r="B13" s="520"/>
      <c r="C13" s="518"/>
      <c r="D13" s="518"/>
      <c r="E13" s="518"/>
      <c r="F13" s="518"/>
      <c r="G13" s="518"/>
      <c r="H13" s="518"/>
      <c r="I13" s="518"/>
      <c r="J13" s="518"/>
      <c r="K13" s="518"/>
      <c r="L13" s="518"/>
      <c r="M13" s="518"/>
      <c r="N13" s="518"/>
      <c r="O13" s="518"/>
      <c r="P13" s="518"/>
      <c r="Q13" s="519"/>
    </row>
    <row r="14" spans="2:17" ht="18" customHeight="1" x14ac:dyDescent="0.25">
      <c r="B14" s="520"/>
      <c r="C14" s="518"/>
      <c r="D14" s="518"/>
      <c r="E14" s="518"/>
      <c r="F14" s="518"/>
      <c r="G14" s="518"/>
      <c r="H14" s="518"/>
      <c r="I14" s="518"/>
      <c r="J14" s="518"/>
      <c r="K14" s="518"/>
      <c r="L14" s="518"/>
      <c r="M14" s="518"/>
      <c r="N14" s="518"/>
      <c r="O14" s="518"/>
      <c r="P14" s="518"/>
      <c r="Q14" s="519"/>
    </row>
    <row r="15" spans="2:17" x14ac:dyDescent="0.25">
      <c r="B15" s="520"/>
      <c r="C15" s="518"/>
      <c r="D15" s="518"/>
      <c r="E15" s="518"/>
      <c r="F15" s="518"/>
      <c r="G15" s="518"/>
      <c r="H15" s="518"/>
      <c r="I15" s="518"/>
      <c r="J15" s="518"/>
      <c r="K15" s="518"/>
      <c r="L15" s="518"/>
      <c r="M15" s="518"/>
      <c r="N15" s="518"/>
      <c r="O15" s="518"/>
      <c r="P15" s="518"/>
      <c r="Q15" s="519"/>
    </row>
    <row r="16" spans="2:17" x14ac:dyDescent="0.25">
      <c r="B16" s="520"/>
      <c r="C16" s="518"/>
      <c r="D16" s="518"/>
      <c r="E16" s="518"/>
      <c r="F16" s="518"/>
      <c r="G16" s="518"/>
      <c r="H16" s="518"/>
      <c r="I16" s="518"/>
      <c r="J16" s="518"/>
      <c r="K16" s="518"/>
      <c r="L16" s="518"/>
      <c r="M16" s="518"/>
      <c r="N16" s="518"/>
      <c r="O16" s="518"/>
      <c r="P16" s="518"/>
      <c r="Q16" s="519"/>
    </row>
    <row r="17" spans="2:17" x14ac:dyDescent="0.25">
      <c r="B17" s="520"/>
      <c r="C17" s="518"/>
      <c r="D17" s="518"/>
      <c r="E17" s="518"/>
      <c r="F17" s="518"/>
      <c r="G17" s="518"/>
      <c r="H17" s="518"/>
      <c r="I17" s="518"/>
      <c r="J17" s="518"/>
      <c r="K17" s="518"/>
      <c r="L17" s="518"/>
      <c r="M17" s="518"/>
      <c r="N17" s="518"/>
      <c r="O17" s="518"/>
      <c r="P17" s="518"/>
      <c r="Q17" s="519"/>
    </row>
    <row r="18" spans="2:17" ht="16.5" thickBot="1" x14ac:dyDescent="0.3">
      <c r="B18" s="520"/>
      <c r="C18" s="518"/>
      <c r="D18" s="518"/>
      <c r="E18" s="518"/>
      <c r="F18" s="518"/>
      <c r="G18" s="518"/>
      <c r="H18" s="518"/>
      <c r="I18" s="518"/>
      <c r="J18" s="518"/>
      <c r="K18" s="518"/>
      <c r="L18" s="518"/>
      <c r="M18" s="518"/>
      <c r="N18" s="518"/>
      <c r="O18" s="518"/>
      <c r="P18" s="518"/>
      <c r="Q18" s="519"/>
    </row>
    <row r="19" spans="2:17" s="13" customFormat="1" ht="27" customHeight="1" x14ac:dyDescent="0.25">
      <c r="B19" s="505" t="s">
        <v>4</v>
      </c>
      <c r="C19" s="506"/>
      <c r="D19" s="506"/>
      <c r="E19" s="506"/>
      <c r="F19" s="506"/>
      <c r="G19" s="506"/>
      <c r="H19" s="506"/>
      <c r="I19" s="506"/>
      <c r="J19" s="506"/>
      <c r="K19" s="506"/>
      <c r="L19" s="506"/>
      <c r="M19" s="506"/>
      <c r="N19" s="506"/>
      <c r="O19" s="506"/>
      <c r="P19" s="506"/>
      <c r="Q19" s="508"/>
    </row>
    <row r="20" spans="2:17" x14ac:dyDescent="0.25">
      <c r="B20" s="5"/>
      <c r="Q20" s="7"/>
    </row>
    <row r="21" spans="2:17" x14ac:dyDescent="0.25">
      <c r="B21" s="5"/>
      <c r="Q21" s="7"/>
    </row>
    <row r="22" spans="2:17" ht="19.5" thickBot="1" x14ac:dyDescent="0.35">
      <c r="B22" s="5"/>
      <c r="C22" s="12" t="s">
        <v>116</v>
      </c>
      <c r="D22" s="11" t="s">
        <v>5</v>
      </c>
      <c r="Q22" s="7"/>
    </row>
    <row r="23" spans="2:17" ht="19.5" thickBot="1" x14ac:dyDescent="0.35">
      <c r="B23" s="5"/>
      <c r="C23" s="12" t="s">
        <v>116</v>
      </c>
      <c r="D23" s="11" t="s">
        <v>6</v>
      </c>
      <c r="Q23" s="7"/>
    </row>
    <row r="24" spans="2:17" ht="19.5" thickBot="1" x14ac:dyDescent="0.35">
      <c r="B24" s="5"/>
      <c r="C24" s="12" t="s">
        <v>116</v>
      </c>
      <c r="D24" s="11" t="s">
        <v>7</v>
      </c>
      <c r="Q24" s="7"/>
    </row>
    <row r="25" spans="2:17" ht="19.5" thickBot="1" x14ac:dyDescent="0.35">
      <c r="B25" s="5"/>
      <c r="C25" s="12" t="s">
        <v>116</v>
      </c>
      <c r="D25" s="11" t="s">
        <v>8</v>
      </c>
      <c r="Q25" s="7"/>
    </row>
    <row r="26" spans="2:17" ht="19.5" thickBot="1" x14ac:dyDescent="0.35">
      <c r="B26" s="5"/>
      <c r="C26" s="12" t="s">
        <v>116</v>
      </c>
      <c r="D26" s="11" t="s">
        <v>9</v>
      </c>
      <c r="Q26" s="7"/>
    </row>
    <row r="27" spans="2:17" ht="19.5" thickBot="1" x14ac:dyDescent="0.35">
      <c r="B27" s="5"/>
      <c r="C27" s="12" t="s">
        <v>116</v>
      </c>
      <c r="D27" s="11" t="s">
        <v>10</v>
      </c>
      <c r="Q27" s="7"/>
    </row>
    <row r="28" spans="2:17" ht="19.5" thickBot="1" x14ac:dyDescent="0.35">
      <c r="B28" s="5"/>
      <c r="C28" s="12" t="s">
        <v>116</v>
      </c>
      <c r="D28" s="11" t="s">
        <v>11</v>
      </c>
      <c r="Q28" s="7"/>
    </row>
    <row r="29" spans="2:17" ht="19.5" thickBot="1" x14ac:dyDescent="0.35">
      <c r="B29" s="5"/>
      <c r="C29" s="12" t="s">
        <v>116</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469" t="s">
        <v>13</v>
      </c>
      <c r="C32" s="470"/>
      <c r="D32" s="470"/>
      <c r="E32" s="470"/>
      <c r="F32" s="470"/>
      <c r="G32" s="470"/>
      <c r="H32" s="470"/>
      <c r="I32" s="470"/>
      <c r="J32" s="470"/>
      <c r="K32" s="470"/>
      <c r="L32" s="470"/>
      <c r="M32" s="470"/>
      <c r="N32" s="470"/>
      <c r="O32" s="470"/>
      <c r="P32" s="470"/>
      <c r="Q32" s="471"/>
    </row>
    <row r="33" spans="2:17" x14ac:dyDescent="0.25">
      <c r="B33" s="543"/>
      <c r="C33" s="482"/>
      <c r="D33" s="482"/>
      <c r="E33" s="482"/>
      <c r="F33" s="482"/>
      <c r="G33" s="482"/>
      <c r="H33" s="482"/>
      <c r="I33" s="482"/>
      <c r="J33" s="482"/>
      <c r="K33" s="482"/>
      <c r="L33" s="482"/>
      <c r="M33" s="482"/>
      <c r="N33" s="482"/>
      <c r="O33" s="482"/>
      <c r="P33" s="482"/>
      <c r="Q33" s="483"/>
    </row>
    <row r="34" spans="2:17" x14ac:dyDescent="0.25">
      <c r="B34" s="484"/>
      <c r="C34" s="485"/>
      <c r="D34" s="485"/>
      <c r="E34" s="485"/>
      <c r="F34" s="485"/>
      <c r="G34" s="485"/>
      <c r="H34" s="485"/>
      <c r="I34" s="485"/>
      <c r="J34" s="485"/>
      <c r="K34" s="485"/>
      <c r="L34" s="485"/>
      <c r="M34" s="485"/>
      <c r="N34" s="485"/>
      <c r="O34" s="485"/>
      <c r="P34" s="485"/>
      <c r="Q34" s="486"/>
    </row>
    <row r="35" spans="2:17" x14ac:dyDescent="0.25">
      <c r="B35" s="484"/>
      <c r="C35" s="485"/>
      <c r="D35" s="485"/>
      <c r="E35" s="485"/>
      <c r="F35" s="485"/>
      <c r="G35" s="485"/>
      <c r="H35" s="485"/>
      <c r="I35" s="485"/>
      <c r="J35" s="485"/>
      <c r="K35" s="485"/>
      <c r="L35" s="485"/>
      <c r="M35" s="485"/>
      <c r="N35" s="485"/>
      <c r="O35" s="485"/>
      <c r="P35" s="485"/>
      <c r="Q35" s="486"/>
    </row>
    <row r="36" spans="2:17" x14ac:dyDescent="0.25">
      <c r="B36" s="484"/>
      <c r="C36" s="485"/>
      <c r="D36" s="485"/>
      <c r="E36" s="485"/>
      <c r="F36" s="485"/>
      <c r="G36" s="485"/>
      <c r="H36" s="485"/>
      <c r="I36" s="485"/>
      <c r="J36" s="485"/>
      <c r="K36" s="485"/>
      <c r="L36" s="485"/>
      <c r="M36" s="485"/>
      <c r="N36" s="485"/>
      <c r="O36" s="485"/>
      <c r="P36" s="485"/>
      <c r="Q36" s="486"/>
    </row>
    <row r="37" spans="2:17" x14ac:dyDescent="0.25">
      <c r="B37" s="484"/>
      <c r="C37" s="485"/>
      <c r="D37" s="485"/>
      <c r="E37" s="485"/>
      <c r="F37" s="485"/>
      <c r="G37" s="485"/>
      <c r="H37" s="485"/>
      <c r="I37" s="485"/>
      <c r="J37" s="485"/>
      <c r="K37" s="485"/>
      <c r="L37" s="485"/>
      <c r="M37" s="485"/>
      <c r="N37" s="485"/>
      <c r="O37" s="485"/>
      <c r="P37" s="485"/>
      <c r="Q37" s="486"/>
    </row>
    <row r="38" spans="2:17" x14ac:dyDescent="0.25">
      <c r="B38" s="484"/>
      <c r="C38" s="485"/>
      <c r="D38" s="485"/>
      <c r="E38" s="485"/>
      <c r="F38" s="485"/>
      <c r="G38" s="485"/>
      <c r="H38" s="485"/>
      <c r="I38" s="485"/>
      <c r="J38" s="485"/>
      <c r="K38" s="485"/>
      <c r="L38" s="485"/>
      <c r="M38" s="485"/>
      <c r="N38" s="485"/>
      <c r="O38" s="485"/>
      <c r="P38" s="485"/>
      <c r="Q38" s="486"/>
    </row>
    <row r="39" spans="2:17" x14ac:dyDescent="0.25">
      <c r="B39" s="484"/>
      <c r="C39" s="485"/>
      <c r="D39" s="485"/>
      <c r="E39" s="485"/>
      <c r="F39" s="485"/>
      <c r="G39" s="485"/>
      <c r="H39" s="485"/>
      <c r="I39" s="485"/>
      <c r="J39" s="485"/>
      <c r="K39" s="485"/>
      <c r="L39" s="485"/>
      <c r="M39" s="485"/>
      <c r="N39" s="485"/>
      <c r="O39" s="485"/>
      <c r="P39" s="485"/>
      <c r="Q39" s="486"/>
    </row>
    <row r="40" spans="2:17" x14ac:dyDescent="0.25">
      <c r="B40" s="484"/>
      <c r="C40" s="485"/>
      <c r="D40" s="485"/>
      <c r="E40" s="485"/>
      <c r="F40" s="485"/>
      <c r="G40" s="485"/>
      <c r="H40" s="485"/>
      <c r="I40" s="485"/>
      <c r="J40" s="485"/>
      <c r="K40" s="485"/>
      <c r="L40" s="485"/>
      <c r="M40" s="485"/>
      <c r="N40" s="485"/>
      <c r="O40" s="485"/>
      <c r="P40" s="485"/>
      <c r="Q40" s="486"/>
    </row>
    <row r="41" spans="2:17" x14ac:dyDescent="0.25">
      <c r="B41" s="484"/>
      <c r="C41" s="485"/>
      <c r="D41" s="485"/>
      <c r="E41" s="485"/>
      <c r="F41" s="485"/>
      <c r="G41" s="485"/>
      <c r="H41" s="485"/>
      <c r="I41" s="485"/>
      <c r="J41" s="485"/>
      <c r="K41" s="485"/>
      <c r="L41" s="485"/>
      <c r="M41" s="485"/>
      <c r="N41" s="485"/>
      <c r="O41" s="485"/>
      <c r="P41" s="485"/>
      <c r="Q41" s="486"/>
    </row>
    <row r="42" spans="2:17" x14ac:dyDescent="0.25">
      <c r="B42" s="484"/>
      <c r="C42" s="485"/>
      <c r="D42" s="485"/>
      <c r="E42" s="485"/>
      <c r="F42" s="485"/>
      <c r="G42" s="485"/>
      <c r="H42" s="485"/>
      <c r="I42" s="485"/>
      <c r="J42" s="485"/>
      <c r="K42" s="485"/>
      <c r="L42" s="485"/>
      <c r="M42" s="485"/>
      <c r="N42" s="485"/>
      <c r="O42" s="485"/>
      <c r="P42" s="485"/>
      <c r="Q42" s="486"/>
    </row>
    <row r="43" spans="2:17" x14ac:dyDescent="0.25">
      <c r="B43" s="484"/>
      <c r="C43" s="485"/>
      <c r="D43" s="485"/>
      <c r="E43" s="485"/>
      <c r="F43" s="485"/>
      <c r="G43" s="485"/>
      <c r="H43" s="485"/>
      <c r="I43" s="485"/>
      <c r="J43" s="485"/>
      <c r="K43" s="485"/>
      <c r="L43" s="485"/>
      <c r="M43" s="485"/>
      <c r="N43" s="485"/>
      <c r="O43" s="485"/>
      <c r="P43" s="485"/>
      <c r="Q43" s="486"/>
    </row>
    <row r="44" spans="2:17" ht="16.5" thickBot="1" x14ac:dyDescent="0.3">
      <c r="B44" s="487"/>
      <c r="C44" s="488"/>
      <c r="D44" s="488"/>
      <c r="E44" s="488"/>
      <c r="F44" s="488"/>
      <c r="G44" s="488"/>
      <c r="H44" s="488"/>
      <c r="I44" s="488"/>
      <c r="J44" s="488"/>
      <c r="K44" s="488"/>
      <c r="L44" s="488"/>
      <c r="M44" s="488"/>
      <c r="N44" s="488"/>
      <c r="O44" s="488"/>
      <c r="P44" s="488"/>
      <c r="Q44" s="489"/>
    </row>
    <row r="45" spans="2:17" x14ac:dyDescent="0.25">
      <c r="B45" s="469" t="s">
        <v>14</v>
      </c>
      <c r="C45" s="470"/>
      <c r="D45" s="470"/>
      <c r="E45" s="470"/>
      <c r="F45" s="470"/>
      <c r="G45" s="470"/>
      <c r="H45" s="470"/>
      <c r="I45" s="470"/>
      <c r="J45" s="470"/>
      <c r="K45" s="470"/>
      <c r="L45" s="470"/>
      <c r="M45" s="470"/>
      <c r="N45" s="470"/>
      <c r="O45" s="470"/>
      <c r="P45" s="470"/>
      <c r="Q45" s="471"/>
    </row>
    <row r="46" spans="2:17" x14ac:dyDescent="0.25">
      <c r="B46" s="472"/>
      <c r="C46" s="473"/>
      <c r="D46" s="473"/>
      <c r="E46" s="473"/>
      <c r="F46" s="473"/>
      <c r="G46" s="473"/>
      <c r="H46" s="473"/>
      <c r="I46" s="473"/>
      <c r="J46" s="473"/>
      <c r="K46" s="473"/>
      <c r="L46" s="473"/>
      <c r="M46" s="473"/>
      <c r="N46" s="473"/>
      <c r="O46" s="473"/>
      <c r="P46" s="473"/>
      <c r="Q46" s="474"/>
    </row>
    <row r="47" spans="2:17" x14ac:dyDescent="0.25">
      <c r="B47" s="490" t="s">
        <v>166</v>
      </c>
      <c r="C47" s="491"/>
      <c r="D47" s="491"/>
      <c r="E47" s="491"/>
      <c r="F47" s="491"/>
      <c r="G47" s="491"/>
      <c r="H47" s="491"/>
      <c r="I47" s="491"/>
      <c r="J47" s="491"/>
      <c r="K47" s="491"/>
      <c r="L47" s="491"/>
      <c r="M47" s="491"/>
      <c r="N47" s="491"/>
      <c r="O47" s="491"/>
      <c r="P47" s="491"/>
      <c r="Q47" s="492"/>
    </row>
    <row r="48" spans="2:17" x14ac:dyDescent="0.25">
      <c r="B48" s="490"/>
      <c r="C48" s="491"/>
      <c r="D48" s="491"/>
      <c r="E48" s="491"/>
      <c r="F48" s="491"/>
      <c r="G48" s="491"/>
      <c r="H48" s="491"/>
      <c r="I48" s="491"/>
      <c r="J48" s="491"/>
      <c r="K48" s="491"/>
      <c r="L48" s="491"/>
      <c r="M48" s="491"/>
      <c r="N48" s="491"/>
      <c r="O48" s="491"/>
      <c r="P48" s="491"/>
      <c r="Q48" s="492"/>
    </row>
    <row r="49" spans="2:17" x14ac:dyDescent="0.25">
      <c r="B49" s="490"/>
      <c r="C49" s="491"/>
      <c r="D49" s="491"/>
      <c r="E49" s="491"/>
      <c r="F49" s="491"/>
      <c r="G49" s="491"/>
      <c r="H49" s="491"/>
      <c r="I49" s="491"/>
      <c r="J49" s="491"/>
      <c r="K49" s="491"/>
      <c r="L49" s="491"/>
      <c r="M49" s="491"/>
      <c r="N49" s="491"/>
      <c r="O49" s="491"/>
      <c r="P49" s="491"/>
      <c r="Q49" s="492"/>
    </row>
    <row r="50" spans="2:17" x14ac:dyDescent="0.25">
      <c r="B50" s="490"/>
      <c r="C50" s="491"/>
      <c r="D50" s="491"/>
      <c r="E50" s="491"/>
      <c r="F50" s="491"/>
      <c r="G50" s="491"/>
      <c r="H50" s="491"/>
      <c r="I50" s="491"/>
      <c r="J50" s="491"/>
      <c r="K50" s="491"/>
      <c r="L50" s="491"/>
      <c r="M50" s="491"/>
      <c r="N50" s="491"/>
      <c r="O50" s="491"/>
      <c r="P50" s="491"/>
      <c r="Q50" s="492"/>
    </row>
    <row r="51" spans="2:17" x14ac:dyDescent="0.25">
      <c r="B51" s="490"/>
      <c r="C51" s="491"/>
      <c r="D51" s="491"/>
      <c r="E51" s="491"/>
      <c r="F51" s="491"/>
      <c r="G51" s="491"/>
      <c r="H51" s="491"/>
      <c r="I51" s="491"/>
      <c r="J51" s="491"/>
      <c r="K51" s="491"/>
      <c r="L51" s="491"/>
      <c r="M51" s="491"/>
      <c r="N51" s="491"/>
      <c r="O51" s="491"/>
      <c r="P51" s="491"/>
      <c r="Q51" s="492"/>
    </row>
    <row r="52" spans="2:17" x14ac:dyDescent="0.25">
      <c r="B52" s="490"/>
      <c r="C52" s="491"/>
      <c r="D52" s="491"/>
      <c r="E52" s="491"/>
      <c r="F52" s="491"/>
      <c r="G52" s="491"/>
      <c r="H52" s="491"/>
      <c r="I52" s="491"/>
      <c r="J52" s="491"/>
      <c r="K52" s="491"/>
      <c r="L52" s="491"/>
      <c r="M52" s="491"/>
      <c r="N52" s="491"/>
      <c r="O52" s="491"/>
      <c r="P52" s="491"/>
      <c r="Q52" s="492"/>
    </row>
    <row r="53" spans="2:17" x14ac:dyDescent="0.25">
      <c r="B53" s="490"/>
      <c r="C53" s="491"/>
      <c r="D53" s="491"/>
      <c r="E53" s="491"/>
      <c r="F53" s="491"/>
      <c r="G53" s="491"/>
      <c r="H53" s="491"/>
      <c r="I53" s="491"/>
      <c r="J53" s="491"/>
      <c r="K53" s="491"/>
      <c r="L53" s="491"/>
      <c r="M53" s="491"/>
      <c r="N53" s="491"/>
      <c r="O53" s="491"/>
      <c r="P53" s="491"/>
      <c r="Q53" s="492"/>
    </row>
    <row r="54" spans="2:17" x14ac:dyDescent="0.25">
      <c r="B54" s="490"/>
      <c r="C54" s="491"/>
      <c r="D54" s="491"/>
      <c r="E54" s="491"/>
      <c r="F54" s="491"/>
      <c r="G54" s="491"/>
      <c r="H54" s="491"/>
      <c r="I54" s="491"/>
      <c r="J54" s="491"/>
      <c r="K54" s="491"/>
      <c r="L54" s="491"/>
      <c r="M54" s="491"/>
      <c r="N54" s="491"/>
      <c r="O54" s="491"/>
      <c r="P54" s="491"/>
      <c r="Q54" s="492"/>
    </row>
    <row r="55" spans="2:17" x14ac:dyDescent="0.25">
      <c r="B55" s="490"/>
      <c r="C55" s="491"/>
      <c r="D55" s="491"/>
      <c r="E55" s="491"/>
      <c r="F55" s="491"/>
      <c r="G55" s="491"/>
      <c r="H55" s="491"/>
      <c r="I55" s="491"/>
      <c r="J55" s="491"/>
      <c r="K55" s="491"/>
      <c r="L55" s="491"/>
      <c r="M55" s="491"/>
      <c r="N55" s="491"/>
      <c r="O55" s="491"/>
      <c r="P55" s="491"/>
      <c r="Q55" s="492"/>
    </row>
    <row r="56" spans="2:17" x14ac:dyDescent="0.25">
      <c r="B56" s="490"/>
      <c r="C56" s="491"/>
      <c r="D56" s="491"/>
      <c r="E56" s="491"/>
      <c r="F56" s="491"/>
      <c r="G56" s="491"/>
      <c r="H56" s="491"/>
      <c r="I56" s="491"/>
      <c r="J56" s="491"/>
      <c r="K56" s="491"/>
      <c r="L56" s="491"/>
      <c r="M56" s="491"/>
      <c r="N56" s="491"/>
      <c r="O56" s="491"/>
      <c r="P56" s="491"/>
      <c r="Q56" s="492"/>
    </row>
    <row r="57" spans="2:17" x14ac:dyDescent="0.25">
      <c r="B57" s="490"/>
      <c r="C57" s="491"/>
      <c r="D57" s="491"/>
      <c r="E57" s="491"/>
      <c r="F57" s="491"/>
      <c r="G57" s="491"/>
      <c r="H57" s="491"/>
      <c r="I57" s="491"/>
      <c r="J57" s="491"/>
      <c r="K57" s="491"/>
      <c r="L57" s="491"/>
      <c r="M57" s="491"/>
      <c r="N57" s="491"/>
      <c r="O57" s="491"/>
      <c r="P57" s="491"/>
      <c r="Q57" s="492"/>
    </row>
    <row r="58" spans="2:17" x14ac:dyDescent="0.25">
      <c r="B58" s="490"/>
      <c r="C58" s="491"/>
      <c r="D58" s="491"/>
      <c r="E58" s="491"/>
      <c r="F58" s="491"/>
      <c r="G58" s="491"/>
      <c r="H58" s="491"/>
      <c r="I58" s="491"/>
      <c r="J58" s="491"/>
      <c r="K58" s="491"/>
      <c r="L58" s="491"/>
      <c r="M58" s="491"/>
      <c r="N58" s="491"/>
      <c r="O58" s="491"/>
      <c r="P58" s="491"/>
      <c r="Q58" s="492"/>
    </row>
    <row r="59" spans="2:17" x14ac:dyDescent="0.25">
      <c r="B59" s="490"/>
      <c r="C59" s="491"/>
      <c r="D59" s="491"/>
      <c r="E59" s="491"/>
      <c r="F59" s="491"/>
      <c r="G59" s="491"/>
      <c r="H59" s="491"/>
      <c r="I59" s="491"/>
      <c r="J59" s="491"/>
      <c r="K59" s="491"/>
      <c r="L59" s="491"/>
      <c r="M59" s="491"/>
      <c r="N59" s="491"/>
      <c r="O59" s="491"/>
      <c r="P59" s="491"/>
      <c r="Q59" s="492"/>
    </row>
    <row r="60" spans="2:17" x14ac:dyDescent="0.25">
      <c r="B60" s="490"/>
      <c r="C60" s="491"/>
      <c r="D60" s="491"/>
      <c r="E60" s="491"/>
      <c r="F60" s="491"/>
      <c r="G60" s="491"/>
      <c r="H60" s="491"/>
      <c r="I60" s="491"/>
      <c r="J60" s="491"/>
      <c r="K60" s="491"/>
      <c r="L60" s="491"/>
      <c r="M60" s="491"/>
      <c r="N60" s="491"/>
      <c r="O60" s="491"/>
      <c r="P60" s="491"/>
      <c r="Q60" s="492"/>
    </row>
    <row r="61" spans="2:17" x14ac:dyDescent="0.25">
      <c r="B61" s="490"/>
      <c r="C61" s="491"/>
      <c r="D61" s="491"/>
      <c r="E61" s="491"/>
      <c r="F61" s="491"/>
      <c r="G61" s="491"/>
      <c r="H61" s="491"/>
      <c r="I61" s="491"/>
      <c r="J61" s="491"/>
      <c r="K61" s="491"/>
      <c r="L61" s="491"/>
      <c r="M61" s="491"/>
      <c r="N61" s="491"/>
      <c r="O61" s="491"/>
      <c r="P61" s="491"/>
      <c r="Q61" s="492"/>
    </row>
    <row r="62" spans="2:17" ht="16.5" thickBot="1" x14ac:dyDescent="0.3">
      <c r="B62" s="493"/>
      <c r="C62" s="494"/>
      <c r="D62" s="494"/>
      <c r="E62" s="494"/>
      <c r="F62" s="494"/>
      <c r="G62" s="494"/>
      <c r="H62" s="494"/>
      <c r="I62" s="494"/>
      <c r="J62" s="494"/>
      <c r="K62" s="494"/>
      <c r="L62" s="494"/>
      <c r="M62" s="494"/>
      <c r="N62" s="494"/>
      <c r="O62" s="494"/>
      <c r="P62" s="494"/>
      <c r="Q62" s="495"/>
    </row>
    <row r="63" spans="2:17" x14ac:dyDescent="0.25">
      <c r="B63" s="469" t="s">
        <v>15</v>
      </c>
      <c r="C63" s="470"/>
      <c r="D63" s="470"/>
      <c r="E63" s="470"/>
      <c r="F63" s="470"/>
      <c r="G63" s="470"/>
      <c r="H63" s="470"/>
      <c r="I63" s="470"/>
      <c r="J63" s="470"/>
      <c r="K63" s="470"/>
      <c r="L63" s="470"/>
      <c r="M63" s="470"/>
      <c r="N63" s="470"/>
      <c r="O63" s="470"/>
      <c r="P63" s="470"/>
      <c r="Q63" s="471"/>
    </row>
    <row r="64" spans="2:17" x14ac:dyDescent="0.25">
      <c r="B64" s="472"/>
      <c r="C64" s="473"/>
      <c r="D64" s="473"/>
      <c r="E64" s="473"/>
      <c r="F64" s="473"/>
      <c r="G64" s="473"/>
      <c r="H64" s="473"/>
      <c r="I64" s="473"/>
      <c r="J64" s="473"/>
      <c r="K64" s="473"/>
      <c r="L64" s="473"/>
      <c r="M64" s="473"/>
      <c r="N64" s="473"/>
      <c r="O64" s="473"/>
      <c r="P64" s="473"/>
      <c r="Q64" s="474"/>
    </row>
    <row r="65" spans="2:17" ht="15.6" customHeight="1" x14ac:dyDescent="0.25">
      <c r="B65" s="14"/>
      <c r="C65" s="15"/>
      <c r="D65" s="496"/>
      <c r="E65" s="496"/>
      <c r="F65" s="496"/>
      <c r="G65" s="496"/>
      <c r="H65" s="496"/>
      <c r="I65" s="496"/>
      <c r="J65" s="496"/>
      <c r="K65" s="496"/>
      <c r="L65" s="496"/>
      <c r="M65" s="496"/>
      <c r="N65" s="496"/>
      <c r="O65" s="496"/>
      <c r="P65" s="496"/>
      <c r="Q65" s="496"/>
    </row>
    <row r="66" spans="2:17" ht="15.6" customHeight="1" x14ac:dyDescent="0.25">
      <c r="B66" s="490" t="s">
        <v>167</v>
      </c>
      <c r="C66" s="491"/>
      <c r="D66" s="491"/>
      <c r="E66" s="491"/>
      <c r="F66" s="491"/>
      <c r="G66" s="491"/>
      <c r="H66" s="491"/>
      <c r="I66" s="491"/>
      <c r="J66" s="491"/>
      <c r="K66" s="491"/>
      <c r="L66" s="491"/>
      <c r="M66" s="491"/>
      <c r="N66" s="491"/>
      <c r="O66" s="491"/>
      <c r="P66" s="491"/>
      <c r="Q66" s="492"/>
    </row>
    <row r="67" spans="2:17" ht="15.6" customHeight="1" x14ac:dyDescent="0.25">
      <c r="B67" s="490"/>
      <c r="C67" s="491"/>
      <c r="D67" s="491"/>
      <c r="E67" s="491"/>
      <c r="F67" s="491"/>
      <c r="G67" s="491"/>
      <c r="H67" s="491"/>
      <c r="I67" s="491"/>
      <c r="J67" s="491"/>
      <c r="K67" s="491"/>
      <c r="L67" s="491"/>
      <c r="M67" s="491"/>
      <c r="N67" s="491"/>
      <c r="O67" s="491"/>
      <c r="P67" s="491"/>
      <c r="Q67" s="492"/>
    </row>
    <row r="68" spans="2:17" ht="15.6" customHeight="1" x14ac:dyDescent="0.25">
      <c r="B68" s="490"/>
      <c r="C68" s="491"/>
      <c r="D68" s="491"/>
      <c r="E68" s="491"/>
      <c r="F68" s="491"/>
      <c r="G68" s="491"/>
      <c r="H68" s="491"/>
      <c r="I68" s="491"/>
      <c r="J68" s="491"/>
      <c r="K68" s="491"/>
      <c r="L68" s="491"/>
      <c r="M68" s="491"/>
      <c r="N68" s="491"/>
      <c r="O68" s="491"/>
      <c r="P68" s="491"/>
      <c r="Q68" s="492"/>
    </row>
    <row r="69" spans="2:17" ht="15.6" customHeight="1" x14ac:dyDescent="0.25">
      <c r="B69" s="490"/>
      <c r="C69" s="491"/>
      <c r="D69" s="491"/>
      <c r="E69" s="491"/>
      <c r="F69" s="491"/>
      <c r="G69" s="491"/>
      <c r="H69" s="491"/>
      <c r="I69" s="491"/>
      <c r="J69" s="491"/>
      <c r="K69" s="491"/>
      <c r="L69" s="491"/>
      <c r="M69" s="491"/>
      <c r="N69" s="491"/>
      <c r="O69" s="491"/>
      <c r="P69" s="491"/>
      <c r="Q69" s="492"/>
    </row>
    <row r="70" spans="2:17" ht="15.6" customHeight="1" x14ac:dyDescent="0.25">
      <c r="B70" s="490"/>
      <c r="C70" s="491"/>
      <c r="D70" s="491"/>
      <c r="E70" s="491"/>
      <c r="F70" s="491"/>
      <c r="G70" s="491"/>
      <c r="H70" s="491"/>
      <c r="I70" s="491"/>
      <c r="J70" s="491"/>
      <c r="K70" s="491"/>
      <c r="L70" s="491"/>
      <c r="M70" s="491"/>
      <c r="N70" s="491"/>
      <c r="O70" s="491"/>
      <c r="P70" s="491"/>
      <c r="Q70" s="492"/>
    </row>
    <row r="71" spans="2:17" ht="15.6" customHeight="1" x14ac:dyDescent="0.25">
      <c r="B71" s="490"/>
      <c r="C71" s="491"/>
      <c r="D71" s="491"/>
      <c r="E71" s="491"/>
      <c r="F71" s="491"/>
      <c r="G71" s="491"/>
      <c r="H71" s="491"/>
      <c r="I71" s="491"/>
      <c r="J71" s="491"/>
      <c r="K71" s="491"/>
      <c r="L71" s="491"/>
      <c r="M71" s="491"/>
      <c r="N71" s="491"/>
      <c r="O71" s="491"/>
      <c r="P71" s="491"/>
      <c r="Q71" s="492"/>
    </row>
    <row r="72" spans="2:17" ht="15.6" customHeight="1" x14ac:dyDescent="0.25">
      <c r="B72" s="490"/>
      <c r="C72" s="491"/>
      <c r="D72" s="491"/>
      <c r="E72" s="491"/>
      <c r="F72" s="491"/>
      <c r="G72" s="491"/>
      <c r="H72" s="491"/>
      <c r="I72" s="491"/>
      <c r="J72" s="491"/>
      <c r="K72" s="491"/>
      <c r="L72" s="491"/>
      <c r="M72" s="491"/>
      <c r="N72" s="491"/>
      <c r="O72" s="491"/>
      <c r="P72" s="491"/>
      <c r="Q72" s="492"/>
    </row>
    <row r="73" spans="2:17" ht="15.6" customHeight="1" x14ac:dyDescent="0.25">
      <c r="B73" s="490"/>
      <c r="C73" s="491"/>
      <c r="D73" s="491"/>
      <c r="E73" s="491"/>
      <c r="F73" s="491"/>
      <c r="G73" s="491"/>
      <c r="H73" s="491"/>
      <c r="I73" s="491"/>
      <c r="J73" s="491"/>
      <c r="K73" s="491"/>
      <c r="L73" s="491"/>
      <c r="M73" s="491"/>
      <c r="N73" s="491"/>
      <c r="O73" s="491"/>
      <c r="P73" s="491"/>
      <c r="Q73" s="492"/>
    </row>
    <row r="74" spans="2:17" ht="16.149999999999999" customHeight="1" thickBot="1" x14ac:dyDescent="0.3">
      <c r="B74" s="493"/>
      <c r="C74" s="494"/>
      <c r="D74" s="494"/>
      <c r="E74" s="494"/>
      <c r="F74" s="494"/>
      <c r="G74" s="494"/>
      <c r="H74" s="494"/>
      <c r="I74" s="494"/>
      <c r="J74" s="494"/>
      <c r="K74" s="494"/>
      <c r="L74" s="494"/>
      <c r="M74" s="494"/>
      <c r="N74" s="494"/>
      <c r="O74" s="494"/>
      <c r="P74" s="494"/>
      <c r="Q74" s="495"/>
    </row>
    <row r="75" spans="2:17" x14ac:dyDescent="0.25">
      <c r="B75" s="469" t="s">
        <v>357</v>
      </c>
      <c r="C75" s="470"/>
      <c r="D75" s="470"/>
      <c r="E75" s="470"/>
      <c r="F75" s="470"/>
      <c r="G75" s="470"/>
      <c r="H75" s="470"/>
      <c r="I75" s="470"/>
      <c r="J75" s="470"/>
      <c r="K75" s="470"/>
      <c r="L75" s="470"/>
      <c r="M75" s="470"/>
      <c r="N75" s="470"/>
      <c r="O75" s="470"/>
      <c r="P75" s="470"/>
      <c r="Q75" s="471"/>
    </row>
    <row r="76" spans="2:17" ht="25.15" customHeight="1" x14ac:dyDescent="0.25">
      <c r="B76" s="472"/>
      <c r="C76" s="473"/>
      <c r="D76" s="473"/>
      <c r="E76" s="473"/>
      <c r="F76" s="473"/>
      <c r="G76" s="473"/>
      <c r="H76" s="473"/>
      <c r="I76" s="473"/>
      <c r="J76" s="473"/>
      <c r="K76" s="473"/>
      <c r="L76" s="473"/>
      <c r="M76" s="473"/>
      <c r="N76" s="473"/>
      <c r="O76" s="473"/>
      <c r="P76" s="473"/>
      <c r="Q76" s="474"/>
    </row>
    <row r="77" spans="2:17" ht="25.15" customHeight="1" x14ac:dyDescent="0.25">
      <c r="B77" s="14"/>
      <c r="C77" s="496" t="s">
        <v>114</v>
      </c>
      <c r="D77" s="496"/>
      <c r="E77" s="496"/>
      <c r="F77" s="496"/>
      <c r="G77" s="496"/>
      <c r="H77" s="496"/>
      <c r="I77" s="496"/>
      <c r="J77" s="496"/>
      <c r="K77" s="496"/>
      <c r="L77" s="496"/>
      <c r="M77" s="496"/>
      <c r="N77" s="496"/>
      <c r="O77" s="496"/>
      <c r="P77" s="496"/>
      <c r="Q77" s="16"/>
    </row>
    <row r="78" spans="2:17" ht="25.15" customHeight="1" x14ac:dyDescent="0.25">
      <c r="B78" s="490" t="s">
        <v>343</v>
      </c>
      <c r="C78" s="491"/>
      <c r="D78" s="491"/>
      <c r="E78" s="491"/>
      <c r="F78" s="491"/>
      <c r="G78" s="491"/>
      <c r="H78" s="491"/>
      <c r="I78" s="491"/>
      <c r="J78" s="491"/>
      <c r="K78" s="491"/>
      <c r="L78" s="491"/>
      <c r="M78" s="491"/>
      <c r="N78" s="491"/>
      <c r="O78" s="491"/>
      <c r="P78" s="491"/>
      <c r="Q78" s="492"/>
    </row>
    <row r="79" spans="2:17" ht="25.15" customHeight="1" x14ac:dyDescent="0.25">
      <c r="B79" s="490"/>
      <c r="C79" s="491"/>
      <c r="D79" s="491"/>
      <c r="E79" s="491"/>
      <c r="F79" s="491"/>
      <c r="G79" s="491"/>
      <c r="H79" s="491"/>
      <c r="I79" s="491"/>
      <c r="J79" s="491"/>
      <c r="K79" s="491"/>
      <c r="L79" s="491"/>
      <c r="M79" s="491"/>
      <c r="N79" s="491"/>
      <c r="O79" s="491"/>
      <c r="P79" s="491"/>
      <c r="Q79" s="492"/>
    </row>
    <row r="80" spans="2:17" ht="25.15" customHeight="1" x14ac:dyDescent="0.25">
      <c r="B80" s="83"/>
      <c r="C80" s="84"/>
      <c r="D80" s="84"/>
      <c r="E80" s="84"/>
      <c r="F80" s="84"/>
      <c r="G80" s="84"/>
      <c r="H80" s="84"/>
      <c r="I80" s="84"/>
      <c r="J80" s="84"/>
      <c r="K80" s="84"/>
      <c r="L80" s="84"/>
      <c r="M80" s="84"/>
      <c r="N80" s="84"/>
      <c r="O80" s="84"/>
      <c r="P80" s="84"/>
      <c r="Q80" s="85"/>
    </row>
    <row r="81" spans="2:17" ht="28.9" customHeight="1" x14ac:dyDescent="0.25">
      <c r="B81" s="83"/>
      <c r="C81" s="84"/>
      <c r="D81" s="84"/>
      <c r="E81" s="84"/>
      <c r="F81" s="84"/>
      <c r="G81" s="97" t="str">
        <f>'v2 FIeld Cage-Details'!J2</f>
        <v>Grand Total</v>
      </c>
      <c r="H81" s="497"/>
      <c r="I81" s="497"/>
      <c r="J81" s="146" t="s">
        <v>225</v>
      </c>
      <c r="K81" s="84"/>
      <c r="L81" s="84"/>
      <c r="M81" s="84"/>
      <c r="N81" s="84"/>
      <c r="O81" s="84"/>
      <c r="P81" s="84"/>
      <c r="Q81" s="85"/>
    </row>
    <row r="82" spans="2:17" ht="25.15" customHeight="1" x14ac:dyDescent="0.25">
      <c r="B82" s="83"/>
      <c r="C82" s="84"/>
      <c r="D82" s="84"/>
      <c r="E82" s="84"/>
      <c r="F82" s="84"/>
      <c r="G82" s="96">
        <f>'v2 FIeld Cage-Details'!J3</f>
        <v>148818.70000000001</v>
      </c>
      <c r="H82" s="498"/>
      <c r="I82" s="498"/>
      <c r="J82" s="147">
        <f>'v2 FIeld Cage-Details'!F61</f>
        <v>2444</v>
      </c>
      <c r="K82" s="84"/>
      <c r="L82" s="84"/>
      <c r="M82" s="84"/>
      <c r="N82" s="84"/>
      <c r="O82" s="84"/>
      <c r="P82" s="84"/>
      <c r="Q82" s="85"/>
    </row>
    <row r="83" spans="2:17" ht="25.15" customHeight="1" x14ac:dyDescent="0.25">
      <c r="B83" s="83"/>
      <c r="C83" s="84"/>
      <c r="D83" s="84"/>
      <c r="E83" s="84"/>
      <c r="F83" s="84"/>
      <c r="G83" s="84"/>
      <c r="H83" s="84"/>
      <c r="I83" s="84"/>
      <c r="J83" s="84"/>
      <c r="K83" s="84"/>
      <c r="L83" s="84"/>
      <c r="M83" s="84"/>
      <c r="N83" s="84"/>
      <c r="O83" s="84"/>
      <c r="P83" s="84"/>
      <c r="Q83" s="85"/>
    </row>
    <row r="84" spans="2:17" ht="15.6" customHeight="1" x14ac:dyDescent="0.25">
      <c r="B84" s="83"/>
      <c r="C84" s="84"/>
      <c r="D84" s="84"/>
      <c r="E84" s="84"/>
      <c r="F84" s="84"/>
      <c r="G84" s="84"/>
      <c r="H84" s="84"/>
      <c r="I84" s="84"/>
      <c r="J84" s="84"/>
      <c r="K84" s="84"/>
      <c r="L84" s="84"/>
      <c r="M84" s="84"/>
      <c r="N84" s="84"/>
      <c r="O84" s="84"/>
      <c r="P84" s="84"/>
      <c r="Q84" s="85"/>
    </row>
    <row r="85" spans="2:17" ht="16.149999999999999" customHeight="1" thickBot="1" x14ac:dyDescent="0.3">
      <c r="B85" s="86"/>
      <c r="C85" s="87"/>
      <c r="D85" s="87"/>
      <c r="E85" s="87"/>
      <c r="F85" s="87"/>
      <c r="G85" s="87"/>
      <c r="H85" s="87"/>
      <c r="I85" s="87"/>
      <c r="J85" s="87"/>
      <c r="K85" s="87"/>
      <c r="L85" s="87"/>
      <c r="M85" s="87"/>
      <c r="N85" s="87"/>
      <c r="O85" s="87"/>
      <c r="P85" s="87"/>
      <c r="Q85" s="88"/>
    </row>
    <row r="86" spans="2:17" x14ac:dyDescent="0.25">
      <c r="B86" s="469" t="s">
        <v>344</v>
      </c>
      <c r="C86" s="470"/>
      <c r="D86" s="470"/>
      <c r="E86" s="470"/>
      <c r="F86" s="470"/>
      <c r="G86" s="470"/>
      <c r="H86" s="470"/>
      <c r="I86" s="470"/>
      <c r="J86" s="470"/>
      <c r="K86" s="470"/>
      <c r="L86" s="470"/>
      <c r="M86" s="470"/>
      <c r="N86" s="470"/>
      <c r="O86" s="470"/>
      <c r="P86" s="470"/>
      <c r="Q86" s="471"/>
    </row>
    <row r="87" spans="2:17" x14ac:dyDescent="0.25">
      <c r="B87" s="472"/>
      <c r="C87" s="473"/>
      <c r="D87" s="473"/>
      <c r="E87" s="473"/>
      <c r="F87" s="473"/>
      <c r="G87" s="473"/>
      <c r="H87" s="473"/>
      <c r="I87" s="473"/>
      <c r="J87" s="473"/>
      <c r="K87" s="473"/>
      <c r="L87" s="473"/>
      <c r="M87" s="473"/>
      <c r="N87" s="473"/>
      <c r="O87" s="473"/>
      <c r="P87" s="473"/>
      <c r="Q87" s="474"/>
    </row>
    <row r="88" spans="2:17" ht="25.15" customHeight="1" x14ac:dyDescent="0.25">
      <c r="B88" s="475" t="s">
        <v>345</v>
      </c>
      <c r="C88" s="476"/>
      <c r="D88" s="476"/>
      <c r="E88" s="476"/>
      <c r="F88" s="476"/>
      <c r="G88" s="476"/>
      <c r="H88" s="476"/>
      <c r="I88" s="476"/>
      <c r="J88" s="476"/>
      <c r="K88" s="476"/>
      <c r="L88" s="476"/>
      <c r="M88" s="476"/>
      <c r="N88" s="476"/>
      <c r="O88" s="476"/>
      <c r="P88" s="476"/>
      <c r="Q88" s="477"/>
    </row>
    <row r="89" spans="2:17" x14ac:dyDescent="0.25">
      <c r="B89" s="475"/>
      <c r="C89" s="476"/>
      <c r="D89" s="476"/>
      <c r="E89" s="476"/>
      <c r="F89" s="476"/>
      <c r="G89" s="476"/>
      <c r="H89" s="476"/>
      <c r="I89" s="476"/>
      <c r="J89" s="476"/>
      <c r="K89" s="476"/>
      <c r="L89" s="476"/>
      <c r="M89" s="476"/>
      <c r="N89" s="476"/>
      <c r="O89" s="476"/>
      <c r="P89" s="476"/>
      <c r="Q89" s="477"/>
    </row>
    <row r="90" spans="2:17" x14ac:dyDescent="0.25">
      <c r="B90" s="475"/>
      <c r="C90" s="476"/>
      <c r="D90" s="476"/>
      <c r="E90" s="476"/>
      <c r="F90" s="476"/>
      <c r="G90" s="476"/>
      <c r="H90" s="476"/>
      <c r="I90" s="476"/>
      <c r="J90" s="476"/>
      <c r="K90" s="476"/>
      <c r="L90" s="476"/>
      <c r="M90" s="476"/>
      <c r="N90" s="476"/>
      <c r="O90" s="476"/>
      <c r="P90" s="476"/>
      <c r="Q90" s="477"/>
    </row>
    <row r="91" spans="2:17" x14ac:dyDescent="0.25">
      <c r="B91" s="475"/>
      <c r="C91" s="476"/>
      <c r="D91" s="476"/>
      <c r="E91" s="476"/>
      <c r="F91" s="476"/>
      <c r="G91" s="476"/>
      <c r="H91" s="476"/>
      <c r="I91" s="476"/>
      <c r="J91" s="476"/>
      <c r="K91" s="476"/>
      <c r="L91" s="476"/>
      <c r="M91" s="476"/>
      <c r="N91" s="476"/>
      <c r="O91" s="476"/>
      <c r="P91" s="476"/>
      <c r="Q91" s="477"/>
    </row>
    <row r="92" spans="2:17" x14ac:dyDescent="0.25">
      <c r="B92" s="475"/>
      <c r="C92" s="476"/>
      <c r="D92" s="476"/>
      <c r="E92" s="476"/>
      <c r="F92" s="476"/>
      <c r="G92" s="476"/>
      <c r="H92" s="476"/>
      <c r="I92" s="476"/>
      <c r="J92" s="476"/>
      <c r="K92" s="476"/>
      <c r="L92" s="476"/>
      <c r="M92" s="476"/>
      <c r="N92" s="476"/>
      <c r="O92" s="476"/>
      <c r="P92" s="476"/>
      <c r="Q92" s="477"/>
    </row>
    <row r="93" spans="2:17" x14ac:dyDescent="0.25">
      <c r="B93" s="475"/>
      <c r="C93" s="476"/>
      <c r="D93" s="476"/>
      <c r="E93" s="476"/>
      <c r="F93" s="476"/>
      <c r="G93" s="476"/>
      <c r="H93" s="476"/>
      <c r="I93" s="476"/>
      <c r="J93" s="476"/>
      <c r="K93" s="476"/>
      <c r="L93" s="476"/>
      <c r="M93" s="476"/>
      <c r="N93" s="476"/>
      <c r="O93" s="476"/>
      <c r="P93" s="476"/>
      <c r="Q93" s="477"/>
    </row>
    <row r="94" spans="2:17" x14ac:dyDescent="0.25">
      <c r="B94" s="475"/>
      <c r="C94" s="476"/>
      <c r="D94" s="476"/>
      <c r="E94" s="476"/>
      <c r="F94" s="476"/>
      <c r="G94" s="476"/>
      <c r="H94" s="476"/>
      <c r="I94" s="476"/>
      <c r="J94" s="476"/>
      <c r="K94" s="476"/>
      <c r="L94" s="476"/>
      <c r="M94" s="476"/>
      <c r="N94" s="476"/>
      <c r="O94" s="476"/>
      <c r="P94" s="476"/>
      <c r="Q94" s="477"/>
    </row>
    <row r="95" spans="2:17" x14ac:dyDescent="0.25">
      <c r="B95" s="475"/>
      <c r="C95" s="476"/>
      <c r="D95" s="476"/>
      <c r="E95" s="476"/>
      <c r="F95" s="476"/>
      <c r="G95" s="476"/>
      <c r="H95" s="476"/>
      <c r="I95" s="476"/>
      <c r="J95" s="476"/>
      <c r="K95" s="476"/>
      <c r="L95" s="476"/>
      <c r="M95" s="476"/>
      <c r="N95" s="476"/>
      <c r="O95" s="476"/>
      <c r="P95" s="476"/>
      <c r="Q95" s="477"/>
    </row>
    <row r="96" spans="2:17" x14ac:dyDescent="0.25">
      <c r="B96" s="475"/>
      <c r="C96" s="476"/>
      <c r="D96" s="476"/>
      <c r="E96" s="476"/>
      <c r="F96" s="476"/>
      <c r="G96" s="476"/>
      <c r="H96" s="476"/>
      <c r="I96" s="476"/>
      <c r="J96" s="476"/>
      <c r="K96" s="476"/>
      <c r="L96" s="476"/>
      <c r="M96" s="476"/>
      <c r="N96" s="476"/>
      <c r="O96" s="476"/>
      <c r="P96" s="476"/>
      <c r="Q96" s="477"/>
    </row>
    <row r="97" spans="2:17" x14ac:dyDescent="0.25">
      <c r="B97" s="475"/>
      <c r="C97" s="476"/>
      <c r="D97" s="476"/>
      <c r="E97" s="476"/>
      <c r="F97" s="476"/>
      <c r="G97" s="476"/>
      <c r="H97" s="476"/>
      <c r="I97" s="476"/>
      <c r="J97" s="476"/>
      <c r="K97" s="476"/>
      <c r="L97" s="476"/>
      <c r="M97" s="476"/>
      <c r="N97" s="476"/>
      <c r="O97" s="476"/>
      <c r="P97" s="476"/>
      <c r="Q97" s="477"/>
    </row>
    <row r="98" spans="2:17" ht="21" customHeight="1" x14ac:dyDescent="0.25">
      <c r="B98" s="475"/>
      <c r="C98" s="476"/>
      <c r="D98" s="476"/>
      <c r="E98" s="476"/>
      <c r="F98" s="476"/>
      <c r="G98" s="476"/>
      <c r="H98" s="476"/>
      <c r="I98" s="476"/>
      <c r="J98" s="476"/>
      <c r="K98" s="476"/>
      <c r="L98" s="476"/>
      <c r="M98" s="476"/>
      <c r="N98" s="476"/>
      <c r="O98" s="476"/>
      <c r="P98" s="476"/>
      <c r="Q98" s="477"/>
    </row>
    <row r="99" spans="2:17" x14ac:dyDescent="0.25">
      <c r="B99" s="475"/>
      <c r="C99" s="476"/>
      <c r="D99" s="476"/>
      <c r="E99" s="476"/>
      <c r="F99" s="476"/>
      <c r="G99" s="476"/>
      <c r="H99" s="476"/>
      <c r="I99" s="476"/>
      <c r="J99" s="476"/>
      <c r="K99" s="476"/>
      <c r="L99" s="476"/>
      <c r="M99" s="476"/>
      <c r="N99" s="476"/>
      <c r="O99" s="476"/>
      <c r="P99" s="476"/>
      <c r="Q99" s="477"/>
    </row>
    <row r="100" spans="2:17" ht="16.5" thickBot="1" x14ac:dyDescent="0.3">
      <c r="B100" s="478"/>
      <c r="C100" s="479"/>
      <c r="D100" s="479"/>
      <c r="E100" s="479"/>
      <c r="F100" s="479"/>
      <c r="G100" s="479"/>
      <c r="H100" s="479"/>
      <c r="I100" s="479"/>
      <c r="J100" s="479"/>
      <c r="K100" s="479"/>
      <c r="L100" s="479"/>
      <c r="M100" s="479"/>
      <c r="N100" s="479"/>
      <c r="O100" s="479"/>
      <c r="P100" s="479"/>
      <c r="Q100" s="480"/>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v2 FIeld Cage-Details'!A1" display="(follow link for detailed summary)"/>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82" zoomScaleNormal="82" workbookViewId="0">
      <selection activeCell="N6" sqref="N6:Q7"/>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521" t="s">
        <v>21</v>
      </c>
      <c r="G2" s="461"/>
      <c r="H2" s="461"/>
      <c r="I2" s="461"/>
      <c r="J2" s="461"/>
      <c r="K2" s="461"/>
      <c r="L2" s="522"/>
      <c r="M2" s="530" t="s">
        <v>1</v>
      </c>
      <c r="N2" s="525">
        <v>43509</v>
      </c>
      <c r="O2" s="526"/>
      <c r="P2" s="526"/>
      <c r="Q2" s="527"/>
    </row>
    <row r="3" spans="2:17" ht="16.149999999999999" customHeight="1" thickBot="1" x14ac:dyDescent="0.3">
      <c r="B3" s="3"/>
      <c r="C3" s="4"/>
      <c r="D3" s="4"/>
      <c r="E3" s="4"/>
      <c r="F3" s="523"/>
      <c r="G3" s="464"/>
      <c r="H3" s="464"/>
      <c r="I3" s="464"/>
      <c r="J3" s="464"/>
      <c r="K3" s="464"/>
      <c r="L3" s="524"/>
      <c r="M3" s="531"/>
      <c r="N3" s="528"/>
      <c r="O3" s="528"/>
      <c r="P3" s="528"/>
      <c r="Q3" s="529"/>
    </row>
    <row r="4" spans="2:17" ht="18" customHeight="1" x14ac:dyDescent="0.25">
      <c r="B4" s="3"/>
      <c r="C4" s="4"/>
      <c r="D4" s="4"/>
      <c r="E4" s="4"/>
      <c r="F4" s="523"/>
      <c r="G4" s="464"/>
      <c r="H4" s="464"/>
      <c r="I4" s="464"/>
      <c r="J4" s="464"/>
      <c r="K4" s="464"/>
      <c r="L4" s="524"/>
      <c r="M4" s="530" t="s">
        <v>0</v>
      </c>
      <c r="N4" s="526" t="s">
        <v>115</v>
      </c>
      <c r="O4" s="526"/>
      <c r="P4" s="526"/>
      <c r="Q4" s="527"/>
    </row>
    <row r="5" spans="2:17" ht="16.5" thickBot="1" x14ac:dyDescent="0.3">
      <c r="B5" s="3"/>
      <c r="C5" s="4"/>
      <c r="D5" s="4"/>
      <c r="E5" s="4"/>
      <c r="F5" s="523"/>
      <c r="G5" s="464"/>
      <c r="H5" s="464"/>
      <c r="I5" s="464"/>
      <c r="J5" s="464"/>
      <c r="K5" s="464"/>
      <c r="L5" s="524"/>
      <c r="M5" s="532"/>
      <c r="N5" s="533"/>
      <c r="O5" s="533"/>
      <c r="P5" s="533"/>
      <c r="Q5" s="534"/>
    </row>
    <row r="6" spans="2:17" ht="21" customHeight="1" x14ac:dyDescent="0.25">
      <c r="B6" s="3"/>
      <c r="C6" s="4"/>
      <c r="D6" s="4"/>
      <c r="E6" s="4"/>
      <c r="F6" s="523"/>
      <c r="G6" s="464"/>
      <c r="H6" s="464"/>
      <c r="I6" s="464"/>
      <c r="J6" s="464"/>
      <c r="K6" s="464"/>
      <c r="L6" s="464"/>
      <c r="M6" s="535" t="s">
        <v>2</v>
      </c>
      <c r="N6" s="537" t="str">
        <f>'v1 Field Cage-Summary'!N6:Q7</f>
        <v>133 v4</v>
      </c>
      <c r="O6" s="538"/>
      <c r="P6" s="538"/>
      <c r="Q6" s="539"/>
    </row>
    <row r="7" spans="2:17" ht="16.5" thickBot="1" x14ac:dyDescent="0.3">
      <c r="B7" s="3"/>
      <c r="C7" s="4"/>
      <c r="D7" s="4"/>
      <c r="E7" s="4"/>
      <c r="F7" s="523"/>
      <c r="G7" s="467"/>
      <c r="H7" s="467"/>
      <c r="I7" s="467"/>
      <c r="J7" s="467"/>
      <c r="K7" s="467"/>
      <c r="L7" s="467"/>
      <c r="M7" s="536"/>
      <c r="N7" s="540"/>
      <c r="O7" s="541"/>
      <c r="P7" s="541"/>
      <c r="Q7" s="542"/>
    </row>
    <row r="8" spans="2:17" s="13" customFormat="1" ht="27" customHeight="1" x14ac:dyDescent="0.3">
      <c r="B8" s="505" t="s">
        <v>22</v>
      </c>
      <c r="C8" s="506"/>
      <c r="D8" s="506"/>
      <c r="E8" s="506"/>
      <c r="F8" s="508"/>
      <c r="G8" s="505" t="s">
        <v>23</v>
      </c>
      <c r="H8" s="506"/>
      <c r="I8" s="506"/>
      <c r="J8" s="506"/>
      <c r="K8" s="506"/>
      <c r="L8" s="506"/>
      <c r="M8" s="507"/>
      <c r="N8" s="555" t="s">
        <v>24</v>
      </c>
      <c r="O8" s="556"/>
      <c r="P8" s="556"/>
      <c r="Q8" s="557"/>
    </row>
    <row r="9" spans="2:17" x14ac:dyDescent="0.25">
      <c r="B9" s="499" t="s">
        <v>120</v>
      </c>
      <c r="C9" s="500"/>
      <c r="D9" s="500"/>
      <c r="E9" s="500"/>
      <c r="F9" s="501"/>
      <c r="G9" s="499" t="s">
        <v>191</v>
      </c>
      <c r="H9" s="500"/>
      <c r="I9" s="500"/>
      <c r="J9" s="500"/>
      <c r="K9" s="500"/>
      <c r="L9" s="500"/>
      <c r="M9" s="501"/>
      <c r="N9" s="511"/>
      <c r="O9" s="512"/>
      <c r="P9" s="512"/>
      <c r="Q9" s="513"/>
    </row>
    <row r="10" spans="2:17" ht="16.5" thickBot="1" x14ac:dyDescent="0.3">
      <c r="B10" s="502"/>
      <c r="C10" s="503"/>
      <c r="D10" s="503"/>
      <c r="E10" s="503"/>
      <c r="F10" s="504"/>
      <c r="G10" s="502"/>
      <c r="H10" s="503"/>
      <c r="I10" s="503"/>
      <c r="J10" s="503"/>
      <c r="K10" s="503"/>
      <c r="L10" s="503"/>
      <c r="M10" s="504"/>
      <c r="N10" s="514"/>
      <c r="O10" s="515"/>
      <c r="P10" s="515"/>
      <c r="Q10" s="516"/>
    </row>
    <row r="11" spans="2:17" s="13" customFormat="1" ht="27" customHeight="1" x14ac:dyDescent="0.25">
      <c r="B11" s="505" t="s">
        <v>3</v>
      </c>
      <c r="C11" s="506"/>
      <c r="D11" s="506"/>
      <c r="E11" s="506"/>
      <c r="F11" s="506"/>
      <c r="G11" s="506"/>
      <c r="H11" s="506"/>
      <c r="I11" s="506"/>
      <c r="J11" s="506"/>
      <c r="K11" s="506"/>
      <c r="L11" s="506"/>
      <c r="M11" s="506"/>
      <c r="N11" s="506"/>
      <c r="O11" s="506"/>
      <c r="P11" s="506"/>
      <c r="Q11" s="508"/>
    </row>
    <row r="12" spans="2:17" ht="18" customHeight="1" x14ac:dyDescent="0.25">
      <c r="B12" s="517" t="s">
        <v>168</v>
      </c>
      <c r="C12" s="518"/>
      <c r="D12" s="518"/>
      <c r="E12" s="518"/>
      <c r="F12" s="518"/>
      <c r="G12" s="518"/>
      <c r="H12" s="518"/>
      <c r="I12" s="518"/>
      <c r="J12" s="518"/>
      <c r="K12" s="518"/>
      <c r="L12" s="518"/>
      <c r="M12" s="518"/>
      <c r="N12" s="518"/>
      <c r="O12" s="518"/>
      <c r="P12" s="518"/>
      <c r="Q12" s="519"/>
    </row>
    <row r="13" spans="2:17" ht="18" customHeight="1" x14ac:dyDescent="0.25">
      <c r="B13" s="520"/>
      <c r="C13" s="518"/>
      <c r="D13" s="518"/>
      <c r="E13" s="518"/>
      <c r="F13" s="518"/>
      <c r="G13" s="518"/>
      <c r="H13" s="518"/>
      <c r="I13" s="518"/>
      <c r="J13" s="518"/>
      <c r="K13" s="518"/>
      <c r="L13" s="518"/>
      <c r="M13" s="518"/>
      <c r="N13" s="518"/>
      <c r="O13" s="518"/>
      <c r="P13" s="518"/>
      <c r="Q13" s="519"/>
    </row>
    <row r="14" spans="2:17" ht="18" customHeight="1" x14ac:dyDescent="0.25">
      <c r="B14" s="520"/>
      <c r="C14" s="518"/>
      <c r="D14" s="518"/>
      <c r="E14" s="518"/>
      <c r="F14" s="518"/>
      <c r="G14" s="518"/>
      <c r="H14" s="518"/>
      <c r="I14" s="518"/>
      <c r="J14" s="518"/>
      <c r="K14" s="518"/>
      <c r="L14" s="518"/>
      <c r="M14" s="518"/>
      <c r="N14" s="518"/>
      <c r="O14" s="518"/>
      <c r="P14" s="518"/>
      <c r="Q14" s="519"/>
    </row>
    <row r="15" spans="2:17" x14ac:dyDescent="0.25">
      <c r="B15" s="520"/>
      <c r="C15" s="518"/>
      <c r="D15" s="518"/>
      <c r="E15" s="518"/>
      <c r="F15" s="518"/>
      <c r="G15" s="518"/>
      <c r="H15" s="518"/>
      <c r="I15" s="518"/>
      <c r="J15" s="518"/>
      <c r="K15" s="518"/>
      <c r="L15" s="518"/>
      <c r="M15" s="518"/>
      <c r="N15" s="518"/>
      <c r="O15" s="518"/>
      <c r="P15" s="518"/>
      <c r="Q15" s="519"/>
    </row>
    <row r="16" spans="2:17" x14ac:dyDescent="0.25">
      <c r="B16" s="520"/>
      <c r="C16" s="518"/>
      <c r="D16" s="518"/>
      <c r="E16" s="518"/>
      <c r="F16" s="518"/>
      <c r="G16" s="518"/>
      <c r="H16" s="518"/>
      <c r="I16" s="518"/>
      <c r="J16" s="518"/>
      <c r="K16" s="518"/>
      <c r="L16" s="518"/>
      <c r="M16" s="518"/>
      <c r="N16" s="518"/>
      <c r="O16" s="518"/>
      <c r="P16" s="518"/>
      <c r="Q16" s="519"/>
    </row>
    <row r="17" spans="2:17" x14ac:dyDescent="0.25">
      <c r="B17" s="520"/>
      <c r="C17" s="518"/>
      <c r="D17" s="518"/>
      <c r="E17" s="518"/>
      <c r="F17" s="518"/>
      <c r="G17" s="518"/>
      <c r="H17" s="518"/>
      <c r="I17" s="518"/>
      <c r="J17" s="518"/>
      <c r="K17" s="518"/>
      <c r="L17" s="518"/>
      <c r="M17" s="518"/>
      <c r="N17" s="518"/>
      <c r="O17" s="518"/>
      <c r="P17" s="518"/>
      <c r="Q17" s="519"/>
    </row>
    <row r="18" spans="2:17" ht="16.5" thickBot="1" x14ac:dyDescent="0.3">
      <c r="B18" s="520"/>
      <c r="C18" s="518"/>
      <c r="D18" s="518"/>
      <c r="E18" s="518"/>
      <c r="F18" s="518"/>
      <c r="G18" s="518"/>
      <c r="H18" s="518"/>
      <c r="I18" s="518"/>
      <c r="J18" s="518"/>
      <c r="K18" s="518"/>
      <c r="L18" s="518"/>
      <c r="M18" s="518"/>
      <c r="N18" s="518"/>
      <c r="O18" s="518"/>
      <c r="P18" s="518"/>
      <c r="Q18" s="519"/>
    </row>
    <row r="19" spans="2:17" s="13" customFormat="1" ht="27" customHeight="1" x14ac:dyDescent="0.25">
      <c r="B19" s="505" t="s">
        <v>4</v>
      </c>
      <c r="C19" s="506"/>
      <c r="D19" s="506"/>
      <c r="E19" s="506"/>
      <c r="F19" s="506"/>
      <c r="G19" s="506"/>
      <c r="H19" s="506"/>
      <c r="I19" s="506"/>
      <c r="J19" s="506"/>
      <c r="K19" s="506"/>
      <c r="L19" s="506"/>
      <c r="M19" s="506"/>
      <c r="N19" s="506"/>
      <c r="O19" s="506"/>
      <c r="P19" s="506"/>
      <c r="Q19" s="508"/>
    </row>
    <row r="20" spans="2:17" x14ac:dyDescent="0.25">
      <c r="B20" s="5"/>
      <c r="Q20" s="7"/>
    </row>
    <row r="21" spans="2:17" x14ac:dyDescent="0.25">
      <c r="B21" s="5"/>
      <c r="Q21" s="7"/>
    </row>
    <row r="22" spans="2:17" ht="19.5" thickBot="1" x14ac:dyDescent="0.35">
      <c r="B22" s="5"/>
      <c r="C22" s="12" t="s">
        <v>116</v>
      </c>
      <c r="D22" s="11" t="s">
        <v>5</v>
      </c>
      <c r="Q22" s="7"/>
    </row>
    <row r="23" spans="2:17" ht="19.5" thickBot="1" x14ac:dyDescent="0.35">
      <c r="B23" s="5"/>
      <c r="C23" s="12" t="s">
        <v>116</v>
      </c>
      <c r="D23" s="11" t="s">
        <v>6</v>
      </c>
      <c r="Q23" s="7"/>
    </row>
    <row r="24" spans="2:17" ht="19.5" thickBot="1" x14ac:dyDescent="0.35">
      <c r="B24" s="5"/>
      <c r="C24" s="12" t="s">
        <v>116</v>
      </c>
      <c r="D24" s="11" t="s">
        <v>7</v>
      </c>
      <c r="Q24" s="7"/>
    </row>
    <row r="25" spans="2:17" ht="19.5" thickBot="1" x14ac:dyDescent="0.35">
      <c r="B25" s="5"/>
      <c r="C25" s="12" t="s">
        <v>116</v>
      </c>
      <c r="D25" s="11" t="s">
        <v>8</v>
      </c>
      <c r="Q25" s="7"/>
    </row>
    <row r="26" spans="2:17" ht="19.5" thickBot="1" x14ac:dyDescent="0.35">
      <c r="B26" s="5"/>
      <c r="C26" s="12" t="s">
        <v>116</v>
      </c>
      <c r="D26" s="11" t="s">
        <v>9</v>
      </c>
      <c r="Q26" s="7"/>
    </row>
    <row r="27" spans="2:17" ht="19.5" thickBot="1" x14ac:dyDescent="0.35">
      <c r="B27" s="5"/>
      <c r="C27" s="12" t="s">
        <v>116</v>
      </c>
      <c r="D27" s="11" t="s">
        <v>10</v>
      </c>
      <c r="Q27" s="7"/>
    </row>
    <row r="28" spans="2:17" ht="19.5" thickBot="1" x14ac:dyDescent="0.35">
      <c r="B28" s="5"/>
      <c r="C28" s="12" t="s">
        <v>116</v>
      </c>
      <c r="D28" s="11" t="s">
        <v>11</v>
      </c>
      <c r="Q28" s="7"/>
    </row>
    <row r="29" spans="2:17" ht="19.5" thickBot="1" x14ac:dyDescent="0.35">
      <c r="B29" s="5"/>
      <c r="C29" s="12" t="s">
        <v>116</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469" t="s">
        <v>13</v>
      </c>
      <c r="C32" s="470"/>
      <c r="D32" s="470"/>
      <c r="E32" s="470"/>
      <c r="F32" s="470"/>
      <c r="G32" s="470"/>
      <c r="H32" s="470"/>
      <c r="I32" s="470"/>
      <c r="J32" s="470"/>
      <c r="K32" s="470"/>
      <c r="L32" s="470"/>
      <c r="M32" s="470"/>
      <c r="N32" s="470"/>
      <c r="O32" s="470"/>
      <c r="P32" s="470"/>
      <c r="Q32" s="471"/>
    </row>
    <row r="33" spans="2:17" ht="15.75" customHeight="1" x14ac:dyDescent="0.25">
      <c r="B33" s="543"/>
      <c r="C33" s="482"/>
      <c r="D33" s="482"/>
      <c r="E33" s="482"/>
      <c r="F33" s="482"/>
      <c r="G33" s="482"/>
      <c r="H33" s="482"/>
      <c r="I33" s="482"/>
      <c r="J33" s="482"/>
      <c r="K33" s="482"/>
      <c r="L33" s="482"/>
      <c r="M33" s="482"/>
      <c r="N33" s="482"/>
      <c r="O33" s="482"/>
      <c r="P33" s="482"/>
      <c r="Q33" s="483"/>
    </row>
    <row r="34" spans="2:17" x14ac:dyDescent="0.25">
      <c r="B34" s="484"/>
      <c r="C34" s="485"/>
      <c r="D34" s="485"/>
      <c r="E34" s="485"/>
      <c r="F34" s="485"/>
      <c r="G34" s="485"/>
      <c r="H34" s="485"/>
      <c r="I34" s="485"/>
      <c r="J34" s="485"/>
      <c r="K34" s="485"/>
      <c r="L34" s="485"/>
      <c r="M34" s="485"/>
      <c r="N34" s="485"/>
      <c r="O34" s="485"/>
      <c r="P34" s="485"/>
      <c r="Q34" s="486"/>
    </row>
    <row r="35" spans="2:17" x14ac:dyDescent="0.25">
      <c r="B35" s="484"/>
      <c r="C35" s="485"/>
      <c r="D35" s="485"/>
      <c r="E35" s="485"/>
      <c r="F35" s="485"/>
      <c r="G35" s="485"/>
      <c r="H35" s="485"/>
      <c r="I35" s="485"/>
      <c r="J35" s="485"/>
      <c r="K35" s="485"/>
      <c r="L35" s="485"/>
      <c r="M35" s="485"/>
      <c r="N35" s="485"/>
      <c r="O35" s="485"/>
      <c r="P35" s="485"/>
      <c r="Q35" s="486"/>
    </row>
    <row r="36" spans="2:17" x14ac:dyDescent="0.25">
      <c r="B36" s="484"/>
      <c r="C36" s="485"/>
      <c r="D36" s="485"/>
      <c r="E36" s="485"/>
      <c r="F36" s="485"/>
      <c r="G36" s="485"/>
      <c r="H36" s="485"/>
      <c r="I36" s="485"/>
      <c r="J36" s="485"/>
      <c r="K36" s="485"/>
      <c r="L36" s="485"/>
      <c r="M36" s="485"/>
      <c r="N36" s="485"/>
      <c r="O36" s="485"/>
      <c r="P36" s="485"/>
      <c r="Q36" s="486"/>
    </row>
    <row r="37" spans="2:17" x14ac:dyDescent="0.25">
      <c r="B37" s="484"/>
      <c r="C37" s="485"/>
      <c r="D37" s="485"/>
      <c r="E37" s="485"/>
      <c r="F37" s="485"/>
      <c r="G37" s="485"/>
      <c r="H37" s="485"/>
      <c r="I37" s="485"/>
      <c r="J37" s="485"/>
      <c r="K37" s="485"/>
      <c r="L37" s="485"/>
      <c r="M37" s="485"/>
      <c r="N37" s="485"/>
      <c r="O37" s="485"/>
      <c r="P37" s="485"/>
      <c r="Q37" s="486"/>
    </row>
    <row r="38" spans="2:17" x14ac:dyDescent="0.25">
      <c r="B38" s="484"/>
      <c r="C38" s="485"/>
      <c r="D38" s="485"/>
      <c r="E38" s="485"/>
      <c r="F38" s="485"/>
      <c r="G38" s="485"/>
      <c r="H38" s="485"/>
      <c r="I38" s="485"/>
      <c r="J38" s="485"/>
      <c r="K38" s="485"/>
      <c r="L38" s="485"/>
      <c r="M38" s="485"/>
      <c r="N38" s="485"/>
      <c r="O38" s="485"/>
      <c r="P38" s="485"/>
      <c r="Q38" s="486"/>
    </row>
    <row r="39" spans="2:17" x14ac:dyDescent="0.25">
      <c r="B39" s="484"/>
      <c r="C39" s="485"/>
      <c r="D39" s="485"/>
      <c r="E39" s="485"/>
      <c r="F39" s="485"/>
      <c r="G39" s="485"/>
      <c r="H39" s="485"/>
      <c r="I39" s="485"/>
      <c r="J39" s="485"/>
      <c r="K39" s="485"/>
      <c r="L39" s="485"/>
      <c r="M39" s="485"/>
      <c r="N39" s="485"/>
      <c r="O39" s="485"/>
      <c r="P39" s="485"/>
      <c r="Q39" s="486"/>
    </row>
    <row r="40" spans="2:17" x14ac:dyDescent="0.25">
      <c r="B40" s="484"/>
      <c r="C40" s="485"/>
      <c r="D40" s="485"/>
      <c r="E40" s="485"/>
      <c r="F40" s="485"/>
      <c r="G40" s="485"/>
      <c r="H40" s="485"/>
      <c r="I40" s="485"/>
      <c r="J40" s="485"/>
      <c r="K40" s="485"/>
      <c r="L40" s="485"/>
      <c r="M40" s="485"/>
      <c r="N40" s="485"/>
      <c r="O40" s="485"/>
      <c r="P40" s="485"/>
      <c r="Q40" s="486"/>
    </row>
    <row r="41" spans="2:17" x14ac:dyDescent="0.25">
      <c r="B41" s="484"/>
      <c r="C41" s="485"/>
      <c r="D41" s="485"/>
      <c r="E41" s="485"/>
      <c r="F41" s="485"/>
      <c r="G41" s="485"/>
      <c r="H41" s="485"/>
      <c r="I41" s="485"/>
      <c r="J41" s="485"/>
      <c r="K41" s="485"/>
      <c r="L41" s="485"/>
      <c r="M41" s="485"/>
      <c r="N41" s="485"/>
      <c r="O41" s="485"/>
      <c r="P41" s="485"/>
      <c r="Q41" s="486"/>
    </row>
    <row r="42" spans="2:17" x14ac:dyDescent="0.25">
      <c r="B42" s="484"/>
      <c r="C42" s="485"/>
      <c r="D42" s="485"/>
      <c r="E42" s="485"/>
      <c r="F42" s="485"/>
      <c r="G42" s="485"/>
      <c r="H42" s="485"/>
      <c r="I42" s="485"/>
      <c r="J42" s="485"/>
      <c r="K42" s="485"/>
      <c r="L42" s="485"/>
      <c r="M42" s="485"/>
      <c r="N42" s="485"/>
      <c r="O42" s="485"/>
      <c r="P42" s="485"/>
      <c r="Q42" s="486"/>
    </row>
    <row r="43" spans="2:17" x14ac:dyDescent="0.25">
      <c r="B43" s="484"/>
      <c r="C43" s="485"/>
      <c r="D43" s="485"/>
      <c r="E43" s="485"/>
      <c r="F43" s="485"/>
      <c r="G43" s="485"/>
      <c r="H43" s="485"/>
      <c r="I43" s="485"/>
      <c r="J43" s="485"/>
      <c r="K43" s="485"/>
      <c r="L43" s="485"/>
      <c r="M43" s="485"/>
      <c r="N43" s="485"/>
      <c r="O43" s="485"/>
      <c r="P43" s="485"/>
      <c r="Q43" s="486"/>
    </row>
    <row r="44" spans="2:17" ht="16.5" thickBot="1" x14ac:dyDescent="0.3">
      <c r="B44" s="487"/>
      <c r="C44" s="488"/>
      <c r="D44" s="488"/>
      <c r="E44" s="488"/>
      <c r="F44" s="488"/>
      <c r="G44" s="488"/>
      <c r="H44" s="488"/>
      <c r="I44" s="488"/>
      <c r="J44" s="488"/>
      <c r="K44" s="488"/>
      <c r="L44" s="488"/>
      <c r="M44" s="488"/>
      <c r="N44" s="488"/>
      <c r="O44" s="488"/>
      <c r="P44" s="488"/>
      <c r="Q44" s="489"/>
    </row>
    <row r="45" spans="2:17" x14ac:dyDescent="0.25">
      <c r="B45" s="469" t="s">
        <v>14</v>
      </c>
      <c r="C45" s="470"/>
      <c r="D45" s="470"/>
      <c r="E45" s="470"/>
      <c r="F45" s="470"/>
      <c r="G45" s="470"/>
      <c r="H45" s="470"/>
      <c r="I45" s="470"/>
      <c r="J45" s="470"/>
      <c r="K45" s="470"/>
      <c r="L45" s="470"/>
      <c r="M45" s="470"/>
      <c r="N45" s="470"/>
      <c r="O45" s="470"/>
      <c r="P45" s="470"/>
      <c r="Q45" s="471"/>
    </row>
    <row r="46" spans="2:17" x14ac:dyDescent="0.25">
      <c r="B46" s="472"/>
      <c r="C46" s="473"/>
      <c r="D46" s="473"/>
      <c r="E46" s="473"/>
      <c r="F46" s="473"/>
      <c r="G46" s="473"/>
      <c r="H46" s="473"/>
      <c r="I46" s="473"/>
      <c r="J46" s="473"/>
      <c r="K46" s="473"/>
      <c r="L46" s="473"/>
      <c r="M46" s="473"/>
      <c r="N46" s="473"/>
      <c r="O46" s="473"/>
      <c r="P46" s="473"/>
      <c r="Q46" s="474"/>
    </row>
    <row r="47" spans="2:17" x14ac:dyDescent="0.25">
      <c r="B47" s="490" t="s">
        <v>346</v>
      </c>
      <c r="C47" s="491"/>
      <c r="D47" s="491"/>
      <c r="E47" s="491"/>
      <c r="F47" s="491"/>
      <c r="G47" s="491"/>
      <c r="H47" s="491"/>
      <c r="I47" s="491"/>
      <c r="J47" s="491"/>
      <c r="K47" s="491"/>
      <c r="L47" s="491"/>
      <c r="M47" s="491"/>
      <c r="N47" s="491"/>
      <c r="O47" s="491"/>
      <c r="P47" s="491"/>
      <c r="Q47" s="492"/>
    </row>
    <row r="48" spans="2:17" x14ac:dyDescent="0.25">
      <c r="B48" s="490"/>
      <c r="C48" s="491"/>
      <c r="D48" s="491"/>
      <c r="E48" s="491"/>
      <c r="F48" s="491"/>
      <c r="G48" s="491"/>
      <c r="H48" s="491"/>
      <c r="I48" s="491"/>
      <c r="J48" s="491"/>
      <c r="K48" s="491"/>
      <c r="L48" s="491"/>
      <c r="M48" s="491"/>
      <c r="N48" s="491"/>
      <c r="O48" s="491"/>
      <c r="P48" s="491"/>
      <c r="Q48" s="492"/>
    </row>
    <row r="49" spans="2:17" x14ac:dyDescent="0.25">
      <c r="B49" s="490"/>
      <c r="C49" s="491"/>
      <c r="D49" s="491"/>
      <c r="E49" s="491"/>
      <c r="F49" s="491"/>
      <c r="G49" s="491"/>
      <c r="H49" s="491"/>
      <c r="I49" s="491"/>
      <c r="J49" s="491"/>
      <c r="K49" s="491"/>
      <c r="L49" s="491"/>
      <c r="M49" s="491"/>
      <c r="N49" s="491"/>
      <c r="O49" s="491"/>
      <c r="P49" s="491"/>
      <c r="Q49" s="492"/>
    </row>
    <row r="50" spans="2:17" x14ac:dyDescent="0.25">
      <c r="B50" s="490"/>
      <c r="C50" s="491"/>
      <c r="D50" s="491"/>
      <c r="E50" s="491"/>
      <c r="F50" s="491"/>
      <c r="G50" s="491"/>
      <c r="H50" s="491"/>
      <c r="I50" s="491"/>
      <c r="J50" s="491"/>
      <c r="K50" s="491"/>
      <c r="L50" s="491"/>
      <c r="M50" s="491"/>
      <c r="N50" s="491"/>
      <c r="O50" s="491"/>
      <c r="P50" s="491"/>
      <c r="Q50" s="492"/>
    </row>
    <row r="51" spans="2:17" x14ac:dyDescent="0.25">
      <c r="B51" s="490"/>
      <c r="C51" s="491"/>
      <c r="D51" s="491"/>
      <c r="E51" s="491"/>
      <c r="F51" s="491"/>
      <c r="G51" s="491"/>
      <c r="H51" s="491"/>
      <c r="I51" s="491"/>
      <c r="J51" s="491"/>
      <c r="K51" s="491"/>
      <c r="L51" s="491"/>
      <c r="M51" s="491"/>
      <c r="N51" s="491"/>
      <c r="O51" s="491"/>
      <c r="P51" s="491"/>
      <c r="Q51" s="492"/>
    </row>
    <row r="52" spans="2:17" x14ac:dyDescent="0.25">
      <c r="B52" s="490"/>
      <c r="C52" s="491"/>
      <c r="D52" s="491"/>
      <c r="E52" s="491"/>
      <c r="F52" s="491"/>
      <c r="G52" s="491"/>
      <c r="H52" s="491"/>
      <c r="I52" s="491"/>
      <c r="J52" s="491"/>
      <c r="K52" s="491"/>
      <c r="L52" s="491"/>
      <c r="M52" s="491"/>
      <c r="N52" s="491"/>
      <c r="O52" s="491"/>
      <c r="P52" s="491"/>
      <c r="Q52" s="492"/>
    </row>
    <row r="53" spans="2:17" x14ac:dyDescent="0.25">
      <c r="B53" s="490"/>
      <c r="C53" s="491"/>
      <c r="D53" s="491"/>
      <c r="E53" s="491"/>
      <c r="F53" s="491"/>
      <c r="G53" s="491"/>
      <c r="H53" s="491"/>
      <c r="I53" s="491"/>
      <c r="J53" s="491"/>
      <c r="K53" s="491"/>
      <c r="L53" s="491"/>
      <c r="M53" s="491"/>
      <c r="N53" s="491"/>
      <c r="O53" s="491"/>
      <c r="P53" s="491"/>
      <c r="Q53" s="492"/>
    </row>
    <row r="54" spans="2:17" x14ac:dyDescent="0.25">
      <c r="B54" s="490"/>
      <c r="C54" s="491"/>
      <c r="D54" s="491"/>
      <c r="E54" s="491"/>
      <c r="F54" s="491"/>
      <c r="G54" s="491"/>
      <c r="H54" s="491"/>
      <c r="I54" s="491"/>
      <c r="J54" s="491"/>
      <c r="K54" s="491"/>
      <c r="L54" s="491"/>
      <c r="M54" s="491"/>
      <c r="N54" s="491"/>
      <c r="O54" s="491"/>
      <c r="P54" s="491"/>
      <c r="Q54" s="492"/>
    </row>
    <row r="55" spans="2:17" x14ac:dyDescent="0.25">
      <c r="B55" s="490"/>
      <c r="C55" s="491"/>
      <c r="D55" s="491"/>
      <c r="E55" s="491"/>
      <c r="F55" s="491"/>
      <c r="G55" s="491"/>
      <c r="H55" s="491"/>
      <c r="I55" s="491"/>
      <c r="J55" s="491"/>
      <c r="K55" s="491"/>
      <c r="L55" s="491"/>
      <c r="M55" s="491"/>
      <c r="N55" s="491"/>
      <c r="O55" s="491"/>
      <c r="P55" s="491"/>
      <c r="Q55" s="492"/>
    </row>
    <row r="56" spans="2:17" x14ac:dyDescent="0.25">
      <c r="B56" s="490"/>
      <c r="C56" s="491"/>
      <c r="D56" s="491"/>
      <c r="E56" s="491"/>
      <c r="F56" s="491"/>
      <c r="G56" s="491"/>
      <c r="H56" s="491"/>
      <c r="I56" s="491"/>
      <c r="J56" s="491"/>
      <c r="K56" s="491"/>
      <c r="L56" s="491"/>
      <c r="M56" s="491"/>
      <c r="N56" s="491"/>
      <c r="O56" s="491"/>
      <c r="P56" s="491"/>
      <c r="Q56" s="492"/>
    </row>
    <row r="57" spans="2:17" x14ac:dyDescent="0.25">
      <c r="B57" s="490"/>
      <c r="C57" s="491"/>
      <c r="D57" s="491"/>
      <c r="E57" s="491"/>
      <c r="F57" s="491"/>
      <c r="G57" s="491"/>
      <c r="H57" s="491"/>
      <c r="I57" s="491"/>
      <c r="J57" s="491"/>
      <c r="K57" s="491"/>
      <c r="L57" s="491"/>
      <c r="M57" s="491"/>
      <c r="N57" s="491"/>
      <c r="O57" s="491"/>
      <c r="P57" s="491"/>
      <c r="Q57" s="492"/>
    </row>
    <row r="58" spans="2:17" x14ac:dyDescent="0.25">
      <c r="B58" s="490"/>
      <c r="C58" s="491"/>
      <c r="D58" s="491"/>
      <c r="E58" s="491"/>
      <c r="F58" s="491"/>
      <c r="G58" s="491"/>
      <c r="H58" s="491"/>
      <c r="I58" s="491"/>
      <c r="J58" s="491"/>
      <c r="K58" s="491"/>
      <c r="L58" s="491"/>
      <c r="M58" s="491"/>
      <c r="N58" s="491"/>
      <c r="O58" s="491"/>
      <c r="P58" s="491"/>
      <c r="Q58" s="492"/>
    </row>
    <row r="59" spans="2:17" x14ac:dyDescent="0.25">
      <c r="B59" s="490"/>
      <c r="C59" s="491"/>
      <c r="D59" s="491"/>
      <c r="E59" s="491"/>
      <c r="F59" s="491"/>
      <c r="G59" s="491"/>
      <c r="H59" s="491"/>
      <c r="I59" s="491"/>
      <c r="J59" s="491"/>
      <c r="K59" s="491"/>
      <c r="L59" s="491"/>
      <c r="M59" s="491"/>
      <c r="N59" s="491"/>
      <c r="O59" s="491"/>
      <c r="P59" s="491"/>
      <c r="Q59" s="492"/>
    </row>
    <row r="60" spans="2:17" x14ac:dyDescent="0.25">
      <c r="B60" s="490"/>
      <c r="C60" s="491"/>
      <c r="D60" s="491"/>
      <c r="E60" s="491"/>
      <c r="F60" s="491"/>
      <c r="G60" s="491"/>
      <c r="H60" s="491"/>
      <c r="I60" s="491"/>
      <c r="J60" s="491"/>
      <c r="K60" s="491"/>
      <c r="L60" s="491"/>
      <c r="M60" s="491"/>
      <c r="N60" s="491"/>
      <c r="O60" s="491"/>
      <c r="P60" s="491"/>
      <c r="Q60" s="492"/>
    </row>
    <row r="61" spans="2:17" x14ac:dyDescent="0.25">
      <c r="B61" s="490"/>
      <c r="C61" s="491"/>
      <c r="D61" s="491"/>
      <c r="E61" s="491"/>
      <c r="F61" s="491"/>
      <c r="G61" s="491"/>
      <c r="H61" s="491"/>
      <c r="I61" s="491"/>
      <c r="J61" s="491"/>
      <c r="K61" s="491"/>
      <c r="L61" s="491"/>
      <c r="M61" s="491"/>
      <c r="N61" s="491"/>
      <c r="O61" s="491"/>
      <c r="P61" s="491"/>
      <c r="Q61" s="492"/>
    </row>
    <row r="62" spans="2:17" ht="16.5" thickBot="1" x14ac:dyDescent="0.3">
      <c r="B62" s="493"/>
      <c r="C62" s="494"/>
      <c r="D62" s="494"/>
      <c r="E62" s="494"/>
      <c r="F62" s="494"/>
      <c r="G62" s="494"/>
      <c r="H62" s="494"/>
      <c r="I62" s="494"/>
      <c r="J62" s="494"/>
      <c r="K62" s="494"/>
      <c r="L62" s="494"/>
      <c r="M62" s="494"/>
      <c r="N62" s="494"/>
      <c r="O62" s="494"/>
      <c r="P62" s="494"/>
      <c r="Q62" s="495"/>
    </row>
    <row r="63" spans="2:17" x14ac:dyDescent="0.25">
      <c r="B63" s="469" t="s">
        <v>15</v>
      </c>
      <c r="C63" s="470"/>
      <c r="D63" s="470"/>
      <c r="E63" s="470"/>
      <c r="F63" s="470"/>
      <c r="G63" s="470"/>
      <c r="H63" s="470"/>
      <c r="I63" s="470"/>
      <c r="J63" s="470"/>
      <c r="K63" s="470"/>
      <c r="L63" s="470"/>
      <c r="M63" s="470"/>
      <c r="N63" s="470"/>
      <c r="O63" s="470"/>
      <c r="P63" s="470"/>
      <c r="Q63" s="471"/>
    </row>
    <row r="64" spans="2:17" x14ac:dyDescent="0.25">
      <c r="B64" s="472"/>
      <c r="C64" s="473"/>
      <c r="D64" s="473"/>
      <c r="E64" s="473"/>
      <c r="F64" s="473"/>
      <c r="G64" s="473"/>
      <c r="H64" s="473"/>
      <c r="I64" s="473"/>
      <c r="J64" s="473"/>
      <c r="K64" s="473"/>
      <c r="L64" s="473"/>
      <c r="M64" s="473"/>
      <c r="N64" s="473"/>
      <c r="O64" s="473"/>
      <c r="P64" s="473"/>
      <c r="Q64" s="474"/>
    </row>
    <row r="65" spans="2:17" ht="15.6" customHeight="1" x14ac:dyDescent="0.25">
      <c r="B65" s="14"/>
      <c r="C65" s="15"/>
      <c r="D65" s="496"/>
      <c r="E65" s="496"/>
      <c r="F65" s="496"/>
      <c r="G65" s="496"/>
      <c r="H65" s="496"/>
      <c r="I65" s="496"/>
      <c r="J65" s="496"/>
      <c r="K65" s="496"/>
      <c r="L65" s="496"/>
      <c r="M65" s="496"/>
      <c r="N65" s="496"/>
      <c r="O65" s="496"/>
      <c r="P65" s="496"/>
      <c r="Q65" s="496"/>
    </row>
    <row r="66" spans="2:17" ht="15.6" customHeight="1" x14ac:dyDescent="0.25">
      <c r="B66" s="490" t="s">
        <v>347</v>
      </c>
      <c r="C66" s="491"/>
      <c r="D66" s="491"/>
      <c r="E66" s="491"/>
      <c r="F66" s="491"/>
      <c r="G66" s="491"/>
      <c r="H66" s="491"/>
      <c r="I66" s="491"/>
      <c r="J66" s="491"/>
      <c r="K66" s="491"/>
      <c r="L66" s="491"/>
      <c r="M66" s="491"/>
      <c r="N66" s="491"/>
      <c r="O66" s="491"/>
      <c r="P66" s="491"/>
      <c r="Q66" s="492"/>
    </row>
    <row r="67" spans="2:17" ht="15.6" customHeight="1" x14ac:dyDescent="0.25">
      <c r="B67" s="490"/>
      <c r="C67" s="491"/>
      <c r="D67" s="491"/>
      <c r="E67" s="491"/>
      <c r="F67" s="491"/>
      <c r="G67" s="491"/>
      <c r="H67" s="491"/>
      <c r="I67" s="491"/>
      <c r="J67" s="491"/>
      <c r="K67" s="491"/>
      <c r="L67" s="491"/>
      <c r="M67" s="491"/>
      <c r="N67" s="491"/>
      <c r="O67" s="491"/>
      <c r="P67" s="491"/>
      <c r="Q67" s="492"/>
    </row>
    <row r="68" spans="2:17" ht="15.6" customHeight="1" x14ac:dyDescent="0.25">
      <c r="B68" s="490"/>
      <c r="C68" s="491"/>
      <c r="D68" s="491"/>
      <c r="E68" s="491"/>
      <c r="F68" s="491"/>
      <c r="G68" s="491"/>
      <c r="H68" s="491"/>
      <c r="I68" s="491"/>
      <c r="J68" s="491"/>
      <c r="K68" s="491"/>
      <c r="L68" s="491"/>
      <c r="M68" s="491"/>
      <c r="N68" s="491"/>
      <c r="O68" s="491"/>
      <c r="P68" s="491"/>
      <c r="Q68" s="492"/>
    </row>
    <row r="69" spans="2:17" ht="15.6" customHeight="1" x14ac:dyDescent="0.25">
      <c r="B69" s="490"/>
      <c r="C69" s="491"/>
      <c r="D69" s="491"/>
      <c r="E69" s="491"/>
      <c r="F69" s="491"/>
      <c r="G69" s="491"/>
      <c r="H69" s="491"/>
      <c r="I69" s="491"/>
      <c r="J69" s="491"/>
      <c r="K69" s="491"/>
      <c r="L69" s="491"/>
      <c r="M69" s="491"/>
      <c r="N69" s="491"/>
      <c r="O69" s="491"/>
      <c r="P69" s="491"/>
      <c r="Q69" s="492"/>
    </row>
    <row r="70" spans="2:17" ht="15.6" customHeight="1" x14ac:dyDescent="0.25">
      <c r="B70" s="490"/>
      <c r="C70" s="491"/>
      <c r="D70" s="491"/>
      <c r="E70" s="491"/>
      <c r="F70" s="491"/>
      <c r="G70" s="491"/>
      <c r="H70" s="491"/>
      <c r="I70" s="491"/>
      <c r="J70" s="491"/>
      <c r="K70" s="491"/>
      <c r="L70" s="491"/>
      <c r="M70" s="491"/>
      <c r="N70" s="491"/>
      <c r="O70" s="491"/>
      <c r="P70" s="491"/>
      <c r="Q70" s="492"/>
    </row>
    <row r="71" spans="2:17" ht="15.6" customHeight="1" x14ac:dyDescent="0.25">
      <c r="B71" s="490"/>
      <c r="C71" s="491"/>
      <c r="D71" s="491"/>
      <c r="E71" s="491"/>
      <c r="F71" s="491"/>
      <c r="G71" s="491"/>
      <c r="H71" s="491"/>
      <c r="I71" s="491"/>
      <c r="J71" s="491"/>
      <c r="K71" s="491"/>
      <c r="L71" s="491"/>
      <c r="M71" s="491"/>
      <c r="N71" s="491"/>
      <c r="O71" s="491"/>
      <c r="P71" s="491"/>
      <c r="Q71" s="492"/>
    </row>
    <row r="72" spans="2:17" ht="15.6" customHeight="1" x14ac:dyDescent="0.25">
      <c r="B72" s="490"/>
      <c r="C72" s="491"/>
      <c r="D72" s="491"/>
      <c r="E72" s="491"/>
      <c r="F72" s="491"/>
      <c r="G72" s="491"/>
      <c r="H72" s="491"/>
      <c r="I72" s="491"/>
      <c r="J72" s="491"/>
      <c r="K72" s="491"/>
      <c r="L72" s="491"/>
      <c r="M72" s="491"/>
      <c r="N72" s="491"/>
      <c r="O72" s="491"/>
      <c r="P72" s="491"/>
      <c r="Q72" s="492"/>
    </row>
    <row r="73" spans="2:17" ht="15.6" customHeight="1" x14ac:dyDescent="0.25">
      <c r="B73" s="490"/>
      <c r="C73" s="491"/>
      <c r="D73" s="491"/>
      <c r="E73" s="491"/>
      <c r="F73" s="491"/>
      <c r="G73" s="491"/>
      <c r="H73" s="491"/>
      <c r="I73" s="491"/>
      <c r="J73" s="491"/>
      <c r="K73" s="491"/>
      <c r="L73" s="491"/>
      <c r="M73" s="491"/>
      <c r="N73" s="491"/>
      <c r="O73" s="491"/>
      <c r="P73" s="491"/>
      <c r="Q73" s="492"/>
    </row>
    <row r="74" spans="2:17" ht="16.149999999999999" customHeight="1" thickBot="1" x14ac:dyDescent="0.3">
      <c r="B74" s="493"/>
      <c r="C74" s="494"/>
      <c r="D74" s="494"/>
      <c r="E74" s="494"/>
      <c r="F74" s="494"/>
      <c r="G74" s="494"/>
      <c r="H74" s="494"/>
      <c r="I74" s="494"/>
      <c r="J74" s="494"/>
      <c r="K74" s="494"/>
      <c r="L74" s="494"/>
      <c r="M74" s="494"/>
      <c r="N74" s="494"/>
      <c r="O74" s="494"/>
      <c r="P74" s="494"/>
      <c r="Q74" s="495"/>
    </row>
    <row r="75" spans="2:17" x14ac:dyDescent="0.25">
      <c r="B75" s="469" t="s">
        <v>357</v>
      </c>
      <c r="C75" s="470"/>
      <c r="D75" s="470"/>
      <c r="E75" s="470"/>
      <c r="F75" s="470"/>
      <c r="G75" s="470"/>
      <c r="H75" s="470"/>
      <c r="I75" s="470"/>
      <c r="J75" s="470"/>
      <c r="K75" s="470"/>
      <c r="L75" s="470"/>
      <c r="M75" s="470"/>
      <c r="N75" s="470"/>
      <c r="O75" s="470"/>
      <c r="P75" s="470"/>
      <c r="Q75" s="471"/>
    </row>
    <row r="76" spans="2:17" ht="25.15" customHeight="1" x14ac:dyDescent="0.25">
      <c r="B76" s="472"/>
      <c r="C76" s="473"/>
      <c r="D76" s="473"/>
      <c r="E76" s="473"/>
      <c r="F76" s="473"/>
      <c r="G76" s="473"/>
      <c r="H76" s="473"/>
      <c r="I76" s="473"/>
      <c r="J76" s="473"/>
      <c r="K76" s="473"/>
      <c r="L76" s="473"/>
      <c r="M76" s="473"/>
      <c r="N76" s="473"/>
      <c r="O76" s="473"/>
      <c r="P76" s="473"/>
      <c r="Q76" s="474"/>
    </row>
    <row r="77" spans="2:17" ht="25.15" customHeight="1" x14ac:dyDescent="0.25">
      <c r="B77" s="14"/>
      <c r="C77" s="496" t="s">
        <v>114</v>
      </c>
      <c r="D77" s="496"/>
      <c r="E77" s="496"/>
      <c r="F77" s="496"/>
      <c r="G77" s="496"/>
      <c r="H77" s="496"/>
      <c r="I77" s="496"/>
      <c r="J77" s="496"/>
      <c r="K77" s="496"/>
      <c r="L77" s="496"/>
      <c r="M77" s="496"/>
      <c r="N77" s="496"/>
      <c r="O77" s="496"/>
      <c r="P77" s="496"/>
      <c r="Q77" s="16"/>
    </row>
    <row r="78" spans="2:17" ht="25.15" customHeight="1" x14ac:dyDescent="0.25">
      <c r="B78" s="550" t="s">
        <v>348</v>
      </c>
      <c r="C78" s="551"/>
      <c r="D78" s="551"/>
      <c r="E78" s="551"/>
      <c r="F78" s="551"/>
      <c r="G78" s="551"/>
      <c r="H78" s="551"/>
      <c r="I78" s="551"/>
      <c r="J78" s="551"/>
      <c r="K78" s="551"/>
      <c r="L78" s="551"/>
      <c r="M78" s="551"/>
      <c r="N78" s="551"/>
      <c r="O78" s="551"/>
      <c r="P78" s="551"/>
      <c r="Q78" s="552"/>
    </row>
    <row r="79" spans="2:17" ht="25.15" customHeight="1" x14ac:dyDescent="0.25">
      <c r="B79" s="550"/>
      <c r="C79" s="551"/>
      <c r="D79" s="551"/>
      <c r="E79" s="551"/>
      <c r="F79" s="551"/>
      <c r="G79" s="551"/>
      <c r="H79" s="551"/>
      <c r="I79" s="551"/>
      <c r="J79" s="551"/>
      <c r="K79" s="551"/>
      <c r="L79" s="551"/>
      <c r="M79" s="551"/>
      <c r="N79" s="551"/>
      <c r="O79" s="551"/>
      <c r="P79" s="551"/>
      <c r="Q79" s="552"/>
    </row>
    <row r="80" spans="2:17" ht="25.15" customHeight="1" x14ac:dyDescent="0.25">
      <c r="B80" s="89"/>
      <c r="C80" s="90"/>
      <c r="D80" s="90"/>
      <c r="E80" s="90"/>
      <c r="F80" s="90"/>
      <c r="G80" s="90"/>
      <c r="H80" s="90"/>
      <c r="I80" s="90"/>
      <c r="J80" s="90"/>
      <c r="K80" s="90"/>
      <c r="L80" s="90"/>
      <c r="M80" s="90"/>
      <c r="N80" s="90"/>
      <c r="O80" s="90"/>
      <c r="P80" s="90"/>
      <c r="Q80" s="91"/>
    </row>
    <row r="81" spans="2:17" ht="25.15" customHeight="1" x14ac:dyDescent="0.25">
      <c r="B81" s="89"/>
      <c r="C81" s="90"/>
      <c r="D81" s="90"/>
      <c r="E81" s="90"/>
      <c r="F81" s="90"/>
      <c r="G81" s="98" t="str">
        <f>'Final FIeld Cage-Details'!J2</f>
        <v>Grand Total</v>
      </c>
      <c r="H81" s="553"/>
      <c r="I81" s="553"/>
      <c r="J81" s="148" t="s">
        <v>225</v>
      </c>
      <c r="K81" s="90"/>
      <c r="L81" s="90"/>
      <c r="M81" s="90"/>
      <c r="N81" s="90"/>
      <c r="O81" s="90"/>
      <c r="P81" s="90"/>
      <c r="Q81" s="91"/>
    </row>
    <row r="82" spans="2:17" ht="25.15" customHeight="1" x14ac:dyDescent="0.25">
      <c r="B82" s="89"/>
      <c r="C82" s="90"/>
      <c r="D82" s="90"/>
      <c r="E82" s="90"/>
      <c r="F82" s="90"/>
      <c r="G82" s="99">
        <f>'Final FIeld Cage-Details'!J3</f>
        <v>6000</v>
      </c>
      <c r="H82" s="554"/>
      <c r="I82" s="554"/>
      <c r="J82" s="149">
        <f>'Final FIeld Cage-Details'!F17</f>
        <v>400</v>
      </c>
      <c r="K82" s="90"/>
      <c r="L82" s="90"/>
      <c r="M82" s="90"/>
      <c r="N82" s="90"/>
      <c r="O82" s="90"/>
      <c r="P82" s="90"/>
      <c r="Q82" s="91"/>
    </row>
    <row r="83" spans="2:17" ht="25.15" customHeight="1" x14ac:dyDescent="0.25">
      <c r="B83" s="89"/>
      <c r="C83" s="90"/>
      <c r="D83" s="90"/>
      <c r="E83" s="90"/>
      <c r="F83" s="90"/>
      <c r="G83" s="90"/>
      <c r="H83" s="90"/>
      <c r="I83" s="90"/>
      <c r="J83" s="90"/>
      <c r="K83" s="90"/>
      <c r="L83" s="90"/>
      <c r="M83" s="90"/>
      <c r="N83" s="90"/>
      <c r="O83" s="90"/>
      <c r="P83" s="90"/>
      <c r="Q83" s="91"/>
    </row>
    <row r="84" spans="2:17" ht="15.6" customHeight="1" x14ac:dyDescent="0.25">
      <c r="B84" s="89"/>
      <c r="C84" s="90"/>
      <c r="D84" s="90"/>
      <c r="E84" s="90"/>
      <c r="F84" s="90"/>
      <c r="G84" s="90"/>
      <c r="H84" s="90"/>
      <c r="I84" s="90"/>
      <c r="J84" s="90"/>
      <c r="K84" s="90"/>
      <c r="L84" s="90"/>
      <c r="M84" s="90"/>
      <c r="N84" s="90"/>
      <c r="O84" s="90"/>
      <c r="P84" s="90"/>
      <c r="Q84" s="91"/>
    </row>
    <row r="85" spans="2:17" ht="16.149999999999999" customHeight="1" thickBot="1" x14ac:dyDescent="0.3">
      <c r="B85" s="92"/>
      <c r="C85" s="93"/>
      <c r="D85" s="93"/>
      <c r="E85" s="93"/>
      <c r="F85" s="93"/>
      <c r="G85" s="93"/>
      <c r="H85" s="93"/>
      <c r="I85" s="93"/>
      <c r="J85" s="93"/>
      <c r="K85" s="93"/>
      <c r="L85" s="93"/>
      <c r="M85" s="93"/>
      <c r="N85" s="93"/>
      <c r="O85" s="93"/>
      <c r="P85" s="93"/>
      <c r="Q85" s="94"/>
    </row>
    <row r="86" spans="2:17" x14ac:dyDescent="0.25">
      <c r="B86" s="469" t="s">
        <v>344</v>
      </c>
      <c r="C86" s="470"/>
      <c r="D86" s="470"/>
      <c r="E86" s="470"/>
      <c r="F86" s="470"/>
      <c r="G86" s="470"/>
      <c r="H86" s="470"/>
      <c r="I86" s="470"/>
      <c r="J86" s="470"/>
      <c r="K86" s="470"/>
      <c r="L86" s="470"/>
      <c r="M86" s="470"/>
      <c r="N86" s="470"/>
      <c r="O86" s="470"/>
      <c r="P86" s="470"/>
      <c r="Q86" s="471"/>
    </row>
    <row r="87" spans="2:17" x14ac:dyDescent="0.25">
      <c r="B87" s="472"/>
      <c r="C87" s="473"/>
      <c r="D87" s="473"/>
      <c r="E87" s="473"/>
      <c r="F87" s="473"/>
      <c r="G87" s="473"/>
      <c r="H87" s="473"/>
      <c r="I87" s="473"/>
      <c r="J87" s="473"/>
      <c r="K87" s="473"/>
      <c r="L87" s="473"/>
      <c r="M87" s="473"/>
      <c r="N87" s="473"/>
      <c r="O87" s="473"/>
      <c r="P87" s="473"/>
      <c r="Q87" s="474"/>
    </row>
    <row r="88" spans="2:17" ht="25.15" customHeight="1" x14ac:dyDescent="0.25">
      <c r="B88" s="544" t="s">
        <v>349</v>
      </c>
      <c r="C88" s="545"/>
      <c r="D88" s="545"/>
      <c r="E88" s="545"/>
      <c r="F88" s="545"/>
      <c r="G88" s="545"/>
      <c r="H88" s="545"/>
      <c r="I88" s="545"/>
      <c r="J88" s="545"/>
      <c r="K88" s="545"/>
      <c r="L88" s="545"/>
      <c r="M88" s="545"/>
      <c r="N88" s="545"/>
      <c r="O88" s="545"/>
      <c r="P88" s="545"/>
      <c r="Q88" s="546"/>
    </row>
    <row r="89" spans="2:17" x14ac:dyDescent="0.25">
      <c r="B89" s="544"/>
      <c r="C89" s="545"/>
      <c r="D89" s="545"/>
      <c r="E89" s="545"/>
      <c r="F89" s="545"/>
      <c r="G89" s="545"/>
      <c r="H89" s="545"/>
      <c r="I89" s="545"/>
      <c r="J89" s="545"/>
      <c r="K89" s="545"/>
      <c r="L89" s="545"/>
      <c r="M89" s="545"/>
      <c r="N89" s="545"/>
      <c r="O89" s="545"/>
      <c r="P89" s="545"/>
      <c r="Q89" s="546"/>
    </row>
    <row r="90" spans="2:17" x14ac:dyDescent="0.25">
      <c r="B90" s="544"/>
      <c r="C90" s="545"/>
      <c r="D90" s="545"/>
      <c r="E90" s="545"/>
      <c r="F90" s="545"/>
      <c r="G90" s="545"/>
      <c r="H90" s="545"/>
      <c r="I90" s="545"/>
      <c r="J90" s="545"/>
      <c r="K90" s="545"/>
      <c r="L90" s="545"/>
      <c r="M90" s="545"/>
      <c r="N90" s="545"/>
      <c r="O90" s="545"/>
      <c r="P90" s="545"/>
      <c r="Q90" s="546"/>
    </row>
    <row r="91" spans="2:17" x14ac:dyDescent="0.25">
      <c r="B91" s="544"/>
      <c r="C91" s="545"/>
      <c r="D91" s="545"/>
      <c r="E91" s="545"/>
      <c r="F91" s="545"/>
      <c r="G91" s="545"/>
      <c r="H91" s="545"/>
      <c r="I91" s="545"/>
      <c r="J91" s="545"/>
      <c r="K91" s="545"/>
      <c r="L91" s="545"/>
      <c r="M91" s="545"/>
      <c r="N91" s="545"/>
      <c r="O91" s="545"/>
      <c r="P91" s="545"/>
      <c r="Q91" s="546"/>
    </row>
    <row r="92" spans="2:17" x14ac:dyDescent="0.25">
      <c r="B92" s="544"/>
      <c r="C92" s="545"/>
      <c r="D92" s="545"/>
      <c r="E92" s="545"/>
      <c r="F92" s="545"/>
      <c r="G92" s="545"/>
      <c r="H92" s="545"/>
      <c r="I92" s="545"/>
      <c r="J92" s="545"/>
      <c r="K92" s="545"/>
      <c r="L92" s="545"/>
      <c r="M92" s="545"/>
      <c r="N92" s="545"/>
      <c r="O92" s="545"/>
      <c r="P92" s="545"/>
      <c r="Q92" s="546"/>
    </row>
    <row r="93" spans="2:17" x14ac:dyDescent="0.25">
      <c r="B93" s="544"/>
      <c r="C93" s="545"/>
      <c r="D93" s="545"/>
      <c r="E93" s="545"/>
      <c r="F93" s="545"/>
      <c r="G93" s="545"/>
      <c r="H93" s="545"/>
      <c r="I93" s="545"/>
      <c r="J93" s="545"/>
      <c r="K93" s="545"/>
      <c r="L93" s="545"/>
      <c r="M93" s="545"/>
      <c r="N93" s="545"/>
      <c r="O93" s="545"/>
      <c r="P93" s="545"/>
      <c r="Q93" s="546"/>
    </row>
    <row r="94" spans="2:17" x14ac:dyDescent="0.25">
      <c r="B94" s="544"/>
      <c r="C94" s="545"/>
      <c r="D94" s="545"/>
      <c r="E94" s="545"/>
      <c r="F94" s="545"/>
      <c r="G94" s="545"/>
      <c r="H94" s="545"/>
      <c r="I94" s="545"/>
      <c r="J94" s="545"/>
      <c r="K94" s="545"/>
      <c r="L94" s="545"/>
      <c r="M94" s="545"/>
      <c r="N94" s="545"/>
      <c r="O94" s="545"/>
      <c r="P94" s="545"/>
      <c r="Q94" s="546"/>
    </row>
    <row r="95" spans="2:17" x14ac:dyDescent="0.25">
      <c r="B95" s="544"/>
      <c r="C95" s="545"/>
      <c r="D95" s="545"/>
      <c r="E95" s="545"/>
      <c r="F95" s="545"/>
      <c r="G95" s="545"/>
      <c r="H95" s="545"/>
      <c r="I95" s="545"/>
      <c r="J95" s="545"/>
      <c r="K95" s="545"/>
      <c r="L95" s="545"/>
      <c r="M95" s="545"/>
      <c r="N95" s="545"/>
      <c r="O95" s="545"/>
      <c r="P95" s="545"/>
      <c r="Q95" s="546"/>
    </row>
    <row r="96" spans="2:17" x14ac:dyDescent="0.25">
      <c r="B96" s="544"/>
      <c r="C96" s="545"/>
      <c r="D96" s="545"/>
      <c r="E96" s="545"/>
      <c r="F96" s="545"/>
      <c r="G96" s="545"/>
      <c r="H96" s="545"/>
      <c r="I96" s="545"/>
      <c r="J96" s="545"/>
      <c r="K96" s="545"/>
      <c r="L96" s="545"/>
      <c r="M96" s="545"/>
      <c r="N96" s="545"/>
      <c r="O96" s="545"/>
      <c r="P96" s="545"/>
      <c r="Q96" s="546"/>
    </row>
    <row r="97" spans="2:17" x14ac:dyDescent="0.25">
      <c r="B97" s="544"/>
      <c r="C97" s="545"/>
      <c r="D97" s="545"/>
      <c r="E97" s="545"/>
      <c r="F97" s="545"/>
      <c r="G97" s="545"/>
      <c r="H97" s="545"/>
      <c r="I97" s="545"/>
      <c r="J97" s="545"/>
      <c r="K97" s="545"/>
      <c r="L97" s="545"/>
      <c r="M97" s="545"/>
      <c r="N97" s="545"/>
      <c r="O97" s="545"/>
      <c r="P97" s="545"/>
      <c r="Q97" s="546"/>
    </row>
    <row r="98" spans="2:17" ht="21" customHeight="1" x14ac:dyDescent="0.25">
      <c r="B98" s="544"/>
      <c r="C98" s="545"/>
      <c r="D98" s="545"/>
      <c r="E98" s="545"/>
      <c r="F98" s="545"/>
      <c r="G98" s="545"/>
      <c r="H98" s="545"/>
      <c r="I98" s="545"/>
      <c r="J98" s="545"/>
      <c r="K98" s="545"/>
      <c r="L98" s="545"/>
      <c r="M98" s="545"/>
      <c r="N98" s="545"/>
      <c r="O98" s="545"/>
      <c r="P98" s="545"/>
      <c r="Q98" s="546"/>
    </row>
    <row r="99" spans="2:17" x14ac:dyDescent="0.25">
      <c r="B99" s="544"/>
      <c r="C99" s="545"/>
      <c r="D99" s="545"/>
      <c r="E99" s="545"/>
      <c r="F99" s="545"/>
      <c r="G99" s="545"/>
      <c r="H99" s="545"/>
      <c r="I99" s="545"/>
      <c r="J99" s="545"/>
      <c r="K99" s="545"/>
      <c r="L99" s="545"/>
      <c r="M99" s="545"/>
      <c r="N99" s="545"/>
      <c r="O99" s="545"/>
      <c r="P99" s="545"/>
      <c r="Q99" s="546"/>
    </row>
    <row r="100" spans="2:17" ht="16.5" thickBot="1" x14ac:dyDescent="0.3">
      <c r="B100" s="547"/>
      <c r="C100" s="548"/>
      <c r="D100" s="548"/>
      <c r="E100" s="548"/>
      <c r="F100" s="548"/>
      <c r="G100" s="548"/>
      <c r="H100" s="548"/>
      <c r="I100" s="548"/>
      <c r="J100" s="548"/>
      <c r="K100" s="548"/>
      <c r="L100" s="548"/>
      <c r="M100" s="548"/>
      <c r="N100" s="548"/>
      <c r="O100" s="548"/>
      <c r="P100" s="548"/>
      <c r="Q100" s="549"/>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Final FIeld Cage-Details'!A1" display="(follow link for detailed summary)"/>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70" zoomScaleNormal="70" workbookViewId="0">
      <selection activeCell="N6" sqref="N6:Q7"/>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521" t="s">
        <v>21</v>
      </c>
      <c r="G2" s="461"/>
      <c r="H2" s="461"/>
      <c r="I2" s="461"/>
      <c r="J2" s="461"/>
      <c r="K2" s="461"/>
      <c r="L2" s="522"/>
      <c r="M2" s="530" t="s">
        <v>1</v>
      </c>
      <c r="N2" s="525">
        <v>43509</v>
      </c>
      <c r="O2" s="526"/>
      <c r="P2" s="526"/>
      <c r="Q2" s="527"/>
    </row>
    <row r="3" spans="2:17" ht="16.149999999999999" customHeight="1" thickBot="1" x14ac:dyDescent="0.3">
      <c r="B3" s="3"/>
      <c r="C3" s="4"/>
      <c r="D3" s="4"/>
      <c r="E3" s="4"/>
      <c r="F3" s="523"/>
      <c r="G3" s="464"/>
      <c r="H3" s="464"/>
      <c r="I3" s="464"/>
      <c r="J3" s="464"/>
      <c r="K3" s="464"/>
      <c r="L3" s="524"/>
      <c r="M3" s="531"/>
      <c r="N3" s="528"/>
      <c r="O3" s="528"/>
      <c r="P3" s="528"/>
      <c r="Q3" s="529"/>
    </row>
    <row r="4" spans="2:17" ht="18" customHeight="1" x14ac:dyDescent="0.25">
      <c r="B4" s="3"/>
      <c r="C4" s="4"/>
      <c r="D4" s="4"/>
      <c r="E4" s="4"/>
      <c r="F4" s="523"/>
      <c r="G4" s="464"/>
      <c r="H4" s="464"/>
      <c r="I4" s="464"/>
      <c r="J4" s="464"/>
      <c r="K4" s="464"/>
      <c r="L4" s="524"/>
      <c r="M4" s="530" t="s">
        <v>0</v>
      </c>
      <c r="N4" s="526" t="s">
        <v>115</v>
      </c>
      <c r="O4" s="526"/>
      <c r="P4" s="526"/>
      <c r="Q4" s="527"/>
    </row>
    <row r="5" spans="2:17" ht="16.5" thickBot="1" x14ac:dyDescent="0.3">
      <c r="B5" s="3"/>
      <c r="C5" s="4"/>
      <c r="D5" s="4"/>
      <c r="E5" s="4"/>
      <c r="F5" s="523"/>
      <c r="G5" s="464"/>
      <c r="H5" s="464"/>
      <c r="I5" s="464"/>
      <c r="J5" s="464"/>
      <c r="K5" s="464"/>
      <c r="L5" s="524"/>
      <c r="M5" s="532"/>
      <c r="N5" s="533"/>
      <c r="O5" s="533"/>
      <c r="P5" s="533"/>
      <c r="Q5" s="534"/>
    </row>
    <row r="6" spans="2:17" ht="21" customHeight="1" x14ac:dyDescent="0.25">
      <c r="B6" s="3"/>
      <c r="C6" s="4"/>
      <c r="D6" s="4"/>
      <c r="E6" s="4"/>
      <c r="F6" s="523"/>
      <c r="G6" s="464"/>
      <c r="H6" s="464"/>
      <c r="I6" s="464"/>
      <c r="J6" s="464"/>
      <c r="K6" s="464"/>
      <c r="L6" s="464"/>
      <c r="M6" s="535" t="s">
        <v>2</v>
      </c>
      <c r="N6" s="537" t="str">
        <f>'v1 Field Cage-Summary'!N6:Q7</f>
        <v>133 v4</v>
      </c>
      <c r="O6" s="538"/>
      <c r="P6" s="538"/>
      <c r="Q6" s="539"/>
    </row>
    <row r="7" spans="2:17" ht="16.5" thickBot="1" x14ac:dyDescent="0.3">
      <c r="B7" s="3"/>
      <c r="C7" s="4"/>
      <c r="D7" s="4"/>
      <c r="E7" s="4"/>
      <c r="F7" s="523"/>
      <c r="G7" s="467"/>
      <c r="H7" s="467"/>
      <c r="I7" s="467"/>
      <c r="J7" s="467"/>
      <c r="K7" s="467"/>
      <c r="L7" s="467"/>
      <c r="M7" s="536"/>
      <c r="N7" s="540"/>
      <c r="O7" s="541"/>
      <c r="P7" s="541"/>
      <c r="Q7" s="542"/>
    </row>
    <row r="8" spans="2:17" s="13" customFormat="1" ht="27" customHeight="1" x14ac:dyDescent="0.25">
      <c r="B8" s="505" t="s">
        <v>22</v>
      </c>
      <c r="C8" s="506"/>
      <c r="D8" s="506"/>
      <c r="E8" s="506"/>
      <c r="F8" s="508"/>
      <c r="G8" s="505" t="s">
        <v>23</v>
      </c>
      <c r="H8" s="506"/>
      <c r="I8" s="506"/>
      <c r="J8" s="506"/>
      <c r="K8" s="506"/>
      <c r="L8" s="506"/>
      <c r="M8" s="507"/>
      <c r="N8" s="509" t="s">
        <v>24</v>
      </c>
      <c r="O8" s="510"/>
      <c r="P8" s="510"/>
      <c r="Q8" s="507"/>
    </row>
    <row r="9" spans="2:17" x14ac:dyDescent="0.25">
      <c r="B9" s="499" t="s">
        <v>121</v>
      </c>
      <c r="C9" s="500"/>
      <c r="D9" s="500"/>
      <c r="E9" s="500"/>
      <c r="F9" s="501"/>
      <c r="G9" s="499" t="s">
        <v>192</v>
      </c>
      <c r="H9" s="500"/>
      <c r="I9" s="500"/>
      <c r="J9" s="500"/>
      <c r="K9" s="500"/>
      <c r="L9" s="500"/>
      <c r="M9" s="501"/>
      <c r="N9" s="511"/>
      <c r="O9" s="512"/>
      <c r="P9" s="512"/>
      <c r="Q9" s="513"/>
    </row>
    <row r="10" spans="2:17" ht="16.5" thickBot="1" x14ac:dyDescent="0.3">
      <c r="B10" s="502"/>
      <c r="C10" s="503"/>
      <c r="D10" s="503"/>
      <c r="E10" s="503"/>
      <c r="F10" s="504"/>
      <c r="G10" s="502"/>
      <c r="H10" s="503"/>
      <c r="I10" s="503"/>
      <c r="J10" s="503"/>
      <c r="K10" s="503"/>
      <c r="L10" s="503"/>
      <c r="M10" s="504"/>
      <c r="N10" s="514"/>
      <c r="O10" s="515"/>
      <c r="P10" s="515"/>
      <c r="Q10" s="516"/>
    </row>
    <row r="11" spans="2:17" s="13" customFormat="1" ht="27" customHeight="1" x14ac:dyDescent="0.25">
      <c r="B11" s="505" t="s">
        <v>3</v>
      </c>
      <c r="C11" s="506"/>
      <c r="D11" s="506"/>
      <c r="E11" s="506"/>
      <c r="F11" s="506"/>
      <c r="G11" s="506"/>
      <c r="H11" s="506"/>
      <c r="I11" s="506"/>
      <c r="J11" s="506"/>
      <c r="K11" s="506"/>
      <c r="L11" s="506"/>
      <c r="M11" s="506"/>
      <c r="N11" s="506"/>
      <c r="O11" s="506"/>
      <c r="P11" s="506"/>
      <c r="Q11" s="508"/>
    </row>
    <row r="12" spans="2:17" ht="18" customHeight="1" x14ac:dyDescent="0.25">
      <c r="B12" s="517" t="s">
        <v>169</v>
      </c>
      <c r="C12" s="518"/>
      <c r="D12" s="518"/>
      <c r="E12" s="518"/>
      <c r="F12" s="518"/>
      <c r="G12" s="518"/>
      <c r="H12" s="518"/>
      <c r="I12" s="518"/>
      <c r="J12" s="518"/>
      <c r="K12" s="518"/>
      <c r="L12" s="518"/>
      <c r="M12" s="518"/>
      <c r="N12" s="518"/>
      <c r="O12" s="518"/>
      <c r="P12" s="518"/>
      <c r="Q12" s="519"/>
    </row>
    <row r="13" spans="2:17" ht="18" customHeight="1" x14ac:dyDescent="0.25">
      <c r="B13" s="520"/>
      <c r="C13" s="518"/>
      <c r="D13" s="518"/>
      <c r="E13" s="518"/>
      <c r="F13" s="518"/>
      <c r="G13" s="518"/>
      <c r="H13" s="518"/>
      <c r="I13" s="518"/>
      <c r="J13" s="518"/>
      <c r="K13" s="518"/>
      <c r="L13" s="518"/>
      <c r="M13" s="518"/>
      <c r="N13" s="518"/>
      <c r="O13" s="518"/>
      <c r="P13" s="518"/>
      <c r="Q13" s="519"/>
    </row>
    <row r="14" spans="2:17" ht="18" customHeight="1" x14ac:dyDescent="0.25">
      <c r="B14" s="520"/>
      <c r="C14" s="518"/>
      <c r="D14" s="518"/>
      <c r="E14" s="518"/>
      <c r="F14" s="518"/>
      <c r="G14" s="518"/>
      <c r="H14" s="518"/>
      <c r="I14" s="518"/>
      <c r="J14" s="518"/>
      <c r="K14" s="518"/>
      <c r="L14" s="518"/>
      <c r="M14" s="518"/>
      <c r="N14" s="518"/>
      <c r="O14" s="518"/>
      <c r="P14" s="518"/>
      <c r="Q14" s="519"/>
    </row>
    <row r="15" spans="2:17" x14ac:dyDescent="0.25">
      <c r="B15" s="520"/>
      <c r="C15" s="518"/>
      <c r="D15" s="518"/>
      <c r="E15" s="518"/>
      <c r="F15" s="518"/>
      <c r="G15" s="518"/>
      <c r="H15" s="518"/>
      <c r="I15" s="518"/>
      <c r="J15" s="518"/>
      <c r="K15" s="518"/>
      <c r="L15" s="518"/>
      <c r="M15" s="518"/>
      <c r="N15" s="518"/>
      <c r="O15" s="518"/>
      <c r="P15" s="518"/>
      <c r="Q15" s="519"/>
    </row>
    <row r="16" spans="2:17" x14ac:dyDescent="0.25">
      <c r="B16" s="520"/>
      <c r="C16" s="518"/>
      <c r="D16" s="518"/>
      <c r="E16" s="518"/>
      <c r="F16" s="518"/>
      <c r="G16" s="518"/>
      <c r="H16" s="518"/>
      <c r="I16" s="518"/>
      <c r="J16" s="518"/>
      <c r="K16" s="518"/>
      <c r="L16" s="518"/>
      <c r="M16" s="518"/>
      <c r="N16" s="518"/>
      <c r="O16" s="518"/>
      <c r="P16" s="518"/>
      <c r="Q16" s="519"/>
    </row>
    <row r="17" spans="2:17" x14ac:dyDescent="0.25">
      <c r="B17" s="520"/>
      <c r="C17" s="518"/>
      <c r="D17" s="518"/>
      <c r="E17" s="518"/>
      <c r="F17" s="518"/>
      <c r="G17" s="518"/>
      <c r="H17" s="518"/>
      <c r="I17" s="518"/>
      <c r="J17" s="518"/>
      <c r="K17" s="518"/>
      <c r="L17" s="518"/>
      <c r="M17" s="518"/>
      <c r="N17" s="518"/>
      <c r="O17" s="518"/>
      <c r="P17" s="518"/>
      <c r="Q17" s="519"/>
    </row>
    <row r="18" spans="2:17" ht="16.5" thickBot="1" x14ac:dyDescent="0.3">
      <c r="B18" s="520"/>
      <c r="C18" s="518"/>
      <c r="D18" s="518"/>
      <c r="E18" s="518"/>
      <c r="F18" s="518"/>
      <c r="G18" s="518"/>
      <c r="H18" s="518"/>
      <c r="I18" s="518"/>
      <c r="J18" s="518"/>
      <c r="K18" s="518"/>
      <c r="L18" s="518"/>
      <c r="M18" s="518"/>
      <c r="N18" s="518"/>
      <c r="O18" s="518"/>
      <c r="P18" s="518"/>
      <c r="Q18" s="519"/>
    </row>
    <row r="19" spans="2:17" s="13" customFormat="1" ht="27" customHeight="1" x14ac:dyDescent="0.25">
      <c r="B19" s="505" t="s">
        <v>4</v>
      </c>
      <c r="C19" s="506"/>
      <c r="D19" s="506"/>
      <c r="E19" s="506"/>
      <c r="F19" s="506"/>
      <c r="G19" s="506"/>
      <c r="H19" s="506"/>
      <c r="I19" s="506"/>
      <c r="J19" s="506"/>
      <c r="K19" s="506"/>
      <c r="L19" s="506"/>
      <c r="M19" s="506"/>
      <c r="N19" s="506"/>
      <c r="O19" s="506"/>
      <c r="P19" s="506"/>
      <c r="Q19" s="508"/>
    </row>
    <row r="20" spans="2:17" x14ac:dyDescent="0.25">
      <c r="B20" s="5"/>
      <c r="Q20" s="7"/>
    </row>
    <row r="21" spans="2:17" x14ac:dyDescent="0.25">
      <c r="B21" s="5"/>
      <c r="Q21" s="7"/>
    </row>
    <row r="22" spans="2:17" ht="19.5" thickBot="1" x14ac:dyDescent="0.35">
      <c r="B22" s="5"/>
      <c r="C22" s="12" t="s">
        <v>116</v>
      </c>
      <c r="D22" s="11" t="s">
        <v>5</v>
      </c>
      <c r="Q22" s="7"/>
    </row>
    <row r="23" spans="2:17" ht="19.5" thickBot="1" x14ac:dyDescent="0.35">
      <c r="B23" s="5"/>
      <c r="C23" s="12" t="s">
        <v>116</v>
      </c>
      <c r="D23" s="11" t="s">
        <v>6</v>
      </c>
      <c r="Q23" s="7"/>
    </row>
    <row r="24" spans="2:17" ht="19.5" thickBot="1" x14ac:dyDescent="0.35">
      <c r="B24" s="5"/>
      <c r="C24" s="12" t="s">
        <v>116</v>
      </c>
      <c r="D24" s="11" t="s">
        <v>7</v>
      </c>
      <c r="Q24" s="7"/>
    </row>
    <row r="25" spans="2:17" ht="19.5" thickBot="1" x14ac:dyDescent="0.35">
      <c r="B25" s="5"/>
      <c r="C25" s="12" t="s">
        <v>116</v>
      </c>
      <c r="D25" s="11" t="s">
        <v>8</v>
      </c>
      <c r="Q25" s="7"/>
    </row>
    <row r="26" spans="2:17" ht="19.5" thickBot="1" x14ac:dyDescent="0.35">
      <c r="B26" s="5"/>
      <c r="C26" s="12" t="s">
        <v>116</v>
      </c>
      <c r="D26" s="11" t="s">
        <v>9</v>
      </c>
      <c r="Q26" s="7"/>
    </row>
    <row r="27" spans="2:17" ht="19.5" thickBot="1" x14ac:dyDescent="0.35">
      <c r="B27" s="5"/>
      <c r="C27" s="12" t="s">
        <v>116</v>
      </c>
      <c r="D27" s="11" t="s">
        <v>10</v>
      </c>
      <c r="Q27" s="7"/>
    </row>
    <row r="28" spans="2:17" ht="19.5" thickBot="1" x14ac:dyDescent="0.35">
      <c r="B28" s="5"/>
      <c r="C28" s="12" t="s">
        <v>116</v>
      </c>
      <c r="D28" s="11" t="s">
        <v>11</v>
      </c>
      <c r="Q28" s="7"/>
    </row>
    <row r="29" spans="2:17" ht="19.5" thickBot="1" x14ac:dyDescent="0.35">
      <c r="B29" s="5"/>
      <c r="C29" s="12" t="s">
        <v>116</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469" t="s">
        <v>13</v>
      </c>
      <c r="C32" s="470"/>
      <c r="D32" s="470"/>
      <c r="E32" s="470"/>
      <c r="F32" s="470"/>
      <c r="G32" s="470"/>
      <c r="H32" s="470"/>
      <c r="I32" s="470"/>
      <c r="J32" s="470"/>
      <c r="K32" s="470"/>
      <c r="L32" s="470"/>
      <c r="M32" s="470"/>
      <c r="N32" s="470"/>
      <c r="O32" s="470"/>
      <c r="P32" s="470"/>
      <c r="Q32" s="471"/>
    </row>
    <row r="33" spans="2:17" x14ac:dyDescent="0.25">
      <c r="B33" s="481" t="s">
        <v>182</v>
      </c>
      <c r="C33" s="482"/>
      <c r="D33" s="482"/>
      <c r="E33" s="482"/>
      <c r="F33" s="482"/>
      <c r="G33" s="482"/>
      <c r="H33" s="482"/>
      <c r="I33" s="482"/>
      <c r="J33" s="482"/>
      <c r="K33" s="482"/>
      <c r="L33" s="482"/>
      <c r="M33" s="482"/>
      <c r="N33" s="482"/>
      <c r="O33" s="482"/>
      <c r="P33" s="482"/>
      <c r="Q33" s="483"/>
    </row>
    <row r="34" spans="2:17" x14ac:dyDescent="0.25">
      <c r="B34" s="484"/>
      <c r="C34" s="485"/>
      <c r="D34" s="485"/>
      <c r="E34" s="485"/>
      <c r="F34" s="485"/>
      <c r="G34" s="485"/>
      <c r="H34" s="485"/>
      <c r="I34" s="485"/>
      <c r="J34" s="485"/>
      <c r="K34" s="485"/>
      <c r="L34" s="485"/>
      <c r="M34" s="485"/>
      <c r="N34" s="485"/>
      <c r="O34" s="485"/>
      <c r="P34" s="485"/>
      <c r="Q34" s="486"/>
    </row>
    <row r="35" spans="2:17" x14ac:dyDescent="0.25">
      <c r="B35" s="484"/>
      <c r="C35" s="485"/>
      <c r="D35" s="485"/>
      <c r="E35" s="485"/>
      <c r="F35" s="485"/>
      <c r="G35" s="485"/>
      <c r="H35" s="485"/>
      <c r="I35" s="485"/>
      <c r="J35" s="485"/>
      <c r="K35" s="485"/>
      <c r="L35" s="485"/>
      <c r="M35" s="485"/>
      <c r="N35" s="485"/>
      <c r="O35" s="485"/>
      <c r="P35" s="485"/>
      <c r="Q35" s="486"/>
    </row>
    <row r="36" spans="2:17" x14ac:dyDescent="0.25">
      <c r="B36" s="484"/>
      <c r="C36" s="485"/>
      <c r="D36" s="485"/>
      <c r="E36" s="485"/>
      <c r="F36" s="485"/>
      <c r="G36" s="485"/>
      <c r="H36" s="485"/>
      <c r="I36" s="485"/>
      <c r="J36" s="485"/>
      <c r="K36" s="485"/>
      <c r="L36" s="485"/>
      <c r="M36" s="485"/>
      <c r="N36" s="485"/>
      <c r="O36" s="485"/>
      <c r="P36" s="485"/>
      <c r="Q36" s="486"/>
    </row>
    <row r="37" spans="2:17" x14ac:dyDescent="0.25">
      <c r="B37" s="484"/>
      <c r="C37" s="485"/>
      <c r="D37" s="485"/>
      <c r="E37" s="485"/>
      <c r="F37" s="485"/>
      <c r="G37" s="485"/>
      <c r="H37" s="485"/>
      <c r="I37" s="485"/>
      <c r="J37" s="485"/>
      <c r="K37" s="485"/>
      <c r="L37" s="485"/>
      <c r="M37" s="485"/>
      <c r="N37" s="485"/>
      <c r="O37" s="485"/>
      <c r="P37" s="485"/>
      <c r="Q37" s="486"/>
    </row>
    <row r="38" spans="2:17" x14ac:dyDescent="0.25">
      <c r="B38" s="484"/>
      <c r="C38" s="485"/>
      <c r="D38" s="485"/>
      <c r="E38" s="485"/>
      <c r="F38" s="485"/>
      <c r="G38" s="485"/>
      <c r="H38" s="485"/>
      <c r="I38" s="485"/>
      <c r="J38" s="485"/>
      <c r="K38" s="485"/>
      <c r="L38" s="485"/>
      <c r="M38" s="485"/>
      <c r="N38" s="485"/>
      <c r="O38" s="485"/>
      <c r="P38" s="485"/>
      <c r="Q38" s="486"/>
    </row>
    <row r="39" spans="2:17" x14ac:dyDescent="0.25">
      <c r="B39" s="484"/>
      <c r="C39" s="485"/>
      <c r="D39" s="485"/>
      <c r="E39" s="485"/>
      <c r="F39" s="485"/>
      <c r="G39" s="485"/>
      <c r="H39" s="485"/>
      <c r="I39" s="485"/>
      <c r="J39" s="485"/>
      <c r="K39" s="485"/>
      <c r="L39" s="485"/>
      <c r="M39" s="485"/>
      <c r="N39" s="485"/>
      <c r="O39" s="485"/>
      <c r="P39" s="485"/>
      <c r="Q39" s="486"/>
    </row>
    <row r="40" spans="2:17" x14ac:dyDescent="0.25">
      <c r="B40" s="484"/>
      <c r="C40" s="485"/>
      <c r="D40" s="485"/>
      <c r="E40" s="485"/>
      <c r="F40" s="485"/>
      <c r="G40" s="485"/>
      <c r="H40" s="485"/>
      <c r="I40" s="485"/>
      <c r="J40" s="485"/>
      <c r="K40" s="485"/>
      <c r="L40" s="485"/>
      <c r="M40" s="485"/>
      <c r="N40" s="485"/>
      <c r="O40" s="485"/>
      <c r="P40" s="485"/>
      <c r="Q40" s="486"/>
    </row>
    <row r="41" spans="2:17" x14ac:dyDescent="0.25">
      <c r="B41" s="484"/>
      <c r="C41" s="485"/>
      <c r="D41" s="485"/>
      <c r="E41" s="485"/>
      <c r="F41" s="485"/>
      <c r="G41" s="485"/>
      <c r="H41" s="485"/>
      <c r="I41" s="485"/>
      <c r="J41" s="485"/>
      <c r="K41" s="485"/>
      <c r="L41" s="485"/>
      <c r="M41" s="485"/>
      <c r="N41" s="485"/>
      <c r="O41" s="485"/>
      <c r="P41" s="485"/>
      <c r="Q41" s="486"/>
    </row>
    <row r="42" spans="2:17" x14ac:dyDescent="0.25">
      <c r="B42" s="484"/>
      <c r="C42" s="485"/>
      <c r="D42" s="485"/>
      <c r="E42" s="485"/>
      <c r="F42" s="485"/>
      <c r="G42" s="485"/>
      <c r="H42" s="485"/>
      <c r="I42" s="485"/>
      <c r="J42" s="485"/>
      <c r="K42" s="485"/>
      <c r="L42" s="485"/>
      <c r="M42" s="485"/>
      <c r="N42" s="485"/>
      <c r="O42" s="485"/>
      <c r="P42" s="485"/>
      <c r="Q42" s="486"/>
    </row>
    <row r="43" spans="2:17" x14ac:dyDescent="0.25">
      <c r="B43" s="484"/>
      <c r="C43" s="485"/>
      <c r="D43" s="485"/>
      <c r="E43" s="485"/>
      <c r="F43" s="485"/>
      <c r="G43" s="485"/>
      <c r="H43" s="485"/>
      <c r="I43" s="485"/>
      <c r="J43" s="485"/>
      <c r="K43" s="485"/>
      <c r="L43" s="485"/>
      <c r="M43" s="485"/>
      <c r="N43" s="485"/>
      <c r="O43" s="485"/>
      <c r="P43" s="485"/>
      <c r="Q43" s="486"/>
    </row>
    <row r="44" spans="2:17" ht="16.5" thickBot="1" x14ac:dyDescent="0.3">
      <c r="B44" s="487"/>
      <c r="C44" s="488"/>
      <c r="D44" s="488"/>
      <c r="E44" s="488"/>
      <c r="F44" s="488"/>
      <c r="G44" s="488"/>
      <c r="H44" s="488"/>
      <c r="I44" s="488"/>
      <c r="J44" s="488"/>
      <c r="K44" s="488"/>
      <c r="L44" s="488"/>
      <c r="M44" s="488"/>
      <c r="N44" s="488"/>
      <c r="O44" s="488"/>
      <c r="P44" s="488"/>
      <c r="Q44" s="489"/>
    </row>
    <row r="45" spans="2:17" x14ac:dyDescent="0.25">
      <c r="B45" s="469" t="s">
        <v>14</v>
      </c>
      <c r="C45" s="470"/>
      <c r="D45" s="470"/>
      <c r="E45" s="470"/>
      <c r="F45" s="470"/>
      <c r="G45" s="470"/>
      <c r="H45" s="470"/>
      <c r="I45" s="470"/>
      <c r="J45" s="470"/>
      <c r="K45" s="470"/>
      <c r="L45" s="470"/>
      <c r="M45" s="470"/>
      <c r="N45" s="470"/>
      <c r="O45" s="470"/>
      <c r="P45" s="470"/>
      <c r="Q45" s="471"/>
    </row>
    <row r="46" spans="2:17" x14ac:dyDescent="0.25">
      <c r="B46" s="472"/>
      <c r="C46" s="473"/>
      <c r="D46" s="473"/>
      <c r="E46" s="473"/>
      <c r="F46" s="473"/>
      <c r="G46" s="473"/>
      <c r="H46" s="473"/>
      <c r="I46" s="473"/>
      <c r="J46" s="473"/>
      <c r="K46" s="473"/>
      <c r="L46" s="473"/>
      <c r="M46" s="473"/>
      <c r="N46" s="473"/>
      <c r="O46" s="473"/>
      <c r="P46" s="473"/>
      <c r="Q46" s="474"/>
    </row>
    <row r="47" spans="2:17" x14ac:dyDescent="0.25">
      <c r="B47" s="490" t="s">
        <v>171</v>
      </c>
      <c r="C47" s="491"/>
      <c r="D47" s="491"/>
      <c r="E47" s="491"/>
      <c r="F47" s="491"/>
      <c r="G47" s="491"/>
      <c r="H47" s="491"/>
      <c r="I47" s="491"/>
      <c r="J47" s="491"/>
      <c r="K47" s="491"/>
      <c r="L47" s="491"/>
      <c r="M47" s="491"/>
      <c r="N47" s="491"/>
      <c r="O47" s="491"/>
      <c r="P47" s="491"/>
      <c r="Q47" s="492"/>
    </row>
    <row r="48" spans="2:17" x14ac:dyDescent="0.25">
      <c r="B48" s="490"/>
      <c r="C48" s="491"/>
      <c r="D48" s="491"/>
      <c r="E48" s="491"/>
      <c r="F48" s="491"/>
      <c r="G48" s="491"/>
      <c r="H48" s="491"/>
      <c r="I48" s="491"/>
      <c r="J48" s="491"/>
      <c r="K48" s="491"/>
      <c r="L48" s="491"/>
      <c r="M48" s="491"/>
      <c r="N48" s="491"/>
      <c r="O48" s="491"/>
      <c r="P48" s="491"/>
      <c r="Q48" s="492"/>
    </row>
    <row r="49" spans="2:17" x14ac:dyDescent="0.25">
      <c r="B49" s="490"/>
      <c r="C49" s="491"/>
      <c r="D49" s="491"/>
      <c r="E49" s="491"/>
      <c r="F49" s="491"/>
      <c r="G49" s="491"/>
      <c r="H49" s="491"/>
      <c r="I49" s="491"/>
      <c r="J49" s="491"/>
      <c r="K49" s="491"/>
      <c r="L49" s="491"/>
      <c r="M49" s="491"/>
      <c r="N49" s="491"/>
      <c r="O49" s="491"/>
      <c r="P49" s="491"/>
      <c r="Q49" s="492"/>
    </row>
    <row r="50" spans="2:17" x14ac:dyDescent="0.25">
      <c r="B50" s="490"/>
      <c r="C50" s="491"/>
      <c r="D50" s="491"/>
      <c r="E50" s="491"/>
      <c r="F50" s="491"/>
      <c r="G50" s="491"/>
      <c r="H50" s="491"/>
      <c r="I50" s="491"/>
      <c r="J50" s="491"/>
      <c r="K50" s="491"/>
      <c r="L50" s="491"/>
      <c r="M50" s="491"/>
      <c r="N50" s="491"/>
      <c r="O50" s="491"/>
      <c r="P50" s="491"/>
      <c r="Q50" s="492"/>
    </row>
    <row r="51" spans="2:17" x14ac:dyDescent="0.25">
      <c r="B51" s="490"/>
      <c r="C51" s="491"/>
      <c r="D51" s="491"/>
      <c r="E51" s="491"/>
      <c r="F51" s="491"/>
      <c r="G51" s="491"/>
      <c r="H51" s="491"/>
      <c r="I51" s="491"/>
      <c r="J51" s="491"/>
      <c r="K51" s="491"/>
      <c r="L51" s="491"/>
      <c r="M51" s="491"/>
      <c r="N51" s="491"/>
      <c r="O51" s="491"/>
      <c r="P51" s="491"/>
      <c r="Q51" s="492"/>
    </row>
    <row r="52" spans="2:17" x14ac:dyDescent="0.25">
      <c r="B52" s="490"/>
      <c r="C52" s="491"/>
      <c r="D52" s="491"/>
      <c r="E52" s="491"/>
      <c r="F52" s="491"/>
      <c r="G52" s="491"/>
      <c r="H52" s="491"/>
      <c r="I52" s="491"/>
      <c r="J52" s="491"/>
      <c r="K52" s="491"/>
      <c r="L52" s="491"/>
      <c r="M52" s="491"/>
      <c r="N52" s="491"/>
      <c r="O52" s="491"/>
      <c r="P52" s="491"/>
      <c r="Q52" s="492"/>
    </row>
    <row r="53" spans="2:17" x14ac:dyDescent="0.25">
      <c r="B53" s="490"/>
      <c r="C53" s="491"/>
      <c r="D53" s="491"/>
      <c r="E53" s="491"/>
      <c r="F53" s="491"/>
      <c r="G53" s="491"/>
      <c r="H53" s="491"/>
      <c r="I53" s="491"/>
      <c r="J53" s="491"/>
      <c r="K53" s="491"/>
      <c r="L53" s="491"/>
      <c r="M53" s="491"/>
      <c r="N53" s="491"/>
      <c r="O53" s="491"/>
      <c r="P53" s="491"/>
      <c r="Q53" s="492"/>
    </row>
    <row r="54" spans="2:17" x14ac:dyDescent="0.25">
      <c r="B54" s="490"/>
      <c r="C54" s="491"/>
      <c r="D54" s="491"/>
      <c r="E54" s="491"/>
      <c r="F54" s="491"/>
      <c r="G54" s="491"/>
      <c r="H54" s="491"/>
      <c r="I54" s="491"/>
      <c r="J54" s="491"/>
      <c r="K54" s="491"/>
      <c r="L54" s="491"/>
      <c r="M54" s="491"/>
      <c r="N54" s="491"/>
      <c r="O54" s="491"/>
      <c r="P54" s="491"/>
      <c r="Q54" s="492"/>
    </row>
    <row r="55" spans="2:17" x14ac:dyDescent="0.25">
      <c r="B55" s="490"/>
      <c r="C55" s="491"/>
      <c r="D55" s="491"/>
      <c r="E55" s="491"/>
      <c r="F55" s="491"/>
      <c r="G55" s="491"/>
      <c r="H55" s="491"/>
      <c r="I55" s="491"/>
      <c r="J55" s="491"/>
      <c r="K55" s="491"/>
      <c r="L55" s="491"/>
      <c r="M55" s="491"/>
      <c r="N55" s="491"/>
      <c r="O55" s="491"/>
      <c r="P55" s="491"/>
      <c r="Q55" s="492"/>
    </row>
    <row r="56" spans="2:17" x14ac:dyDescent="0.25">
      <c r="B56" s="490"/>
      <c r="C56" s="491"/>
      <c r="D56" s="491"/>
      <c r="E56" s="491"/>
      <c r="F56" s="491"/>
      <c r="G56" s="491"/>
      <c r="H56" s="491"/>
      <c r="I56" s="491"/>
      <c r="J56" s="491"/>
      <c r="K56" s="491"/>
      <c r="L56" s="491"/>
      <c r="M56" s="491"/>
      <c r="N56" s="491"/>
      <c r="O56" s="491"/>
      <c r="P56" s="491"/>
      <c r="Q56" s="492"/>
    </row>
    <row r="57" spans="2:17" x14ac:dyDescent="0.25">
      <c r="B57" s="490"/>
      <c r="C57" s="491"/>
      <c r="D57" s="491"/>
      <c r="E57" s="491"/>
      <c r="F57" s="491"/>
      <c r="G57" s="491"/>
      <c r="H57" s="491"/>
      <c r="I57" s="491"/>
      <c r="J57" s="491"/>
      <c r="K57" s="491"/>
      <c r="L57" s="491"/>
      <c r="M57" s="491"/>
      <c r="N57" s="491"/>
      <c r="O57" s="491"/>
      <c r="P57" s="491"/>
      <c r="Q57" s="492"/>
    </row>
    <row r="58" spans="2:17" x14ac:dyDescent="0.25">
      <c r="B58" s="490"/>
      <c r="C58" s="491"/>
      <c r="D58" s="491"/>
      <c r="E58" s="491"/>
      <c r="F58" s="491"/>
      <c r="G58" s="491"/>
      <c r="H58" s="491"/>
      <c r="I58" s="491"/>
      <c r="J58" s="491"/>
      <c r="K58" s="491"/>
      <c r="L58" s="491"/>
      <c r="M58" s="491"/>
      <c r="N58" s="491"/>
      <c r="O58" s="491"/>
      <c r="P58" s="491"/>
      <c r="Q58" s="492"/>
    </row>
    <row r="59" spans="2:17" x14ac:dyDescent="0.25">
      <c r="B59" s="490"/>
      <c r="C59" s="491"/>
      <c r="D59" s="491"/>
      <c r="E59" s="491"/>
      <c r="F59" s="491"/>
      <c r="G59" s="491"/>
      <c r="H59" s="491"/>
      <c r="I59" s="491"/>
      <c r="J59" s="491"/>
      <c r="K59" s="491"/>
      <c r="L59" s="491"/>
      <c r="M59" s="491"/>
      <c r="N59" s="491"/>
      <c r="O59" s="491"/>
      <c r="P59" s="491"/>
      <c r="Q59" s="492"/>
    </row>
    <row r="60" spans="2:17" x14ac:dyDescent="0.25">
      <c r="B60" s="490"/>
      <c r="C60" s="491"/>
      <c r="D60" s="491"/>
      <c r="E60" s="491"/>
      <c r="F60" s="491"/>
      <c r="G60" s="491"/>
      <c r="H60" s="491"/>
      <c r="I60" s="491"/>
      <c r="J60" s="491"/>
      <c r="K60" s="491"/>
      <c r="L60" s="491"/>
      <c r="M60" s="491"/>
      <c r="N60" s="491"/>
      <c r="O60" s="491"/>
      <c r="P60" s="491"/>
      <c r="Q60" s="492"/>
    </row>
    <row r="61" spans="2:17" x14ac:dyDescent="0.25">
      <c r="B61" s="490"/>
      <c r="C61" s="491"/>
      <c r="D61" s="491"/>
      <c r="E61" s="491"/>
      <c r="F61" s="491"/>
      <c r="G61" s="491"/>
      <c r="H61" s="491"/>
      <c r="I61" s="491"/>
      <c r="J61" s="491"/>
      <c r="K61" s="491"/>
      <c r="L61" s="491"/>
      <c r="M61" s="491"/>
      <c r="N61" s="491"/>
      <c r="O61" s="491"/>
      <c r="P61" s="491"/>
      <c r="Q61" s="492"/>
    </row>
    <row r="62" spans="2:17" ht="16.5" thickBot="1" x14ac:dyDescent="0.3">
      <c r="B62" s="493"/>
      <c r="C62" s="494"/>
      <c r="D62" s="494"/>
      <c r="E62" s="494"/>
      <c r="F62" s="494"/>
      <c r="G62" s="494"/>
      <c r="H62" s="494"/>
      <c r="I62" s="494"/>
      <c r="J62" s="494"/>
      <c r="K62" s="494"/>
      <c r="L62" s="494"/>
      <c r="M62" s="494"/>
      <c r="N62" s="494"/>
      <c r="O62" s="494"/>
      <c r="P62" s="494"/>
      <c r="Q62" s="495"/>
    </row>
    <row r="63" spans="2:17" x14ac:dyDescent="0.25">
      <c r="B63" s="469" t="s">
        <v>15</v>
      </c>
      <c r="C63" s="470"/>
      <c r="D63" s="470"/>
      <c r="E63" s="470"/>
      <c r="F63" s="470"/>
      <c r="G63" s="470"/>
      <c r="H63" s="470"/>
      <c r="I63" s="470"/>
      <c r="J63" s="470"/>
      <c r="K63" s="470"/>
      <c r="L63" s="470"/>
      <c r="M63" s="470"/>
      <c r="N63" s="470"/>
      <c r="O63" s="470"/>
      <c r="P63" s="470"/>
      <c r="Q63" s="471"/>
    </row>
    <row r="64" spans="2:17" x14ac:dyDescent="0.25">
      <c r="B64" s="472"/>
      <c r="C64" s="473"/>
      <c r="D64" s="473"/>
      <c r="E64" s="473"/>
      <c r="F64" s="473"/>
      <c r="G64" s="473"/>
      <c r="H64" s="473"/>
      <c r="I64" s="473"/>
      <c r="J64" s="473"/>
      <c r="K64" s="473"/>
      <c r="L64" s="473"/>
      <c r="M64" s="473"/>
      <c r="N64" s="473"/>
      <c r="O64" s="473"/>
      <c r="P64" s="473"/>
      <c r="Q64" s="474"/>
    </row>
    <row r="65" spans="2:17" ht="15.6" customHeight="1" x14ac:dyDescent="0.25">
      <c r="B65" s="14"/>
      <c r="C65" s="15"/>
      <c r="D65" s="496"/>
      <c r="E65" s="496"/>
      <c r="F65" s="496"/>
      <c r="G65" s="496"/>
      <c r="H65" s="496"/>
      <c r="I65" s="496"/>
      <c r="J65" s="496"/>
      <c r="K65" s="496"/>
      <c r="L65" s="496"/>
      <c r="M65" s="496"/>
      <c r="N65" s="496"/>
      <c r="O65" s="496"/>
      <c r="P65" s="496"/>
      <c r="Q65" s="496"/>
    </row>
    <row r="66" spans="2:17" ht="15.6" customHeight="1" x14ac:dyDescent="0.25">
      <c r="B66" s="490" t="s">
        <v>170</v>
      </c>
      <c r="C66" s="491"/>
      <c r="D66" s="491"/>
      <c r="E66" s="491"/>
      <c r="F66" s="491"/>
      <c r="G66" s="491"/>
      <c r="H66" s="491"/>
      <c r="I66" s="491"/>
      <c r="J66" s="491"/>
      <c r="K66" s="491"/>
      <c r="L66" s="491"/>
      <c r="M66" s="491"/>
      <c r="N66" s="491"/>
      <c r="O66" s="491"/>
      <c r="P66" s="491"/>
      <c r="Q66" s="492"/>
    </row>
    <row r="67" spans="2:17" ht="15.6" customHeight="1" x14ac:dyDescent="0.25">
      <c r="B67" s="490"/>
      <c r="C67" s="491"/>
      <c r="D67" s="491"/>
      <c r="E67" s="491"/>
      <c r="F67" s="491"/>
      <c r="G67" s="491"/>
      <c r="H67" s="491"/>
      <c r="I67" s="491"/>
      <c r="J67" s="491"/>
      <c r="K67" s="491"/>
      <c r="L67" s="491"/>
      <c r="M67" s="491"/>
      <c r="N67" s="491"/>
      <c r="O67" s="491"/>
      <c r="P67" s="491"/>
      <c r="Q67" s="492"/>
    </row>
    <row r="68" spans="2:17" ht="15.6" customHeight="1" x14ac:dyDescent="0.25">
      <c r="B68" s="490"/>
      <c r="C68" s="491"/>
      <c r="D68" s="491"/>
      <c r="E68" s="491"/>
      <c r="F68" s="491"/>
      <c r="G68" s="491"/>
      <c r="H68" s="491"/>
      <c r="I68" s="491"/>
      <c r="J68" s="491"/>
      <c r="K68" s="491"/>
      <c r="L68" s="491"/>
      <c r="M68" s="491"/>
      <c r="N68" s="491"/>
      <c r="O68" s="491"/>
      <c r="P68" s="491"/>
      <c r="Q68" s="492"/>
    </row>
    <row r="69" spans="2:17" ht="15.6" customHeight="1" x14ac:dyDescent="0.25">
      <c r="B69" s="490"/>
      <c r="C69" s="491"/>
      <c r="D69" s="491"/>
      <c r="E69" s="491"/>
      <c r="F69" s="491"/>
      <c r="G69" s="491"/>
      <c r="H69" s="491"/>
      <c r="I69" s="491"/>
      <c r="J69" s="491"/>
      <c r="K69" s="491"/>
      <c r="L69" s="491"/>
      <c r="M69" s="491"/>
      <c r="N69" s="491"/>
      <c r="O69" s="491"/>
      <c r="P69" s="491"/>
      <c r="Q69" s="492"/>
    </row>
    <row r="70" spans="2:17" ht="15.6" customHeight="1" x14ac:dyDescent="0.25">
      <c r="B70" s="490"/>
      <c r="C70" s="491"/>
      <c r="D70" s="491"/>
      <c r="E70" s="491"/>
      <c r="F70" s="491"/>
      <c r="G70" s="491"/>
      <c r="H70" s="491"/>
      <c r="I70" s="491"/>
      <c r="J70" s="491"/>
      <c r="K70" s="491"/>
      <c r="L70" s="491"/>
      <c r="M70" s="491"/>
      <c r="N70" s="491"/>
      <c r="O70" s="491"/>
      <c r="P70" s="491"/>
      <c r="Q70" s="492"/>
    </row>
    <row r="71" spans="2:17" ht="15.6" customHeight="1" x14ac:dyDescent="0.25">
      <c r="B71" s="490"/>
      <c r="C71" s="491"/>
      <c r="D71" s="491"/>
      <c r="E71" s="491"/>
      <c r="F71" s="491"/>
      <c r="G71" s="491"/>
      <c r="H71" s="491"/>
      <c r="I71" s="491"/>
      <c r="J71" s="491"/>
      <c r="K71" s="491"/>
      <c r="L71" s="491"/>
      <c r="M71" s="491"/>
      <c r="N71" s="491"/>
      <c r="O71" s="491"/>
      <c r="P71" s="491"/>
      <c r="Q71" s="492"/>
    </row>
    <row r="72" spans="2:17" ht="15.6" customHeight="1" x14ac:dyDescent="0.25">
      <c r="B72" s="490"/>
      <c r="C72" s="491"/>
      <c r="D72" s="491"/>
      <c r="E72" s="491"/>
      <c r="F72" s="491"/>
      <c r="G72" s="491"/>
      <c r="H72" s="491"/>
      <c r="I72" s="491"/>
      <c r="J72" s="491"/>
      <c r="K72" s="491"/>
      <c r="L72" s="491"/>
      <c r="M72" s="491"/>
      <c r="N72" s="491"/>
      <c r="O72" s="491"/>
      <c r="P72" s="491"/>
      <c r="Q72" s="492"/>
    </row>
    <row r="73" spans="2:17" ht="15.6" customHeight="1" x14ac:dyDescent="0.25">
      <c r="B73" s="490"/>
      <c r="C73" s="491"/>
      <c r="D73" s="491"/>
      <c r="E73" s="491"/>
      <c r="F73" s="491"/>
      <c r="G73" s="491"/>
      <c r="H73" s="491"/>
      <c r="I73" s="491"/>
      <c r="J73" s="491"/>
      <c r="K73" s="491"/>
      <c r="L73" s="491"/>
      <c r="M73" s="491"/>
      <c r="N73" s="491"/>
      <c r="O73" s="491"/>
      <c r="P73" s="491"/>
      <c r="Q73" s="492"/>
    </row>
    <row r="74" spans="2:17" ht="16.149999999999999" customHeight="1" thickBot="1" x14ac:dyDescent="0.3">
      <c r="B74" s="493"/>
      <c r="C74" s="494"/>
      <c r="D74" s="494"/>
      <c r="E74" s="494"/>
      <c r="F74" s="494"/>
      <c r="G74" s="494"/>
      <c r="H74" s="494"/>
      <c r="I74" s="494"/>
      <c r="J74" s="494"/>
      <c r="K74" s="494"/>
      <c r="L74" s="494"/>
      <c r="M74" s="494"/>
      <c r="N74" s="494"/>
      <c r="O74" s="494"/>
      <c r="P74" s="494"/>
      <c r="Q74" s="495"/>
    </row>
    <row r="75" spans="2:17" x14ac:dyDescent="0.25">
      <c r="B75" s="469" t="s">
        <v>357</v>
      </c>
      <c r="C75" s="470"/>
      <c r="D75" s="470"/>
      <c r="E75" s="470"/>
      <c r="F75" s="470"/>
      <c r="G75" s="470"/>
      <c r="H75" s="470"/>
      <c r="I75" s="470"/>
      <c r="J75" s="470"/>
      <c r="K75" s="470"/>
      <c r="L75" s="470"/>
      <c r="M75" s="470"/>
      <c r="N75" s="470"/>
      <c r="O75" s="470"/>
      <c r="P75" s="470"/>
      <c r="Q75" s="471"/>
    </row>
    <row r="76" spans="2:17" ht="25.15" customHeight="1" x14ac:dyDescent="0.25">
      <c r="B76" s="472"/>
      <c r="C76" s="473"/>
      <c r="D76" s="473"/>
      <c r="E76" s="473"/>
      <c r="F76" s="473"/>
      <c r="G76" s="473"/>
      <c r="H76" s="473"/>
      <c r="I76" s="473"/>
      <c r="J76" s="473"/>
      <c r="K76" s="473"/>
      <c r="L76" s="473"/>
      <c r="M76" s="473"/>
      <c r="N76" s="473"/>
      <c r="O76" s="473"/>
      <c r="P76" s="473"/>
      <c r="Q76" s="474"/>
    </row>
    <row r="77" spans="2:17" ht="25.15" customHeight="1" x14ac:dyDescent="0.25">
      <c r="B77" s="14"/>
      <c r="C77" s="496" t="s">
        <v>114</v>
      </c>
      <c r="D77" s="496"/>
      <c r="E77" s="496"/>
      <c r="F77" s="496"/>
      <c r="G77" s="496"/>
      <c r="H77" s="496"/>
      <c r="I77" s="496"/>
      <c r="J77" s="496"/>
      <c r="K77" s="496"/>
      <c r="L77" s="496"/>
      <c r="M77" s="496"/>
      <c r="N77" s="496"/>
      <c r="O77" s="496"/>
      <c r="P77" s="496"/>
      <c r="Q77" s="16"/>
    </row>
    <row r="78" spans="2:17" ht="25.15" customHeight="1" x14ac:dyDescent="0.25">
      <c r="B78" s="490" t="s">
        <v>184</v>
      </c>
      <c r="C78" s="491"/>
      <c r="D78" s="491"/>
      <c r="E78" s="491"/>
      <c r="F78" s="491"/>
      <c r="G78" s="491"/>
      <c r="H78" s="491"/>
      <c r="I78" s="491"/>
      <c r="J78" s="491"/>
      <c r="K78" s="491"/>
      <c r="L78" s="491"/>
      <c r="M78" s="491"/>
      <c r="N78" s="491"/>
      <c r="O78" s="491"/>
      <c r="P78" s="491"/>
      <c r="Q78" s="492"/>
    </row>
    <row r="79" spans="2:17" ht="25.15" customHeight="1" x14ac:dyDescent="0.25">
      <c r="B79" s="490"/>
      <c r="C79" s="491"/>
      <c r="D79" s="491"/>
      <c r="E79" s="491"/>
      <c r="F79" s="491"/>
      <c r="G79" s="491"/>
      <c r="H79" s="491"/>
      <c r="I79" s="491"/>
      <c r="J79" s="491"/>
      <c r="K79" s="491"/>
      <c r="L79" s="491"/>
      <c r="M79" s="491"/>
      <c r="N79" s="491"/>
      <c r="O79" s="491"/>
      <c r="P79" s="491"/>
      <c r="Q79" s="492"/>
    </row>
    <row r="80" spans="2:17" ht="25.15" customHeight="1" x14ac:dyDescent="0.25">
      <c r="B80" s="83"/>
      <c r="C80" s="84"/>
      <c r="D80" s="84"/>
      <c r="E80" s="84"/>
      <c r="F80" s="84"/>
      <c r="G80" s="84"/>
      <c r="H80" s="84"/>
      <c r="I80" s="84"/>
      <c r="J80" s="84"/>
      <c r="K80" s="84"/>
      <c r="L80" s="84"/>
      <c r="M80" s="84"/>
      <c r="N80" s="84"/>
      <c r="O80" s="84"/>
      <c r="P80" s="84"/>
      <c r="Q80" s="85"/>
    </row>
    <row r="81" spans="2:17" ht="30.4" customHeight="1" x14ac:dyDescent="0.25">
      <c r="B81" s="83"/>
      <c r="C81" s="84"/>
      <c r="D81" s="84"/>
      <c r="E81" s="84"/>
      <c r="F81" s="84"/>
      <c r="G81" s="97" t="str">
        <f>'v1 Modules-Details'!J2</f>
        <v>Grand Total</v>
      </c>
      <c r="H81" s="497"/>
      <c r="I81" s="497"/>
      <c r="J81" s="146" t="s">
        <v>225</v>
      </c>
      <c r="K81" s="84"/>
      <c r="L81" s="84"/>
      <c r="M81" s="84"/>
      <c r="N81" s="84"/>
      <c r="O81" s="84"/>
      <c r="P81" s="84"/>
      <c r="Q81" s="85"/>
    </row>
    <row r="82" spans="2:17" ht="25.15" customHeight="1" x14ac:dyDescent="0.25">
      <c r="B82" s="83"/>
      <c r="C82" s="84"/>
      <c r="D82" s="84"/>
      <c r="E82" s="84"/>
      <c r="F82" s="84"/>
      <c r="G82" s="96">
        <f>'v1 Modules-Details'!J3</f>
        <v>10200</v>
      </c>
      <c r="H82" s="498"/>
      <c r="I82" s="498"/>
      <c r="J82" s="150">
        <f>'v1 Modules-Details'!F82</f>
        <v>688</v>
      </c>
      <c r="K82" s="84"/>
      <c r="L82" s="84"/>
      <c r="M82" s="84"/>
      <c r="N82" s="84"/>
      <c r="O82" s="84"/>
      <c r="P82" s="84"/>
      <c r="Q82" s="85"/>
    </row>
    <row r="83" spans="2:17" ht="25.15" customHeight="1" x14ac:dyDescent="0.25">
      <c r="B83" s="83"/>
      <c r="C83" s="84"/>
      <c r="D83" s="84"/>
      <c r="E83" s="84"/>
      <c r="F83" s="84"/>
      <c r="G83" s="84"/>
      <c r="H83" s="84"/>
      <c r="I83" s="84"/>
      <c r="J83" s="84"/>
      <c r="K83" s="84"/>
      <c r="L83" s="84"/>
      <c r="M83" s="84"/>
      <c r="N83" s="84"/>
      <c r="O83" s="84"/>
      <c r="P83" s="84"/>
      <c r="Q83" s="85"/>
    </row>
    <row r="84" spans="2:17" ht="15.6" customHeight="1" x14ac:dyDescent="0.25">
      <c r="B84" s="83"/>
      <c r="C84" s="84"/>
      <c r="D84" s="84"/>
      <c r="E84" s="84"/>
      <c r="F84" s="84"/>
      <c r="G84" s="84"/>
      <c r="H84" s="84"/>
      <c r="I84" s="84"/>
      <c r="J84" s="84"/>
      <c r="K84" s="84"/>
      <c r="L84" s="84"/>
      <c r="M84" s="84"/>
      <c r="N84" s="84"/>
      <c r="O84" s="84"/>
      <c r="P84" s="84"/>
      <c r="Q84" s="85"/>
    </row>
    <row r="85" spans="2:17" ht="16.149999999999999" customHeight="1" thickBot="1" x14ac:dyDescent="0.3">
      <c r="B85" s="86"/>
      <c r="C85" s="87"/>
      <c r="D85" s="87"/>
      <c r="E85" s="87"/>
      <c r="F85" s="87"/>
      <c r="G85" s="87"/>
      <c r="H85" s="87"/>
      <c r="I85" s="87"/>
      <c r="J85" s="87"/>
      <c r="K85" s="87"/>
      <c r="L85" s="87"/>
      <c r="M85" s="87"/>
      <c r="N85" s="87"/>
      <c r="O85" s="87"/>
      <c r="P85" s="87"/>
      <c r="Q85" s="88"/>
    </row>
    <row r="86" spans="2:17" x14ac:dyDescent="0.25">
      <c r="B86" s="558" t="s">
        <v>344</v>
      </c>
      <c r="C86" s="559"/>
      <c r="D86" s="559"/>
      <c r="E86" s="559"/>
      <c r="F86" s="559"/>
      <c r="G86" s="559"/>
      <c r="H86" s="559"/>
      <c r="I86" s="559"/>
      <c r="J86" s="559"/>
      <c r="K86" s="559"/>
      <c r="L86" s="559"/>
      <c r="M86" s="559"/>
      <c r="N86" s="559"/>
      <c r="O86" s="559"/>
      <c r="P86" s="559"/>
      <c r="Q86" s="560"/>
    </row>
    <row r="87" spans="2:17" x14ac:dyDescent="0.25">
      <c r="B87" s="561"/>
      <c r="C87" s="562"/>
      <c r="D87" s="562"/>
      <c r="E87" s="562"/>
      <c r="F87" s="562"/>
      <c r="G87" s="562"/>
      <c r="H87" s="562"/>
      <c r="I87" s="562"/>
      <c r="J87" s="562"/>
      <c r="K87" s="562"/>
      <c r="L87" s="562"/>
      <c r="M87" s="562"/>
      <c r="N87" s="562"/>
      <c r="O87" s="562"/>
      <c r="P87" s="562"/>
      <c r="Q87" s="563"/>
    </row>
    <row r="88" spans="2:17" ht="25.15" customHeight="1" x14ac:dyDescent="0.25">
      <c r="B88" s="475" t="s">
        <v>350</v>
      </c>
      <c r="C88" s="476"/>
      <c r="D88" s="476"/>
      <c r="E88" s="476"/>
      <c r="F88" s="476"/>
      <c r="G88" s="476"/>
      <c r="H88" s="476"/>
      <c r="I88" s="476"/>
      <c r="J88" s="476"/>
      <c r="K88" s="476"/>
      <c r="L88" s="476"/>
      <c r="M88" s="476"/>
      <c r="N88" s="476"/>
      <c r="O88" s="476"/>
      <c r="P88" s="476"/>
      <c r="Q88" s="477"/>
    </row>
    <row r="89" spans="2:17" x14ac:dyDescent="0.25">
      <c r="B89" s="475"/>
      <c r="C89" s="476"/>
      <c r="D89" s="476"/>
      <c r="E89" s="476"/>
      <c r="F89" s="476"/>
      <c r="G89" s="476"/>
      <c r="H89" s="476"/>
      <c r="I89" s="476"/>
      <c r="J89" s="476"/>
      <c r="K89" s="476"/>
      <c r="L89" s="476"/>
      <c r="M89" s="476"/>
      <c r="N89" s="476"/>
      <c r="O89" s="476"/>
      <c r="P89" s="476"/>
      <c r="Q89" s="477"/>
    </row>
    <row r="90" spans="2:17" x14ac:dyDescent="0.25">
      <c r="B90" s="475"/>
      <c r="C90" s="476"/>
      <c r="D90" s="476"/>
      <c r="E90" s="476"/>
      <c r="F90" s="476"/>
      <c r="G90" s="476"/>
      <c r="H90" s="476"/>
      <c r="I90" s="476"/>
      <c r="J90" s="476"/>
      <c r="K90" s="476"/>
      <c r="L90" s="476"/>
      <c r="M90" s="476"/>
      <c r="N90" s="476"/>
      <c r="O90" s="476"/>
      <c r="P90" s="476"/>
      <c r="Q90" s="477"/>
    </row>
    <row r="91" spans="2:17" x14ac:dyDescent="0.25">
      <c r="B91" s="475"/>
      <c r="C91" s="476"/>
      <c r="D91" s="476"/>
      <c r="E91" s="476"/>
      <c r="F91" s="476"/>
      <c r="G91" s="476"/>
      <c r="H91" s="476"/>
      <c r="I91" s="476"/>
      <c r="J91" s="476"/>
      <c r="K91" s="476"/>
      <c r="L91" s="476"/>
      <c r="M91" s="476"/>
      <c r="N91" s="476"/>
      <c r="O91" s="476"/>
      <c r="P91" s="476"/>
      <c r="Q91" s="477"/>
    </row>
    <row r="92" spans="2:17" x14ac:dyDescent="0.25">
      <c r="B92" s="475"/>
      <c r="C92" s="476"/>
      <c r="D92" s="476"/>
      <c r="E92" s="476"/>
      <c r="F92" s="476"/>
      <c r="G92" s="476"/>
      <c r="H92" s="476"/>
      <c r="I92" s="476"/>
      <c r="J92" s="476"/>
      <c r="K92" s="476"/>
      <c r="L92" s="476"/>
      <c r="M92" s="476"/>
      <c r="N92" s="476"/>
      <c r="O92" s="476"/>
      <c r="P92" s="476"/>
      <c r="Q92" s="477"/>
    </row>
    <row r="93" spans="2:17" x14ac:dyDescent="0.25">
      <c r="B93" s="475"/>
      <c r="C93" s="476"/>
      <c r="D93" s="476"/>
      <c r="E93" s="476"/>
      <c r="F93" s="476"/>
      <c r="G93" s="476"/>
      <c r="H93" s="476"/>
      <c r="I93" s="476"/>
      <c r="J93" s="476"/>
      <c r="K93" s="476"/>
      <c r="L93" s="476"/>
      <c r="M93" s="476"/>
      <c r="N93" s="476"/>
      <c r="O93" s="476"/>
      <c r="P93" s="476"/>
      <c r="Q93" s="477"/>
    </row>
    <row r="94" spans="2:17" x14ac:dyDescent="0.25">
      <c r="B94" s="475"/>
      <c r="C94" s="476"/>
      <c r="D94" s="476"/>
      <c r="E94" s="476"/>
      <c r="F94" s="476"/>
      <c r="G94" s="476"/>
      <c r="H94" s="476"/>
      <c r="I94" s="476"/>
      <c r="J94" s="476"/>
      <c r="K94" s="476"/>
      <c r="L94" s="476"/>
      <c r="M94" s="476"/>
      <c r="N94" s="476"/>
      <c r="O94" s="476"/>
      <c r="P94" s="476"/>
      <c r="Q94" s="477"/>
    </row>
    <row r="95" spans="2:17" x14ac:dyDescent="0.25">
      <c r="B95" s="475"/>
      <c r="C95" s="476"/>
      <c r="D95" s="476"/>
      <c r="E95" s="476"/>
      <c r="F95" s="476"/>
      <c r="G95" s="476"/>
      <c r="H95" s="476"/>
      <c r="I95" s="476"/>
      <c r="J95" s="476"/>
      <c r="K95" s="476"/>
      <c r="L95" s="476"/>
      <c r="M95" s="476"/>
      <c r="N95" s="476"/>
      <c r="O95" s="476"/>
      <c r="P95" s="476"/>
      <c r="Q95" s="477"/>
    </row>
    <row r="96" spans="2:17" x14ac:dyDescent="0.25">
      <c r="B96" s="475"/>
      <c r="C96" s="476"/>
      <c r="D96" s="476"/>
      <c r="E96" s="476"/>
      <c r="F96" s="476"/>
      <c r="G96" s="476"/>
      <c r="H96" s="476"/>
      <c r="I96" s="476"/>
      <c r="J96" s="476"/>
      <c r="K96" s="476"/>
      <c r="L96" s="476"/>
      <c r="M96" s="476"/>
      <c r="N96" s="476"/>
      <c r="O96" s="476"/>
      <c r="P96" s="476"/>
      <c r="Q96" s="477"/>
    </row>
    <row r="97" spans="2:17" x14ac:dyDescent="0.25">
      <c r="B97" s="475"/>
      <c r="C97" s="476"/>
      <c r="D97" s="476"/>
      <c r="E97" s="476"/>
      <c r="F97" s="476"/>
      <c r="G97" s="476"/>
      <c r="H97" s="476"/>
      <c r="I97" s="476"/>
      <c r="J97" s="476"/>
      <c r="K97" s="476"/>
      <c r="L97" s="476"/>
      <c r="M97" s="476"/>
      <c r="N97" s="476"/>
      <c r="O97" s="476"/>
      <c r="P97" s="476"/>
      <c r="Q97" s="477"/>
    </row>
    <row r="98" spans="2:17" ht="21" customHeight="1" x14ac:dyDescent="0.25">
      <c r="B98" s="475"/>
      <c r="C98" s="476"/>
      <c r="D98" s="476"/>
      <c r="E98" s="476"/>
      <c r="F98" s="476"/>
      <c r="G98" s="476"/>
      <c r="H98" s="476"/>
      <c r="I98" s="476"/>
      <c r="J98" s="476"/>
      <c r="K98" s="476"/>
      <c r="L98" s="476"/>
      <c r="M98" s="476"/>
      <c r="N98" s="476"/>
      <c r="O98" s="476"/>
      <c r="P98" s="476"/>
      <c r="Q98" s="477"/>
    </row>
    <row r="99" spans="2:17" x14ac:dyDescent="0.25">
      <c r="B99" s="475"/>
      <c r="C99" s="476"/>
      <c r="D99" s="476"/>
      <c r="E99" s="476"/>
      <c r="F99" s="476"/>
      <c r="G99" s="476"/>
      <c r="H99" s="476"/>
      <c r="I99" s="476"/>
      <c r="J99" s="476"/>
      <c r="K99" s="476"/>
      <c r="L99" s="476"/>
      <c r="M99" s="476"/>
      <c r="N99" s="476"/>
      <c r="O99" s="476"/>
      <c r="P99" s="476"/>
      <c r="Q99" s="477"/>
    </row>
    <row r="100" spans="2:17" ht="16.5" thickBot="1" x14ac:dyDescent="0.3">
      <c r="B100" s="478"/>
      <c r="C100" s="479"/>
      <c r="D100" s="479"/>
      <c r="E100" s="479"/>
      <c r="F100" s="479"/>
      <c r="G100" s="479"/>
      <c r="H100" s="479"/>
      <c r="I100" s="479"/>
      <c r="J100" s="479"/>
      <c r="K100" s="479"/>
      <c r="L100" s="479"/>
      <c r="M100" s="479"/>
      <c r="N100" s="479"/>
      <c r="O100" s="479"/>
      <c r="P100" s="479"/>
      <c r="Q100" s="480"/>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v1 Modules-Details'!A1" display="(follow link for detailed summary)"/>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71" zoomScaleNormal="71" workbookViewId="0">
      <selection activeCell="N6" sqref="N6:Q7"/>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521" t="s">
        <v>21</v>
      </c>
      <c r="G2" s="461"/>
      <c r="H2" s="461"/>
      <c r="I2" s="461"/>
      <c r="J2" s="461"/>
      <c r="K2" s="461"/>
      <c r="L2" s="522"/>
      <c r="M2" s="530" t="s">
        <v>1</v>
      </c>
      <c r="N2" s="525">
        <v>43509</v>
      </c>
      <c r="O2" s="526"/>
      <c r="P2" s="526"/>
      <c r="Q2" s="527"/>
    </row>
    <row r="3" spans="2:17" ht="16.149999999999999" customHeight="1" thickBot="1" x14ac:dyDescent="0.3">
      <c r="B3" s="3"/>
      <c r="C3" s="4"/>
      <c r="D3" s="4"/>
      <c r="E3" s="4"/>
      <c r="F3" s="523"/>
      <c r="G3" s="464"/>
      <c r="H3" s="464"/>
      <c r="I3" s="464"/>
      <c r="J3" s="464"/>
      <c r="K3" s="464"/>
      <c r="L3" s="524"/>
      <c r="M3" s="531"/>
      <c r="N3" s="528"/>
      <c r="O3" s="528"/>
      <c r="P3" s="528"/>
      <c r="Q3" s="529"/>
    </row>
    <row r="4" spans="2:17" ht="18" customHeight="1" x14ac:dyDescent="0.25">
      <c r="B4" s="3"/>
      <c r="C4" s="4"/>
      <c r="D4" s="4"/>
      <c r="E4" s="4"/>
      <c r="F4" s="523"/>
      <c r="G4" s="464"/>
      <c r="H4" s="464"/>
      <c r="I4" s="464"/>
      <c r="J4" s="464"/>
      <c r="K4" s="464"/>
      <c r="L4" s="524"/>
      <c r="M4" s="530" t="s">
        <v>0</v>
      </c>
      <c r="N4" s="526" t="s">
        <v>115</v>
      </c>
      <c r="O4" s="526"/>
      <c r="P4" s="526"/>
      <c r="Q4" s="527"/>
    </row>
    <row r="5" spans="2:17" ht="16.5" thickBot="1" x14ac:dyDescent="0.3">
      <c r="B5" s="3"/>
      <c r="C5" s="4"/>
      <c r="D5" s="4"/>
      <c r="E5" s="4"/>
      <c r="F5" s="523"/>
      <c r="G5" s="464"/>
      <c r="H5" s="464"/>
      <c r="I5" s="464"/>
      <c r="J5" s="464"/>
      <c r="K5" s="464"/>
      <c r="L5" s="524"/>
      <c r="M5" s="532"/>
      <c r="N5" s="533"/>
      <c r="O5" s="533"/>
      <c r="P5" s="533"/>
      <c r="Q5" s="534"/>
    </row>
    <row r="6" spans="2:17" ht="21" customHeight="1" x14ac:dyDescent="0.25">
      <c r="B6" s="3"/>
      <c r="C6" s="4"/>
      <c r="D6" s="4"/>
      <c r="E6" s="4"/>
      <c r="F6" s="523"/>
      <c r="G6" s="464"/>
      <c r="H6" s="464"/>
      <c r="I6" s="464"/>
      <c r="J6" s="464"/>
      <c r="K6" s="464"/>
      <c r="L6" s="464"/>
      <c r="M6" s="535" t="s">
        <v>2</v>
      </c>
      <c r="N6" s="537" t="str">
        <f>'v1 Modules-Summary'!N6:Q7</f>
        <v>133 v4</v>
      </c>
      <c r="O6" s="538"/>
      <c r="P6" s="538"/>
      <c r="Q6" s="539"/>
    </row>
    <row r="7" spans="2:17" ht="16.5" thickBot="1" x14ac:dyDescent="0.3">
      <c r="B7" s="3"/>
      <c r="C7" s="4"/>
      <c r="D7" s="4"/>
      <c r="E7" s="4"/>
      <c r="F7" s="523"/>
      <c r="G7" s="467"/>
      <c r="H7" s="467"/>
      <c r="I7" s="467"/>
      <c r="J7" s="467"/>
      <c r="K7" s="467"/>
      <c r="L7" s="467"/>
      <c r="M7" s="536"/>
      <c r="N7" s="540"/>
      <c r="O7" s="541"/>
      <c r="P7" s="541"/>
      <c r="Q7" s="542"/>
    </row>
    <row r="8" spans="2:17" s="13" customFormat="1" ht="27" customHeight="1" x14ac:dyDescent="0.25">
      <c r="B8" s="505" t="s">
        <v>22</v>
      </c>
      <c r="C8" s="506"/>
      <c r="D8" s="506"/>
      <c r="E8" s="506"/>
      <c r="F8" s="508"/>
      <c r="G8" s="505" t="s">
        <v>23</v>
      </c>
      <c r="H8" s="506"/>
      <c r="I8" s="506"/>
      <c r="J8" s="506"/>
      <c r="K8" s="506"/>
      <c r="L8" s="506"/>
      <c r="M8" s="507"/>
      <c r="N8" s="509" t="s">
        <v>24</v>
      </c>
      <c r="O8" s="510"/>
      <c r="P8" s="510"/>
      <c r="Q8" s="507"/>
    </row>
    <row r="9" spans="2:17" x14ac:dyDescent="0.25">
      <c r="B9" s="499" t="s">
        <v>122</v>
      </c>
      <c r="C9" s="500"/>
      <c r="D9" s="500"/>
      <c r="E9" s="500"/>
      <c r="F9" s="501"/>
      <c r="G9" s="499" t="s">
        <v>193</v>
      </c>
      <c r="H9" s="500"/>
      <c r="I9" s="500"/>
      <c r="J9" s="500"/>
      <c r="K9" s="500"/>
      <c r="L9" s="500"/>
      <c r="M9" s="501"/>
      <c r="N9" s="511"/>
      <c r="O9" s="512"/>
      <c r="P9" s="512"/>
      <c r="Q9" s="513"/>
    </row>
    <row r="10" spans="2:17" ht="16.5" thickBot="1" x14ac:dyDescent="0.3">
      <c r="B10" s="502"/>
      <c r="C10" s="503"/>
      <c r="D10" s="503"/>
      <c r="E10" s="503"/>
      <c r="F10" s="504"/>
      <c r="G10" s="502"/>
      <c r="H10" s="503"/>
      <c r="I10" s="503"/>
      <c r="J10" s="503"/>
      <c r="K10" s="503"/>
      <c r="L10" s="503"/>
      <c r="M10" s="504"/>
      <c r="N10" s="514"/>
      <c r="O10" s="515"/>
      <c r="P10" s="515"/>
      <c r="Q10" s="516"/>
    </row>
    <row r="11" spans="2:17" s="13" customFormat="1" ht="27" customHeight="1" x14ac:dyDescent="0.25">
      <c r="B11" s="505" t="s">
        <v>3</v>
      </c>
      <c r="C11" s="506"/>
      <c r="D11" s="506"/>
      <c r="E11" s="506"/>
      <c r="F11" s="506"/>
      <c r="G11" s="506"/>
      <c r="H11" s="506"/>
      <c r="I11" s="506"/>
      <c r="J11" s="506"/>
      <c r="K11" s="506"/>
      <c r="L11" s="506"/>
      <c r="M11" s="506"/>
      <c r="N11" s="506"/>
      <c r="O11" s="506"/>
      <c r="P11" s="506"/>
      <c r="Q11" s="508"/>
    </row>
    <row r="12" spans="2:17" ht="18" customHeight="1" x14ac:dyDescent="0.25">
      <c r="B12" s="517" t="s">
        <v>172</v>
      </c>
      <c r="C12" s="518"/>
      <c r="D12" s="518"/>
      <c r="E12" s="518"/>
      <c r="F12" s="518"/>
      <c r="G12" s="518"/>
      <c r="H12" s="518"/>
      <c r="I12" s="518"/>
      <c r="J12" s="518"/>
      <c r="K12" s="518"/>
      <c r="L12" s="518"/>
      <c r="M12" s="518"/>
      <c r="N12" s="518"/>
      <c r="O12" s="518"/>
      <c r="P12" s="518"/>
      <c r="Q12" s="519"/>
    </row>
    <row r="13" spans="2:17" ht="18" customHeight="1" x14ac:dyDescent="0.25">
      <c r="B13" s="520"/>
      <c r="C13" s="518"/>
      <c r="D13" s="518"/>
      <c r="E13" s="518"/>
      <c r="F13" s="518"/>
      <c r="G13" s="518"/>
      <c r="H13" s="518"/>
      <c r="I13" s="518"/>
      <c r="J13" s="518"/>
      <c r="K13" s="518"/>
      <c r="L13" s="518"/>
      <c r="M13" s="518"/>
      <c r="N13" s="518"/>
      <c r="O13" s="518"/>
      <c r="P13" s="518"/>
      <c r="Q13" s="519"/>
    </row>
    <row r="14" spans="2:17" ht="18" customHeight="1" x14ac:dyDescent="0.25">
      <c r="B14" s="520"/>
      <c r="C14" s="518"/>
      <c r="D14" s="518"/>
      <c r="E14" s="518"/>
      <c r="F14" s="518"/>
      <c r="G14" s="518"/>
      <c r="H14" s="518"/>
      <c r="I14" s="518"/>
      <c r="J14" s="518"/>
      <c r="K14" s="518"/>
      <c r="L14" s="518"/>
      <c r="M14" s="518"/>
      <c r="N14" s="518"/>
      <c r="O14" s="518"/>
      <c r="P14" s="518"/>
      <c r="Q14" s="519"/>
    </row>
    <row r="15" spans="2:17" x14ac:dyDescent="0.25">
      <c r="B15" s="520"/>
      <c r="C15" s="518"/>
      <c r="D15" s="518"/>
      <c r="E15" s="518"/>
      <c r="F15" s="518"/>
      <c r="G15" s="518"/>
      <c r="H15" s="518"/>
      <c r="I15" s="518"/>
      <c r="J15" s="518"/>
      <c r="K15" s="518"/>
      <c r="L15" s="518"/>
      <c r="M15" s="518"/>
      <c r="N15" s="518"/>
      <c r="O15" s="518"/>
      <c r="P15" s="518"/>
      <c r="Q15" s="519"/>
    </row>
    <row r="16" spans="2:17" x14ac:dyDescent="0.25">
      <c r="B16" s="520"/>
      <c r="C16" s="518"/>
      <c r="D16" s="518"/>
      <c r="E16" s="518"/>
      <c r="F16" s="518"/>
      <c r="G16" s="518"/>
      <c r="H16" s="518"/>
      <c r="I16" s="518"/>
      <c r="J16" s="518"/>
      <c r="K16" s="518"/>
      <c r="L16" s="518"/>
      <c r="M16" s="518"/>
      <c r="N16" s="518"/>
      <c r="O16" s="518"/>
      <c r="P16" s="518"/>
      <c r="Q16" s="519"/>
    </row>
    <row r="17" spans="2:17" x14ac:dyDescent="0.25">
      <c r="B17" s="520"/>
      <c r="C17" s="518"/>
      <c r="D17" s="518"/>
      <c r="E17" s="518"/>
      <c r="F17" s="518"/>
      <c r="G17" s="518"/>
      <c r="H17" s="518"/>
      <c r="I17" s="518"/>
      <c r="J17" s="518"/>
      <c r="K17" s="518"/>
      <c r="L17" s="518"/>
      <c r="M17" s="518"/>
      <c r="N17" s="518"/>
      <c r="O17" s="518"/>
      <c r="P17" s="518"/>
      <c r="Q17" s="519"/>
    </row>
    <row r="18" spans="2:17" ht="16.5" thickBot="1" x14ac:dyDescent="0.3">
      <c r="B18" s="520"/>
      <c r="C18" s="518"/>
      <c r="D18" s="518"/>
      <c r="E18" s="518"/>
      <c r="F18" s="518"/>
      <c r="G18" s="518"/>
      <c r="H18" s="518"/>
      <c r="I18" s="518"/>
      <c r="J18" s="518"/>
      <c r="K18" s="518"/>
      <c r="L18" s="518"/>
      <c r="M18" s="518"/>
      <c r="N18" s="518"/>
      <c r="O18" s="518"/>
      <c r="P18" s="518"/>
      <c r="Q18" s="519"/>
    </row>
    <row r="19" spans="2:17" s="13" customFormat="1" ht="27" customHeight="1" x14ac:dyDescent="0.25">
      <c r="B19" s="505" t="s">
        <v>4</v>
      </c>
      <c r="C19" s="506"/>
      <c r="D19" s="506"/>
      <c r="E19" s="506"/>
      <c r="F19" s="506"/>
      <c r="G19" s="506"/>
      <c r="H19" s="506"/>
      <c r="I19" s="506"/>
      <c r="J19" s="506"/>
      <c r="K19" s="506"/>
      <c r="L19" s="506"/>
      <c r="M19" s="506"/>
      <c r="N19" s="506"/>
      <c r="O19" s="506"/>
      <c r="P19" s="506"/>
      <c r="Q19" s="508"/>
    </row>
    <row r="20" spans="2:17" x14ac:dyDescent="0.25">
      <c r="B20" s="5"/>
      <c r="Q20" s="7"/>
    </row>
    <row r="21" spans="2:17" x14ac:dyDescent="0.25">
      <c r="B21" s="5"/>
      <c r="Q21" s="7"/>
    </row>
    <row r="22" spans="2:17" ht="19.5" thickBot="1" x14ac:dyDescent="0.35">
      <c r="B22" s="5"/>
      <c r="C22" s="12" t="s">
        <v>116</v>
      </c>
      <c r="D22" s="11" t="s">
        <v>5</v>
      </c>
      <c r="Q22" s="7"/>
    </row>
    <row r="23" spans="2:17" ht="19.5" thickBot="1" x14ac:dyDescent="0.35">
      <c r="B23" s="5"/>
      <c r="C23" s="12" t="s">
        <v>116</v>
      </c>
      <c r="D23" s="11" t="s">
        <v>6</v>
      </c>
      <c r="Q23" s="7"/>
    </row>
    <row r="24" spans="2:17" ht="19.5" thickBot="1" x14ac:dyDescent="0.35">
      <c r="B24" s="5"/>
      <c r="C24" s="12" t="s">
        <v>116</v>
      </c>
      <c r="D24" s="11" t="s">
        <v>7</v>
      </c>
      <c r="Q24" s="7"/>
    </row>
    <row r="25" spans="2:17" ht="19.5" thickBot="1" x14ac:dyDescent="0.35">
      <c r="B25" s="5"/>
      <c r="C25" s="12" t="s">
        <v>116</v>
      </c>
      <c r="D25" s="11" t="s">
        <v>8</v>
      </c>
      <c r="Q25" s="7"/>
    </row>
    <row r="26" spans="2:17" ht="19.5" thickBot="1" x14ac:dyDescent="0.35">
      <c r="B26" s="5"/>
      <c r="C26" s="12" t="s">
        <v>116</v>
      </c>
      <c r="D26" s="11" t="s">
        <v>9</v>
      </c>
      <c r="Q26" s="7"/>
    </row>
    <row r="27" spans="2:17" ht="19.5" thickBot="1" x14ac:dyDescent="0.35">
      <c r="B27" s="5"/>
      <c r="C27" s="12" t="s">
        <v>116</v>
      </c>
      <c r="D27" s="11" t="s">
        <v>10</v>
      </c>
      <c r="Q27" s="7"/>
    </row>
    <row r="28" spans="2:17" ht="19.5" thickBot="1" x14ac:dyDescent="0.35">
      <c r="B28" s="5"/>
      <c r="C28" s="12" t="s">
        <v>116</v>
      </c>
      <c r="D28" s="11" t="s">
        <v>11</v>
      </c>
      <c r="Q28" s="7"/>
    </row>
    <row r="29" spans="2:17" ht="19.5" thickBot="1" x14ac:dyDescent="0.35">
      <c r="B29" s="5"/>
      <c r="C29" s="12" t="s">
        <v>116</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469" t="s">
        <v>13</v>
      </c>
      <c r="C32" s="470"/>
      <c r="D32" s="470"/>
      <c r="E32" s="470"/>
      <c r="F32" s="470"/>
      <c r="G32" s="470"/>
      <c r="H32" s="470"/>
      <c r="I32" s="470"/>
      <c r="J32" s="470"/>
      <c r="K32" s="470"/>
      <c r="L32" s="470"/>
      <c r="M32" s="470"/>
      <c r="N32" s="470"/>
      <c r="O32" s="470"/>
      <c r="P32" s="470"/>
      <c r="Q32" s="471"/>
    </row>
    <row r="33" spans="2:17" x14ac:dyDescent="0.25">
      <c r="B33" s="481" t="s">
        <v>182</v>
      </c>
      <c r="C33" s="482"/>
      <c r="D33" s="482"/>
      <c r="E33" s="482"/>
      <c r="F33" s="482"/>
      <c r="G33" s="482"/>
      <c r="H33" s="482"/>
      <c r="I33" s="482"/>
      <c r="J33" s="482"/>
      <c r="K33" s="482"/>
      <c r="L33" s="482"/>
      <c r="M33" s="482"/>
      <c r="N33" s="482"/>
      <c r="O33" s="482"/>
      <c r="P33" s="482"/>
      <c r="Q33" s="483"/>
    </row>
    <row r="34" spans="2:17" x14ac:dyDescent="0.25">
      <c r="B34" s="484"/>
      <c r="C34" s="485"/>
      <c r="D34" s="485"/>
      <c r="E34" s="485"/>
      <c r="F34" s="485"/>
      <c r="G34" s="485"/>
      <c r="H34" s="485"/>
      <c r="I34" s="485"/>
      <c r="J34" s="485"/>
      <c r="K34" s="485"/>
      <c r="L34" s="485"/>
      <c r="M34" s="485"/>
      <c r="N34" s="485"/>
      <c r="O34" s="485"/>
      <c r="P34" s="485"/>
      <c r="Q34" s="486"/>
    </row>
    <row r="35" spans="2:17" x14ac:dyDescent="0.25">
      <c r="B35" s="484"/>
      <c r="C35" s="485"/>
      <c r="D35" s="485"/>
      <c r="E35" s="485"/>
      <c r="F35" s="485"/>
      <c r="G35" s="485"/>
      <c r="H35" s="485"/>
      <c r="I35" s="485"/>
      <c r="J35" s="485"/>
      <c r="K35" s="485"/>
      <c r="L35" s="485"/>
      <c r="M35" s="485"/>
      <c r="N35" s="485"/>
      <c r="O35" s="485"/>
      <c r="P35" s="485"/>
      <c r="Q35" s="486"/>
    </row>
    <row r="36" spans="2:17" x14ac:dyDescent="0.25">
      <c r="B36" s="484"/>
      <c r="C36" s="485"/>
      <c r="D36" s="485"/>
      <c r="E36" s="485"/>
      <c r="F36" s="485"/>
      <c r="G36" s="485"/>
      <c r="H36" s="485"/>
      <c r="I36" s="485"/>
      <c r="J36" s="485"/>
      <c r="K36" s="485"/>
      <c r="L36" s="485"/>
      <c r="M36" s="485"/>
      <c r="N36" s="485"/>
      <c r="O36" s="485"/>
      <c r="P36" s="485"/>
      <c r="Q36" s="486"/>
    </row>
    <row r="37" spans="2:17" x14ac:dyDescent="0.25">
      <c r="B37" s="484"/>
      <c r="C37" s="485"/>
      <c r="D37" s="485"/>
      <c r="E37" s="485"/>
      <c r="F37" s="485"/>
      <c r="G37" s="485"/>
      <c r="H37" s="485"/>
      <c r="I37" s="485"/>
      <c r="J37" s="485"/>
      <c r="K37" s="485"/>
      <c r="L37" s="485"/>
      <c r="M37" s="485"/>
      <c r="N37" s="485"/>
      <c r="O37" s="485"/>
      <c r="P37" s="485"/>
      <c r="Q37" s="486"/>
    </row>
    <row r="38" spans="2:17" x14ac:dyDescent="0.25">
      <c r="B38" s="484"/>
      <c r="C38" s="485"/>
      <c r="D38" s="485"/>
      <c r="E38" s="485"/>
      <c r="F38" s="485"/>
      <c r="G38" s="485"/>
      <c r="H38" s="485"/>
      <c r="I38" s="485"/>
      <c r="J38" s="485"/>
      <c r="K38" s="485"/>
      <c r="L38" s="485"/>
      <c r="M38" s="485"/>
      <c r="N38" s="485"/>
      <c r="O38" s="485"/>
      <c r="P38" s="485"/>
      <c r="Q38" s="486"/>
    </row>
    <row r="39" spans="2:17" x14ac:dyDescent="0.25">
      <c r="B39" s="484"/>
      <c r="C39" s="485"/>
      <c r="D39" s="485"/>
      <c r="E39" s="485"/>
      <c r="F39" s="485"/>
      <c r="G39" s="485"/>
      <c r="H39" s="485"/>
      <c r="I39" s="485"/>
      <c r="J39" s="485"/>
      <c r="K39" s="485"/>
      <c r="L39" s="485"/>
      <c r="M39" s="485"/>
      <c r="N39" s="485"/>
      <c r="O39" s="485"/>
      <c r="P39" s="485"/>
      <c r="Q39" s="486"/>
    </row>
    <row r="40" spans="2:17" x14ac:dyDescent="0.25">
      <c r="B40" s="484"/>
      <c r="C40" s="485"/>
      <c r="D40" s="485"/>
      <c r="E40" s="485"/>
      <c r="F40" s="485"/>
      <c r="G40" s="485"/>
      <c r="H40" s="485"/>
      <c r="I40" s="485"/>
      <c r="J40" s="485"/>
      <c r="K40" s="485"/>
      <c r="L40" s="485"/>
      <c r="M40" s="485"/>
      <c r="N40" s="485"/>
      <c r="O40" s="485"/>
      <c r="P40" s="485"/>
      <c r="Q40" s="486"/>
    </row>
    <row r="41" spans="2:17" x14ac:dyDescent="0.25">
      <c r="B41" s="484"/>
      <c r="C41" s="485"/>
      <c r="D41" s="485"/>
      <c r="E41" s="485"/>
      <c r="F41" s="485"/>
      <c r="G41" s="485"/>
      <c r="H41" s="485"/>
      <c r="I41" s="485"/>
      <c r="J41" s="485"/>
      <c r="K41" s="485"/>
      <c r="L41" s="485"/>
      <c r="M41" s="485"/>
      <c r="N41" s="485"/>
      <c r="O41" s="485"/>
      <c r="P41" s="485"/>
      <c r="Q41" s="486"/>
    </row>
    <row r="42" spans="2:17" x14ac:dyDescent="0.25">
      <c r="B42" s="484"/>
      <c r="C42" s="485"/>
      <c r="D42" s="485"/>
      <c r="E42" s="485"/>
      <c r="F42" s="485"/>
      <c r="G42" s="485"/>
      <c r="H42" s="485"/>
      <c r="I42" s="485"/>
      <c r="J42" s="485"/>
      <c r="K42" s="485"/>
      <c r="L42" s="485"/>
      <c r="M42" s="485"/>
      <c r="N42" s="485"/>
      <c r="O42" s="485"/>
      <c r="P42" s="485"/>
      <c r="Q42" s="486"/>
    </row>
    <row r="43" spans="2:17" x14ac:dyDescent="0.25">
      <c r="B43" s="484"/>
      <c r="C43" s="485"/>
      <c r="D43" s="485"/>
      <c r="E43" s="485"/>
      <c r="F43" s="485"/>
      <c r="G43" s="485"/>
      <c r="H43" s="485"/>
      <c r="I43" s="485"/>
      <c r="J43" s="485"/>
      <c r="K43" s="485"/>
      <c r="L43" s="485"/>
      <c r="M43" s="485"/>
      <c r="N43" s="485"/>
      <c r="O43" s="485"/>
      <c r="P43" s="485"/>
      <c r="Q43" s="486"/>
    </row>
    <row r="44" spans="2:17" ht="16.5" thickBot="1" x14ac:dyDescent="0.3">
      <c r="B44" s="487"/>
      <c r="C44" s="488"/>
      <c r="D44" s="488"/>
      <c r="E44" s="488"/>
      <c r="F44" s="488"/>
      <c r="G44" s="488"/>
      <c r="H44" s="488"/>
      <c r="I44" s="488"/>
      <c r="J44" s="488"/>
      <c r="K44" s="488"/>
      <c r="L44" s="488"/>
      <c r="M44" s="488"/>
      <c r="N44" s="488"/>
      <c r="O44" s="488"/>
      <c r="P44" s="488"/>
      <c r="Q44" s="489"/>
    </row>
    <row r="45" spans="2:17" x14ac:dyDescent="0.25">
      <c r="B45" s="469" t="s">
        <v>14</v>
      </c>
      <c r="C45" s="470"/>
      <c r="D45" s="470"/>
      <c r="E45" s="470"/>
      <c r="F45" s="470"/>
      <c r="G45" s="470"/>
      <c r="H45" s="470"/>
      <c r="I45" s="470"/>
      <c r="J45" s="470"/>
      <c r="K45" s="470"/>
      <c r="L45" s="470"/>
      <c r="M45" s="470"/>
      <c r="N45" s="470"/>
      <c r="O45" s="470"/>
      <c r="P45" s="470"/>
      <c r="Q45" s="471"/>
    </row>
    <row r="46" spans="2:17" x14ac:dyDescent="0.25">
      <c r="B46" s="472"/>
      <c r="C46" s="473"/>
      <c r="D46" s="473"/>
      <c r="E46" s="473"/>
      <c r="F46" s="473"/>
      <c r="G46" s="473"/>
      <c r="H46" s="473"/>
      <c r="I46" s="473"/>
      <c r="J46" s="473"/>
      <c r="K46" s="473"/>
      <c r="L46" s="473"/>
      <c r="M46" s="473"/>
      <c r="N46" s="473"/>
      <c r="O46" s="473"/>
      <c r="P46" s="473"/>
      <c r="Q46" s="474"/>
    </row>
    <row r="47" spans="2:17" x14ac:dyDescent="0.25">
      <c r="B47" s="490" t="s">
        <v>173</v>
      </c>
      <c r="C47" s="491"/>
      <c r="D47" s="491"/>
      <c r="E47" s="491"/>
      <c r="F47" s="491"/>
      <c r="G47" s="491"/>
      <c r="H47" s="491"/>
      <c r="I47" s="491"/>
      <c r="J47" s="491"/>
      <c r="K47" s="491"/>
      <c r="L47" s="491"/>
      <c r="M47" s="491"/>
      <c r="N47" s="491"/>
      <c r="O47" s="491"/>
      <c r="P47" s="491"/>
      <c r="Q47" s="492"/>
    </row>
    <row r="48" spans="2:17" x14ac:dyDescent="0.25">
      <c r="B48" s="490"/>
      <c r="C48" s="491"/>
      <c r="D48" s="491"/>
      <c r="E48" s="491"/>
      <c r="F48" s="491"/>
      <c r="G48" s="491"/>
      <c r="H48" s="491"/>
      <c r="I48" s="491"/>
      <c r="J48" s="491"/>
      <c r="K48" s="491"/>
      <c r="L48" s="491"/>
      <c r="M48" s="491"/>
      <c r="N48" s="491"/>
      <c r="O48" s="491"/>
      <c r="P48" s="491"/>
      <c r="Q48" s="492"/>
    </row>
    <row r="49" spans="2:17" x14ac:dyDescent="0.25">
      <c r="B49" s="490"/>
      <c r="C49" s="491"/>
      <c r="D49" s="491"/>
      <c r="E49" s="491"/>
      <c r="F49" s="491"/>
      <c r="G49" s="491"/>
      <c r="H49" s="491"/>
      <c r="I49" s="491"/>
      <c r="J49" s="491"/>
      <c r="K49" s="491"/>
      <c r="L49" s="491"/>
      <c r="M49" s="491"/>
      <c r="N49" s="491"/>
      <c r="O49" s="491"/>
      <c r="P49" s="491"/>
      <c r="Q49" s="492"/>
    </row>
    <row r="50" spans="2:17" x14ac:dyDescent="0.25">
      <c r="B50" s="490"/>
      <c r="C50" s="491"/>
      <c r="D50" s="491"/>
      <c r="E50" s="491"/>
      <c r="F50" s="491"/>
      <c r="G50" s="491"/>
      <c r="H50" s="491"/>
      <c r="I50" s="491"/>
      <c r="J50" s="491"/>
      <c r="K50" s="491"/>
      <c r="L50" s="491"/>
      <c r="M50" s="491"/>
      <c r="N50" s="491"/>
      <c r="O50" s="491"/>
      <c r="P50" s="491"/>
      <c r="Q50" s="492"/>
    </row>
    <row r="51" spans="2:17" x14ac:dyDescent="0.25">
      <c r="B51" s="490"/>
      <c r="C51" s="491"/>
      <c r="D51" s="491"/>
      <c r="E51" s="491"/>
      <c r="F51" s="491"/>
      <c r="G51" s="491"/>
      <c r="H51" s="491"/>
      <c r="I51" s="491"/>
      <c r="J51" s="491"/>
      <c r="K51" s="491"/>
      <c r="L51" s="491"/>
      <c r="M51" s="491"/>
      <c r="N51" s="491"/>
      <c r="O51" s="491"/>
      <c r="P51" s="491"/>
      <c r="Q51" s="492"/>
    </row>
    <row r="52" spans="2:17" x14ac:dyDescent="0.25">
      <c r="B52" s="490"/>
      <c r="C52" s="491"/>
      <c r="D52" s="491"/>
      <c r="E52" s="491"/>
      <c r="F52" s="491"/>
      <c r="G52" s="491"/>
      <c r="H52" s="491"/>
      <c r="I52" s="491"/>
      <c r="J52" s="491"/>
      <c r="K52" s="491"/>
      <c r="L52" s="491"/>
      <c r="M52" s="491"/>
      <c r="N52" s="491"/>
      <c r="O52" s="491"/>
      <c r="P52" s="491"/>
      <c r="Q52" s="492"/>
    </row>
    <row r="53" spans="2:17" x14ac:dyDescent="0.25">
      <c r="B53" s="490"/>
      <c r="C53" s="491"/>
      <c r="D53" s="491"/>
      <c r="E53" s="491"/>
      <c r="F53" s="491"/>
      <c r="G53" s="491"/>
      <c r="H53" s="491"/>
      <c r="I53" s="491"/>
      <c r="J53" s="491"/>
      <c r="K53" s="491"/>
      <c r="L53" s="491"/>
      <c r="M53" s="491"/>
      <c r="N53" s="491"/>
      <c r="O53" s="491"/>
      <c r="P53" s="491"/>
      <c r="Q53" s="492"/>
    </row>
    <row r="54" spans="2:17" x14ac:dyDescent="0.25">
      <c r="B54" s="490"/>
      <c r="C54" s="491"/>
      <c r="D54" s="491"/>
      <c r="E54" s="491"/>
      <c r="F54" s="491"/>
      <c r="G54" s="491"/>
      <c r="H54" s="491"/>
      <c r="I54" s="491"/>
      <c r="J54" s="491"/>
      <c r="K54" s="491"/>
      <c r="L54" s="491"/>
      <c r="M54" s="491"/>
      <c r="N54" s="491"/>
      <c r="O54" s="491"/>
      <c r="P54" s="491"/>
      <c r="Q54" s="492"/>
    </row>
    <row r="55" spans="2:17" x14ac:dyDescent="0.25">
      <c r="B55" s="490"/>
      <c r="C55" s="491"/>
      <c r="D55" s="491"/>
      <c r="E55" s="491"/>
      <c r="F55" s="491"/>
      <c r="G55" s="491"/>
      <c r="H55" s="491"/>
      <c r="I55" s="491"/>
      <c r="J55" s="491"/>
      <c r="K55" s="491"/>
      <c r="L55" s="491"/>
      <c r="M55" s="491"/>
      <c r="N55" s="491"/>
      <c r="O55" s="491"/>
      <c r="P55" s="491"/>
      <c r="Q55" s="492"/>
    </row>
    <row r="56" spans="2:17" x14ac:dyDescent="0.25">
      <c r="B56" s="490"/>
      <c r="C56" s="491"/>
      <c r="D56" s="491"/>
      <c r="E56" s="491"/>
      <c r="F56" s="491"/>
      <c r="G56" s="491"/>
      <c r="H56" s="491"/>
      <c r="I56" s="491"/>
      <c r="J56" s="491"/>
      <c r="K56" s="491"/>
      <c r="L56" s="491"/>
      <c r="M56" s="491"/>
      <c r="N56" s="491"/>
      <c r="O56" s="491"/>
      <c r="P56" s="491"/>
      <c r="Q56" s="492"/>
    </row>
    <row r="57" spans="2:17" x14ac:dyDescent="0.25">
      <c r="B57" s="490"/>
      <c r="C57" s="491"/>
      <c r="D57" s="491"/>
      <c r="E57" s="491"/>
      <c r="F57" s="491"/>
      <c r="G57" s="491"/>
      <c r="H57" s="491"/>
      <c r="I57" s="491"/>
      <c r="J57" s="491"/>
      <c r="K57" s="491"/>
      <c r="L57" s="491"/>
      <c r="M57" s="491"/>
      <c r="N57" s="491"/>
      <c r="O57" s="491"/>
      <c r="P57" s="491"/>
      <c r="Q57" s="492"/>
    </row>
    <row r="58" spans="2:17" x14ac:dyDescent="0.25">
      <c r="B58" s="490"/>
      <c r="C58" s="491"/>
      <c r="D58" s="491"/>
      <c r="E58" s="491"/>
      <c r="F58" s="491"/>
      <c r="G58" s="491"/>
      <c r="H58" s="491"/>
      <c r="I58" s="491"/>
      <c r="J58" s="491"/>
      <c r="K58" s="491"/>
      <c r="L58" s="491"/>
      <c r="M58" s="491"/>
      <c r="N58" s="491"/>
      <c r="O58" s="491"/>
      <c r="P58" s="491"/>
      <c r="Q58" s="492"/>
    </row>
    <row r="59" spans="2:17" x14ac:dyDescent="0.25">
      <c r="B59" s="490"/>
      <c r="C59" s="491"/>
      <c r="D59" s="491"/>
      <c r="E59" s="491"/>
      <c r="F59" s="491"/>
      <c r="G59" s="491"/>
      <c r="H59" s="491"/>
      <c r="I59" s="491"/>
      <c r="J59" s="491"/>
      <c r="K59" s="491"/>
      <c r="L59" s="491"/>
      <c r="M59" s="491"/>
      <c r="N59" s="491"/>
      <c r="O59" s="491"/>
      <c r="P59" s="491"/>
      <c r="Q59" s="492"/>
    </row>
    <row r="60" spans="2:17" x14ac:dyDescent="0.25">
      <c r="B60" s="490"/>
      <c r="C60" s="491"/>
      <c r="D60" s="491"/>
      <c r="E60" s="491"/>
      <c r="F60" s="491"/>
      <c r="G60" s="491"/>
      <c r="H60" s="491"/>
      <c r="I60" s="491"/>
      <c r="J60" s="491"/>
      <c r="K60" s="491"/>
      <c r="L60" s="491"/>
      <c r="M60" s="491"/>
      <c r="N60" s="491"/>
      <c r="O60" s="491"/>
      <c r="P60" s="491"/>
      <c r="Q60" s="492"/>
    </row>
    <row r="61" spans="2:17" x14ac:dyDescent="0.25">
      <c r="B61" s="490"/>
      <c r="C61" s="491"/>
      <c r="D61" s="491"/>
      <c r="E61" s="491"/>
      <c r="F61" s="491"/>
      <c r="G61" s="491"/>
      <c r="H61" s="491"/>
      <c r="I61" s="491"/>
      <c r="J61" s="491"/>
      <c r="K61" s="491"/>
      <c r="L61" s="491"/>
      <c r="M61" s="491"/>
      <c r="N61" s="491"/>
      <c r="O61" s="491"/>
      <c r="P61" s="491"/>
      <c r="Q61" s="492"/>
    </row>
    <row r="62" spans="2:17" ht="16.5" thickBot="1" x14ac:dyDescent="0.3">
      <c r="B62" s="493"/>
      <c r="C62" s="494"/>
      <c r="D62" s="494"/>
      <c r="E62" s="494"/>
      <c r="F62" s="494"/>
      <c r="G62" s="494"/>
      <c r="H62" s="494"/>
      <c r="I62" s="494"/>
      <c r="J62" s="494"/>
      <c r="K62" s="494"/>
      <c r="L62" s="494"/>
      <c r="M62" s="494"/>
      <c r="N62" s="494"/>
      <c r="O62" s="494"/>
      <c r="P62" s="494"/>
      <c r="Q62" s="495"/>
    </row>
    <row r="63" spans="2:17" x14ac:dyDescent="0.25">
      <c r="B63" s="469" t="s">
        <v>15</v>
      </c>
      <c r="C63" s="470"/>
      <c r="D63" s="470"/>
      <c r="E63" s="470"/>
      <c r="F63" s="470"/>
      <c r="G63" s="470"/>
      <c r="H63" s="470"/>
      <c r="I63" s="470"/>
      <c r="J63" s="470"/>
      <c r="K63" s="470"/>
      <c r="L63" s="470"/>
      <c r="M63" s="470"/>
      <c r="N63" s="470"/>
      <c r="O63" s="470"/>
      <c r="P63" s="470"/>
      <c r="Q63" s="471"/>
    </row>
    <row r="64" spans="2:17" x14ac:dyDescent="0.25">
      <c r="B64" s="472"/>
      <c r="C64" s="473"/>
      <c r="D64" s="473"/>
      <c r="E64" s="473"/>
      <c r="F64" s="473"/>
      <c r="G64" s="473"/>
      <c r="H64" s="473"/>
      <c r="I64" s="473"/>
      <c r="J64" s="473"/>
      <c r="K64" s="473"/>
      <c r="L64" s="473"/>
      <c r="M64" s="473"/>
      <c r="N64" s="473"/>
      <c r="O64" s="473"/>
      <c r="P64" s="473"/>
      <c r="Q64" s="474"/>
    </row>
    <row r="65" spans="2:17" ht="15.6" customHeight="1" x14ac:dyDescent="0.25">
      <c r="B65" s="14"/>
      <c r="C65" s="15"/>
      <c r="D65" s="496"/>
      <c r="E65" s="496"/>
      <c r="F65" s="496"/>
      <c r="G65" s="496"/>
      <c r="H65" s="496"/>
      <c r="I65" s="496"/>
      <c r="J65" s="496"/>
      <c r="K65" s="496"/>
      <c r="L65" s="496"/>
      <c r="M65" s="496"/>
      <c r="N65" s="496"/>
      <c r="O65" s="496"/>
      <c r="P65" s="496"/>
      <c r="Q65" s="496"/>
    </row>
    <row r="66" spans="2:17" ht="15.6" customHeight="1" x14ac:dyDescent="0.25">
      <c r="B66" s="490" t="s">
        <v>174</v>
      </c>
      <c r="C66" s="491"/>
      <c r="D66" s="491"/>
      <c r="E66" s="491"/>
      <c r="F66" s="491"/>
      <c r="G66" s="491"/>
      <c r="H66" s="491"/>
      <c r="I66" s="491"/>
      <c r="J66" s="491"/>
      <c r="K66" s="491"/>
      <c r="L66" s="491"/>
      <c r="M66" s="491"/>
      <c r="N66" s="491"/>
      <c r="O66" s="491"/>
      <c r="P66" s="491"/>
      <c r="Q66" s="492"/>
    </row>
    <row r="67" spans="2:17" ht="15.6" customHeight="1" x14ac:dyDescent="0.25">
      <c r="B67" s="490"/>
      <c r="C67" s="491"/>
      <c r="D67" s="491"/>
      <c r="E67" s="491"/>
      <c r="F67" s="491"/>
      <c r="G67" s="491"/>
      <c r="H67" s="491"/>
      <c r="I67" s="491"/>
      <c r="J67" s="491"/>
      <c r="K67" s="491"/>
      <c r="L67" s="491"/>
      <c r="M67" s="491"/>
      <c r="N67" s="491"/>
      <c r="O67" s="491"/>
      <c r="P67" s="491"/>
      <c r="Q67" s="492"/>
    </row>
    <row r="68" spans="2:17" ht="15.6" customHeight="1" x14ac:dyDescent="0.25">
      <c r="B68" s="490"/>
      <c r="C68" s="491"/>
      <c r="D68" s="491"/>
      <c r="E68" s="491"/>
      <c r="F68" s="491"/>
      <c r="G68" s="491"/>
      <c r="H68" s="491"/>
      <c r="I68" s="491"/>
      <c r="J68" s="491"/>
      <c r="K68" s="491"/>
      <c r="L68" s="491"/>
      <c r="M68" s="491"/>
      <c r="N68" s="491"/>
      <c r="O68" s="491"/>
      <c r="P68" s="491"/>
      <c r="Q68" s="492"/>
    </row>
    <row r="69" spans="2:17" ht="15.6" customHeight="1" x14ac:dyDescent="0.25">
      <c r="B69" s="490"/>
      <c r="C69" s="491"/>
      <c r="D69" s="491"/>
      <c r="E69" s="491"/>
      <c r="F69" s="491"/>
      <c r="G69" s="491"/>
      <c r="H69" s="491"/>
      <c r="I69" s="491"/>
      <c r="J69" s="491"/>
      <c r="K69" s="491"/>
      <c r="L69" s="491"/>
      <c r="M69" s="491"/>
      <c r="N69" s="491"/>
      <c r="O69" s="491"/>
      <c r="P69" s="491"/>
      <c r="Q69" s="492"/>
    </row>
    <row r="70" spans="2:17" ht="15.6" customHeight="1" x14ac:dyDescent="0.25">
      <c r="B70" s="490"/>
      <c r="C70" s="491"/>
      <c r="D70" s="491"/>
      <c r="E70" s="491"/>
      <c r="F70" s="491"/>
      <c r="G70" s="491"/>
      <c r="H70" s="491"/>
      <c r="I70" s="491"/>
      <c r="J70" s="491"/>
      <c r="K70" s="491"/>
      <c r="L70" s="491"/>
      <c r="M70" s="491"/>
      <c r="N70" s="491"/>
      <c r="O70" s="491"/>
      <c r="P70" s="491"/>
      <c r="Q70" s="492"/>
    </row>
    <row r="71" spans="2:17" ht="15.6" customHeight="1" x14ac:dyDescent="0.25">
      <c r="B71" s="490"/>
      <c r="C71" s="491"/>
      <c r="D71" s="491"/>
      <c r="E71" s="491"/>
      <c r="F71" s="491"/>
      <c r="G71" s="491"/>
      <c r="H71" s="491"/>
      <c r="I71" s="491"/>
      <c r="J71" s="491"/>
      <c r="K71" s="491"/>
      <c r="L71" s="491"/>
      <c r="M71" s="491"/>
      <c r="N71" s="491"/>
      <c r="O71" s="491"/>
      <c r="P71" s="491"/>
      <c r="Q71" s="492"/>
    </row>
    <row r="72" spans="2:17" ht="15.6" customHeight="1" x14ac:dyDescent="0.25">
      <c r="B72" s="490"/>
      <c r="C72" s="491"/>
      <c r="D72" s="491"/>
      <c r="E72" s="491"/>
      <c r="F72" s="491"/>
      <c r="G72" s="491"/>
      <c r="H72" s="491"/>
      <c r="I72" s="491"/>
      <c r="J72" s="491"/>
      <c r="K72" s="491"/>
      <c r="L72" s="491"/>
      <c r="M72" s="491"/>
      <c r="N72" s="491"/>
      <c r="O72" s="491"/>
      <c r="P72" s="491"/>
      <c r="Q72" s="492"/>
    </row>
    <row r="73" spans="2:17" ht="15.6" customHeight="1" x14ac:dyDescent="0.25">
      <c r="B73" s="490"/>
      <c r="C73" s="491"/>
      <c r="D73" s="491"/>
      <c r="E73" s="491"/>
      <c r="F73" s="491"/>
      <c r="G73" s="491"/>
      <c r="H73" s="491"/>
      <c r="I73" s="491"/>
      <c r="J73" s="491"/>
      <c r="K73" s="491"/>
      <c r="L73" s="491"/>
      <c r="M73" s="491"/>
      <c r="N73" s="491"/>
      <c r="O73" s="491"/>
      <c r="P73" s="491"/>
      <c r="Q73" s="492"/>
    </row>
    <row r="74" spans="2:17" ht="16.149999999999999" customHeight="1" thickBot="1" x14ac:dyDescent="0.3">
      <c r="B74" s="493"/>
      <c r="C74" s="494"/>
      <c r="D74" s="494"/>
      <c r="E74" s="494"/>
      <c r="F74" s="494"/>
      <c r="G74" s="494"/>
      <c r="H74" s="494"/>
      <c r="I74" s="494"/>
      <c r="J74" s="494"/>
      <c r="K74" s="494"/>
      <c r="L74" s="494"/>
      <c r="M74" s="494"/>
      <c r="N74" s="494"/>
      <c r="O74" s="494"/>
      <c r="P74" s="494"/>
      <c r="Q74" s="495"/>
    </row>
    <row r="75" spans="2:17" x14ac:dyDescent="0.25">
      <c r="B75" s="469" t="s">
        <v>357</v>
      </c>
      <c r="C75" s="470"/>
      <c r="D75" s="470"/>
      <c r="E75" s="470"/>
      <c r="F75" s="470"/>
      <c r="G75" s="470"/>
      <c r="H75" s="470"/>
      <c r="I75" s="470"/>
      <c r="J75" s="470"/>
      <c r="K75" s="470"/>
      <c r="L75" s="470"/>
      <c r="M75" s="470"/>
      <c r="N75" s="470"/>
      <c r="O75" s="470"/>
      <c r="P75" s="470"/>
      <c r="Q75" s="471"/>
    </row>
    <row r="76" spans="2:17" ht="25.15" customHeight="1" x14ac:dyDescent="0.25">
      <c r="B76" s="472"/>
      <c r="C76" s="473"/>
      <c r="D76" s="473"/>
      <c r="E76" s="473"/>
      <c r="F76" s="473"/>
      <c r="G76" s="473"/>
      <c r="H76" s="473"/>
      <c r="I76" s="473"/>
      <c r="J76" s="473"/>
      <c r="K76" s="473"/>
      <c r="L76" s="473"/>
      <c r="M76" s="473"/>
      <c r="N76" s="473"/>
      <c r="O76" s="473"/>
      <c r="P76" s="473"/>
      <c r="Q76" s="474"/>
    </row>
    <row r="77" spans="2:17" ht="25.15" customHeight="1" x14ac:dyDescent="0.25">
      <c r="B77" s="14"/>
      <c r="C77" s="496" t="s">
        <v>114</v>
      </c>
      <c r="D77" s="496"/>
      <c r="E77" s="496"/>
      <c r="F77" s="496"/>
      <c r="G77" s="496"/>
      <c r="H77" s="496"/>
      <c r="I77" s="496"/>
      <c r="J77" s="496"/>
      <c r="K77" s="496"/>
      <c r="L77" s="496"/>
      <c r="M77" s="496"/>
      <c r="N77" s="496"/>
      <c r="O77" s="496"/>
      <c r="P77" s="496"/>
      <c r="Q77" s="16"/>
    </row>
    <row r="78" spans="2:17" ht="25.15" customHeight="1" x14ac:dyDescent="0.25">
      <c r="B78" s="550" t="s">
        <v>185</v>
      </c>
      <c r="C78" s="551"/>
      <c r="D78" s="551"/>
      <c r="E78" s="551"/>
      <c r="F78" s="551"/>
      <c r="G78" s="551"/>
      <c r="H78" s="551"/>
      <c r="I78" s="551"/>
      <c r="J78" s="551"/>
      <c r="K78" s="551"/>
      <c r="L78" s="551"/>
      <c r="M78" s="551"/>
      <c r="N78" s="551"/>
      <c r="O78" s="551"/>
      <c r="P78" s="551"/>
      <c r="Q78" s="552"/>
    </row>
    <row r="79" spans="2:17" ht="25.15" customHeight="1" x14ac:dyDescent="0.25">
      <c r="B79" s="550"/>
      <c r="C79" s="551"/>
      <c r="D79" s="551"/>
      <c r="E79" s="551"/>
      <c r="F79" s="551"/>
      <c r="G79" s="551"/>
      <c r="H79" s="551"/>
      <c r="I79" s="551"/>
      <c r="J79" s="551"/>
      <c r="K79" s="551"/>
      <c r="L79" s="551"/>
      <c r="M79" s="551"/>
      <c r="N79" s="551"/>
      <c r="O79" s="551"/>
      <c r="P79" s="551"/>
      <c r="Q79" s="552"/>
    </row>
    <row r="80" spans="2:17" ht="25.15" customHeight="1" x14ac:dyDescent="0.25">
      <c r="B80" s="89"/>
      <c r="C80" s="90"/>
      <c r="D80" s="90"/>
      <c r="E80" s="90"/>
      <c r="F80" s="90"/>
      <c r="G80" s="90"/>
      <c r="H80" s="90"/>
      <c r="I80" s="90"/>
      <c r="J80" s="90"/>
      <c r="K80" s="90"/>
      <c r="L80" s="90"/>
      <c r="M80" s="90"/>
      <c r="N80" s="90"/>
      <c r="O80" s="90"/>
      <c r="P80" s="90"/>
      <c r="Q80" s="91"/>
    </row>
    <row r="81" spans="2:17" ht="25.15" customHeight="1" x14ac:dyDescent="0.25">
      <c r="B81" s="89"/>
      <c r="C81" s="90"/>
      <c r="D81" s="90"/>
      <c r="E81" s="90"/>
      <c r="F81" s="90"/>
      <c r="G81" s="98" t="str">
        <f>'v2 Modules-Details'!J2</f>
        <v>Grand Total</v>
      </c>
      <c r="H81" s="564"/>
      <c r="I81" s="564"/>
      <c r="J81" s="148" t="s">
        <v>225</v>
      </c>
      <c r="K81" s="90"/>
      <c r="L81" s="90"/>
      <c r="M81" s="90"/>
      <c r="N81" s="90"/>
      <c r="O81" s="90"/>
      <c r="P81" s="90"/>
      <c r="Q81" s="91"/>
    </row>
    <row r="82" spans="2:17" ht="25.15" customHeight="1" x14ac:dyDescent="0.25">
      <c r="B82" s="89"/>
      <c r="C82" s="90"/>
      <c r="D82" s="90"/>
      <c r="E82" s="90"/>
      <c r="F82" s="90"/>
      <c r="G82" s="99">
        <f>'v2 Modules-Details'!J3</f>
        <v>12900</v>
      </c>
      <c r="H82" s="554"/>
      <c r="I82" s="554"/>
      <c r="J82" s="151">
        <f>'v2 Modules-Details'!F48</f>
        <v>1760</v>
      </c>
      <c r="K82" s="90"/>
      <c r="L82" s="90"/>
      <c r="M82" s="90"/>
      <c r="N82" s="90"/>
      <c r="O82" s="90"/>
      <c r="P82" s="90"/>
      <c r="Q82" s="91"/>
    </row>
    <row r="83" spans="2:17" ht="25.15" customHeight="1" x14ac:dyDescent="0.25">
      <c r="B83" s="89"/>
      <c r="C83" s="90"/>
      <c r="D83" s="90"/>
      <c r="E83" s="90"/>
      <c r="F83" s="90"/>
      <c r="G83" s="90"/>
      <c r="H83" s="90"/>
      <c r="I83" s="90"/>
      <c r="J83" s="90"/>
      <c r="K83" s="90"/>
      <c r="L83" s="90"/>
      <c r="M83" s="90"/>
      <c r="N83" s="90"/>
      <c r="O83" s="90"/>
      <c r="P83" s="90"/>
      <c r="Q83" s="91"/>
    </row>
    <row r="84" spans="2:17" ht="15.6" customHeight="1" x14ac:dyDescent="0.25">
      <c r="B84" s="89"/>
      <c r="C84" s="90"/>
      <c r="D84" s="90"/>
      <c r="E84" s="90"/>
      <c r="F84" s="90"/>
      <c r="G84" s="90"/>
      <c r="H84" s="90"/>
      <c r="I84" s="90"/>
      <c r="J84" s="90"/>
      <c r="K84" s="90"/>
      <c r="L84" s="90"/>
      <c r="M84" s="90"/>
      <c r="N84" s="90"/>
      <c r="O84" s="90"/>
      <c r="P84" s="90"/>
      <c r="Q84" s="91"/>
    </row>
    <row r="85" spans="2:17" ht="16.149999999999999" customHeight="1" thickBot="1" x14ac:dyDescent="0.3">
      <c r="B85" s="92"/>
      <c r="C85" s="93"/>
      <c r="D85" s="93"/>
      <c r="E85" s="93"/>
      <c r="F85" s="93"/>
      <c r="G85" s="93"/>
      <c r="H85" s="93"/>
      <c r="I85" s="93"/>
      <c r="J85" s="93"/>
      <c r="K85" s="93"/>
      <c r="L85" s="93"/>
      <c r="M85" s="93"/>
      <c r="N85" s="93"/>
      <c r="O85" s="93"/>
      <c r="P85" s="93"/>
      <c r="Q85" s="94"/>
    </row>
    <row r="86" spans="2:17" x14ac:dyDescent="0.25">
      <c r="B86" s="469" t="s">
        <v>344</v>
      </c>
      <c r="C86" s="470"/>
      <c r="D86" s="470"/>
      <c r="E86" s="470"/>
      <c r="F86" s="470"/>
      <c r="G86" s="470"/>
      <c r="H86" s="470"/>
      <c r="I86" s="470"/>
      <c r="J86" s="470"/>
      <c r="K86" s="470"/>
      <c r="L86" s="470"/>
      <c r="M86" s="470"/>
      <c r="N86" s="470"/>
      <c r="O86" s="470"/>
      <c r="P86" s="470"/>
      <c r="Q86" s="471"/>
    </row>
    <row r="87" spans="2:17" x14ac:dyDescent="0.25">
      <c r="B87" s="472"/>
      <c r="C87" s="473"/>
      <c r="D87" s="473"/>
      <c r="E87" s="473"/>
      <c r="F87" s="473"/>
      <c r="G87" s="473"/>
      <c r="H87" s="473"/>
      <c r="I87" s="473"/>
      <c r="J87" s="473"/>
      <c r="K87" s="473"/>
      <c r="L87" s="473"/>
      <c r="M87" s="473"/>
      <c r="N87" s="473"/>
      <c r="O87" s="473"/>
      <c r="P87" s="473"/>
      <c r="Q87" s="474"/>
    </row>
    <row r="88" spans="2:17" ht="25.15" customHeight="1" x14ac:dyDescent="0.25">
      <c r="B88" s="475" t="s">
        <v>351</v>
      </c>
      <c r="C88" s="476"/>
      <c r="D88" s="476"/>
      <c r="E88" s="476"/>
      <c r="F88" s="476"/>
      <c r="G88" s="476"/>
      <c r="H88" s="476"/>
      <c r="I88" s="476"/>
      <c r="J88" s="476"/>
      <c r="K88" s="476"/>
      <c r="L88" s="476"/>
      <c r="M88" s="476"/>
      <c r="N88" s="476"/>
      <c r="O88" s="476"/>
      <c r="P88" s="476"/>
      <c r="Q88" s="477"/>
    </row>
    <row r="89" spans="2:17" x14ac:dyDescent="0.25">
      <c r="B89" s="475"/>
      <c r="C89" s="476"/>
      <c r="D89" s="476"/>
      <c r="E89" s="476"/>
      <c r="F89" s="476"/>
      <c r="G89" s="476"/>
      <c r="H89" s="476"/>
      <c r="I89" s="476"/>
      <c r="J89" s="476"/>
      <c r="K89" s="476"/>
      <c r="L89" s="476"/>
      <c r="M89" s="476"/>
      <c r="N89" s="476"/>
      <c r="O89" s="476"/>
      <c r="P89" s="476"/>
      <c r="Q89" s="477"/>
    </row>
    <row r="90" spans="2:17" x14ac:dyDescent="0.25">
      <c r="B90" s="475"/>
      <c r="C90" s="476"/>
      <c r="D90" s="476"/>
      <c r="E90" s="476"/>
      <c r="F90" s="476"/>
      <c r="G90" s="476"/>
      <c r="H90" s="476"/>
      <c r="I90" s="476"/>
      <c r="J90" s="476"/>
      <c r="K90" s="476"/>
      <c r="L90" s="476"/>
      <c r="M90" s="476"/>
      <c r="N90" s="476"/>
      <c r="O90" s="476"/>
      <c r="P90" s="476"/>
      <c r="Q90" s="477"/>
    </row>
    <row r="91" spans="2:17" x14ac:dyDescent="0.25">
      <c r="B91" s="475"/>
      <c r="C91" s="476"/>
      <c r="D91" s="476"/>
      <c r="E91" s="476"/>
      <c r="F91" s="476"/>
      <c r="G91" s="476"/>
      <c r="H91" s="476"/>
      <c r="I91" s="476"/>
      <c r="J91" s="476"/>
      <c r="K91" s="476"/>
      <c r="L91" s="476"/>
      <c r="M91" s="476"/>
      <c r="N91" s="476"/>
      <c r="O91" s="476"/>
      <c r="P91" s="476"/>
      <c r="Q91" s="477"/>
    </row>
    <row r="92" spans="2:17" x14ac:dyDescent="0.25">
      <c r="B92" s="475"/>
      <c r="C92" s="476"/>
      <c r="D92" s="476"/>
      <c r="E92" s="476"/>
      <c r="F92" s="476"/>
      <c r="G92" s="476"/>
      <c r="H92" s="476"/>
      <c r="I92" s="476"/>
      <c r="J92" s="476"/>
      <c r="K92" s="476"/>
      <c r="L92" s="476"/>
      <c r="M92" s="476"/>
      <c r="N92" s="476"/>
      <c r="O92" s="476"/>
      <c r="P92" s="476"/>
      <c r="Q92" s="477"/>
    </row>
    <row r="93" spans="2:17" x14ac:dyDescent="0.25">
      <c r="B93" s="475"/>
      <c r="C93" s="476"/>
      <c r="D93" s="476"/>
      <c r="E93" s="476"/>
      <c r="F93" s="476"/>
      <c r="G93" s="476"/>
      <c r="H93" s="476"/>
      <c r="I93" s="476"/>
      <c r="J93" s="476"/>
      <c r="K93" s="476"/>
      <c r="L93" s="476"/>
      <c r="M93" s="476"/>
      <c r="N93" s="476"/>
      <c r="O93" s="476"/>
      <c r="P93" s="476"/>
      <c r="Q93" s="477"/>
    </row>
    <row r="94" spans="2:17" x14ac:dyDescent="0.25">
      <c r="B94" s="475"/>
      <c r="C94" s="476"/>
      <c r="D94" s="476"/>
      <c r="E94" s="476"/>
      <c r="F94" s="476"/>
      <c r="G94" s="476"/>
      <c r="H94" s="476"/>
      <c r="I94" s="476"/>
      <c r="J94" s="476"/>
      <c r="K94" s="476"/>
      <c r="L94" s="476"/>
      <c r="M94" s="476"/>
      <c r="N94" s="476"/>
      <c r="O94" s="476"/>
      <c r="P94" s="476"/>
      <c r="Q94" s="477"/>
    </row>
    <row r="95" spans="2:17" x14ac:dyDescent="0.25">
      <c r="B95" s="475"/>
      <c r="C95" s="476"/>
      <c r="D95" s="476"/>
      <c r="E95" s="476"/>
      <c r="F95" s="476"/>
      <c r="G95" s="476"/>
      <c r="H95" s="476"/>
      <c r="I95" s="476"/>
      <c r="J95" s="476"/>
      <c r="K95" s="476"/>
      <c r="L95" s="476"/>
      <c r="M95" s="476"/>
      <c r="N95" s="476"/>
      <c r="O95" s="476"/>
      <c r="P95" s="476"/>
      <c r="Q95" s="477"/>
    </row>
    <row r="96" spans="2:17" x14ac:dyDescent="0.25">
      <c r="B96" s="475"/>
      <c r="C96" s="476"/>
      <c r="D96" s="476"/>
      <c r="E96" s="476"/>
      <c r="F96" s="476"/>
      <c r="G96" s="476"/>
      <c r="H96" s="476"/>
      <c r="I96" s="476"/>
      <c r="J96" s="476"/>
      <c r="K96" s="476"/>
      <c r="L96" s="476"/>
      <c r="M96" s="476"/>
      <c r="N96" s="476"/>
      <c r="O96" s="476"/>
      <c r="P96" s="476"/>
      <c r="Q96" s="477"/>
    </row>
    <row r="97" spans="2:17" x14ac:dyDescent="0.25">
      <c r="B97" s="475"/>
      <c r="C97" s="476"/>
      <c r="D97" s="476"/>
      <c r="E97" s="476"/>
      <c r="F97" s="476"/>
      <c r="G97" s="476"/>
      <c r="H97" s="476"/>
      <c r="I97" s="476"/>
      <c r="J97" s="476"/>
      <c r="K97" s="476"/>
      <c r="L97" s="476"/>
      <c r="M97" s="476"/>
      <c r="N97" s="476"/>
      <c r="O97" s="476"/>
      <c r="P97" s="476"/>
      <c r="Q97" s="477"/>
    </row>
    <row r="98" spans="2:17" ht="21" customHeight="1" x14ac:dyDescent="0.25">
      <c r="B98" s="475"/>
      <c r="C98" s="476"/>
      <c r="D98" s="476"/>
      <c r="E98" s="476"/>
      <c r="F98" s="476"/>
      <c r="G98" s="476"/>
      <c r="H98" s="476"/>
      <c r="I98" s="476"/>
      <c r="J98" s="476"/>
      <c r="K98" s="476"/>
      <c r="L98" s="476"/>
      <c r="M98" s="476"/>
      <c r="N98" s="476"/>
      <c r="O98" s="476"/>
      <c r="P98" s="476"/>
      <c r="Q98" s="477"/>
    </row>
    <row r="99" spans="2:17" x14ac:dyDescent="0.25">
      <c r="B99" s="475"/>
      <c r="C99" s="476"/>
      <c r="D99" s="476"/>
      <c r="E99" s="476"/>
      <c r="F99" s="476"/>
      <c r="G99" s="476"/>
      <c r="H99" s="476"/>
      <c r="I99" s="476"/>
      <c r="J99" s="476"/>
      <c r="K99" s="476"/>
      <c r="L99" s="476"/>
      <c r="M99" s="476"/>
      <c r="N99" s="476"/>
      <c r="O99" s="476"/>
      <c r="P99" s="476"/>
      <c r="Q99" s="477"/>
    </row>
    <row r="100" spans="2:17" ht="16.5" thickBot="1" x14ac:dyDescent="0.3">
      <c r="B100" s="478"/>
      <c r="C100" s="479"/>
      <c r="D100" s="479"/>
      <c r="E100" s="479"/>
      <c r="F100" s="479"/>
      <c r="G100" s="479"/>
      <c r="H100" s="479"/>
      <c r="I100" s="479"/>
      <c r="J100" s="479"/>
      <c r="K100" s="479"/>
      <c r="L100" s="479"/>
      <c r="M100" s="479"/>
      <c r="N100" s="479"/>
      <c r="O100" s="479"/>
      <c r="P100" s="479"/>
      <c r="Q100" s="480"/>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v2 Modules-Details'!A1" display="(follow link for detailed summary)"/>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76" zoomScaleNormal="76" workbookViewId="0"/>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521" t="s">
        <v>21</v>
      </c>
      <c r="G2" s="461"/>
      <c r="H2" s="461"/>
      <c r="I2" s="461"/>
      <c r="J2" s="461"/>
      <c r="K2" s="461"/>
      <c r="L2" s="522"/>
      <c r="M2" s="530" t="s">
        <v>1</v>
      </c>
      <c r="N2" s="525">
        <v>43509</v>
      </c>
      <c r="O2" s="526"/>
      <c r="P2" s="526"/>
      <c r="Q2" s="527"/>
    </row>
    <row r="3" spans="2:17" ht="16.149999999999999" customHeight="1" thickBot="1" x14ac:dyDescent="0.3">
      <c r="B3" s="3"/>
      <c r="C3" s="4"/>
      <c r="D3" s="4"/>
      <c r="E3" s="4"/>
      <c r="F3" s="523"/>
      <c r="G3" s="464"/>
      <c r="H3" s="464"/>
      <c r="I3" s="464"/>
      <c r="J3" s="464"/>
      <c r="K3" s="464"/>
      <c r="L3" s="524"/>
      <c r="M3" s="531"/>
      <c r="N3" s="528"/>
      <c r="O3" s="528"/>
      <c r="P3" s="528"/>
      <c r="Q3" s="529"/>
    </row>
    <row r="4" spans="2:17" ht="18" customHeight="1" x14ac:dyDescent="0.25">
      <c r="B4" s="3"/>
      <c r="C4" s="4"/>
      <c r="D4" s="4"/>
      <c r="E4" s="4"/>
      <c r="F4" s="523"/>
      <c r="G4" s="464"/>
      <c r="H4" s="464"/>
      <c r="I4" s="464"/>
      <c r="J4" s="464"/>
      <c r="K4" s="464"/>
      <c r="L4" s="524"/>
      <c r="M4" s="530" t="s">
        <v>0</v>
      </c>
      <c r="N4" s="526" t="s">
        <v>115</v>
      </c>
      <c r="O4" s="526"/>
      <c r="P4" s="526"/>
      <c r="Q4" s="527"/>
    </row>
    <row r="5" spans="2:17" ht="16.5" thickBot="1" x14ac:dyDescent="0.3">
      <c r="B5" s="3"/>
      <c r="C5" s="4"/>
      <c r="D5" s="4"/>
      <c r="E5" s="4"/>
      <c r="F5" s="523"/>
      <c r="G5" s="464"/>
      <c r="H5" s="464"/>
      <c r="I5" s="464"/>
      <c r="J5" s="464"/>
      <c r="K5" s="464"/>
      <c r="L5" s="524"/>
      <c r="M5" s="532"/>
      <c r="N5" s="533"/>
      <c r="O5" s="533"/>
      <c r="P5" s="533"/>
      <c r="Q5" s="534"/>
    </row>
    <row r="6" spans="2:17" ht="21" customHeight="1" x14ac:dyDescent="0.25">
      <c r="B6" s="3"/>
      <c r="C6" s="4"/>
      <c r="D6" s="4"/>
      <c r="E6" s="4"/>
      <c r="F6" s="523"/>
      <c r="G6" s="464"/>
      <c r="H6" s="464"/>
      <c r="I6" s="464"/>
      <c r="J6" s="464"/>
      <c r="K6" s="464"/>
      <c r="L6" s="464"/>
      <c r="M6" s="535" t="s">
        <v>2</v>
      </c>
      <c r="N6" s="537" t="str">
        <f>'v1 Field Cage-Summary'!N6:Q7</f>
        <v>133 v4</v>
      </c>
      <c r="O6" s="538"/>
      <c r="P6" s="538"/>
      <c r="Q6" s="539"/>
    </row>
    <row r="7" spans="2:17" ht="16.5" thickBot="1" x14ac:dyDescent="0.3">
      <c r="B7" s="3"/>
      <c r="C7" s="4"/>
      <c r="D7" s="4"/>
      <c r="E7" s="4"/>
      <c r="F7" s="523"/>
      <c r="G7" s="467"/>
      <c r="H7" s="467"/>
      <c r="I7" s="467"/>
      <c r="J7" s="467"/>
      <c r="K7" s="467"/>
      <c r="L7" s="467"/>
      <c r="M7" s="536"/>
      <c r="N7" s="540"/>
      <c r="O7" s="541"/>
      <c r="P7" s="541"/>
      <c r="Q7" s="542"/>
    </row>
    <row r="8" spans="2:17" s="13" customFormat="1" ht="27" customHeight="1" x14ac:dyDescent="0.25">
      <c r="B8" s="505" t="s">
        <v>22</v>
      </c>
      <c r="C8" s="506"/>
      <c r="D8" s="506"/>
      <c r="E8" s="506"/>
      <c r="F8" s="508"/>
      <c r="G8" s="505" t="s">
        <v>23</v>
      </c>
      <c r="H8" s="506"/>
      <c r="I8" s="506"/>
      <c r="J8" s="506"/>
      <c r="K8" s="506"/>
      <c r="L8" s="506"/>
      <c r="M8" s="507"/>
      <c r="N8" s="509" t="s">
        <v>24</v>
      </c>
      <c r="O8" s="510"/>
      <c r="P8" s="510"/>
      <c r="Q8" s="507"/>
    </row>
    <row r="9" spans="2:17" x14ac:dyDescent="0.25">
      <c r="B9" s="499" t="s">
        <v>123</v>
      </c>
      <c r="C9" s="500"/>
      <c r="D9" s="500"/>
      <c r="E9" s="500"/>
      <c r="F9" s="501"/>
      <c r="G9" s="499" t="s">
        <v>194</v>
      </c>
      <c r="H9" s="500"/>
      <c r="I9" s="500"/>
      <c r="J9" s="500"/>
      <c r="K9" s="500"/>
      <c r="L9" s="500"/>
      <c r="M9" s="501"/>
      <c r="N9" s="511"/>
      <c r="O9" s="512"/>
      <c r="P9" s="512"/>
      <c r="Q9" s="513"/>
    </row>
    <row r="10" spans="2:17" ht="16.5" thickBot="1" x14ac:dyDescent="0.3">
      <c r="B10" s="502"/>
      <c r="C10" s="503"/>
      <c r="D10" s="503"/>
      <c r="E10" s="503"/>
      <c r="F10" s="504"/>
      <c r="G10" s="502"/>
      <c r="H10" s="503"/>
      <c r="I10" s="503"/>
      <c r="J10" s="503"/>
      <c r="K10" s="503"/>
      <c r="L10" s="503"/>
      <c r="M10" s="504"/>
      <c r="N10" s="514"/>
      <c r="O10" s="515"/>
      <c r="P10" s="515"/>
      <c r="Q10" s="516"/>
    </row>
    <row r="11" spans="2:17" s="13" customFormat="1" ht="27" customHeight="1" x14ac:dyDescent="0.25">
      <c r="B11" s="505" t="s">
        <v>3</v>
      </c>
      <c r="C11" s="506"/>
      <c r="D11" s="506"/>
      <c r="E11" s="506"/>
      <c r="F11" s="506"/>
      <c r="G11" s="506"/>
      <c r="H11" s="506"/>
      <c r="I11" s="506"/>
      <c r="J11" s="506"/>
      <c r="K11" s="506"/>
      <c r="L11" s="506"/>
      <c r="M11" s="506"/>
      <c r="N11" s="506"/>
      <c r="O11" s="506"/>
      <c r="P11" s="506"/>
      <c r="Q11" s="508"/>
    </row>
    <row r="12" spans="2:17" ht="18" customHeight="1" x14ac:dyDescent="0.25">
      <c r="B12" s="517" t="s">
        <v>175</v>
      </c>
      <c r="C12" s="518"/>
      <c r="D12" s="518"/>
      <c r="E12" s="518"/>
      <c r="F12" s="518"/>
      <c r="G12" s="518"/>
      <c r="H12" s="518"/>
      <c r="I12" s="518"/>
      <c r="J12" s="518"/>
      <c r="K12" s="518"/>
      <c r="L12" s="518"/>
      <c r="M12" s="518"/>
      <c r="N12" s="518"/>
      <c r="O12" s="518"/>
      <c r="P12" s="518"/>
      <c r="Q12" s="519"/>
    </row>
    <row r="13" spans="2:17" ht="18" customHeight="1" x14ac:dyDescent="0.25">
      <c r="B13" s="520"/>
      <c r="C13" s="518"/>
      <c r="D13" s="518"/>
      <c r="E13" s="518"/>
      <c r="F13" s="518"/>
      <c r="G13" s="518"/>
      <c r="H13" s="518"/>
      <c r="I13" s="518"/>
      <c r="J13" s="518"/>
      <c r="K13" s="518"/>
      <c r="L13" s="518"/>
      <c r="M13" s="518"/>
      <c r="N13" s="518"/>
      <c r="O13" s="518"/>
      <c r="P13" s="518"/>
      <c r="Q13" s="519"/>
    </row>
    <row r="14" spans="2:17" ht="18" customHeight="1" x14ac:dyDescent="0.25">
      <c r="B14" s="520"/>
      <c r="C14" s="518"/>
      <c r="D14" s="518"/>
      <c r="E14" s="518"/>
      <c r="F14" s="518"/>
      <c r="G14" s="518"/>
      <c r="H14" s="518"/>
      <c r="I14" s="518"/>
      <c r="J14" s="518"/>
      <c r="K14" s="518"/>
      <c r="L14" s="518"/>
      <c r="M14" s="518"/>
      <c r="N14" s="518"/>
      <c r="O14" s="518"/>
      <c r="P14" s="518"/>
      <c r="Q14" s="519"/>
    </row>
    <row r="15" spans="2:17" x14ac:dyDescent="0.25">
      <c r="B15" s="520"/>
      <c r="C15" s="518"/>
      <c r="D15" s="518"/>
      <c r="E15" s="518"/>
      <c r="F15" s="518"/>
      <c r="G15" s="518"/>
      <c r="H15" s="518"/>
      <c r="I15" s="518"/>
      <c r="J15" s="518"/>
      <c r="K15" s="518"/>
      <c r="L15" s="518"/>
      <c r="M15" s="518"/>
      <c r="N15" s="518"/>
      <c r="O15" s="518"/>
      <c r="P15" s="518"/>
      <c r="Q15" s="519"/>
    </row>
    <row r="16" spans="2:17" x14ac:dyDescent="0.25">
      <c r="B16" s="520"/>
      <c r="C16" s="518"/>
      <c r="D16" s="518"/>
      <c r="E16" s="518"/>
      <c r="F16" s="518"/>
      <c r="G16" s="518"/>
      <c r="H16" s="518"/>
      <c r="I16" s="518"/>
      <c r="J16" s="518"/>
      <c r="K16" s="518"/>
      <c r="L16" s="518"/>
      <c r="M16" s="518"/>
      <c r="N16" s="518"/>
      <c r="O16" s="518"/>
      <c r="P16" s="518"/>
      <c r="Q16" s="519"/>
    </row>
    <row r="17" spans="2:17" x14ac:dyDescent="0.25">
      <c r="B17" s="520"/>
      <c r="C17" s="518"/>
      <c r="D17" s="518"/>
      <c r="E17" s="518"/>
      <c r="F17" s="518"/>
      <c r="G17" s="518"/>
      <c r="H17" s="518"/>
      <c r="I17" s="518"/>
      <c r="J17" s="518"/>
      <c r="K17" s="518"/>
      <c r="L17" s="518"/>
      <c r="M17" s="518"/>
      <c r="N17" s="518"/>
      <c r="O17" s="518"/>
      <c r="P17" s="518"/>
      <c r="Q17" s="519"/>
    </row>
    <row r="18" spans="2:17" ht="16.5" thickBot="1" x14ac:dyDescent="0.3">
      <c r="B18" s="520"/>
      <c r="C18" s="518"/>
      <c r="D18" s="518"/>
      <c r="E18" s="518"/>
      <c r="F18" s="518"/>
      <c r="G18" s="518"/>
      <c r="H18" s="518"/>
      <c r="I18" s="518"/>
      <c r="J18" s="518"/>
      <c r="K18" s="518"/>
      <c r="L18" s="518"/>
      <c r="M18" s="518"/>
      <c r="N18" s="518"/>
      <c r="O18" s="518"/>
      <c r="P18" s="518"/>
      <c r="Q18" s="519"/>
    </row>
    <row r="19" spans="2:17" s="13" customFormat="1" ht="27" customHeight="1" x14ac:dyDescent="0.25">
      <c r="B19" s="505" t="s">
        <v>4</v>
      </c>
      <c r="C19" s="506"/>
      <c r="D19" s="506"/>
      <c r="E19" s="506"/>
      <c r="F19" s="506"/>
      <c r="G19" s="506"/>
      <c r="H19" s="506"/>
      <c r="I19" s="506"/>
      <c r="J19" s="506"/>
      <c r="K19" s="506"/>
      <c r="L19" s="506"/>
      <c r="M19" s="506"/>
      <c r="N19" s="506"/>
      <c r="O19" s="506"/>
      <c r="P19" s="506"/>
      <c r="Q19" s="508"/>
    </row>
    <row r="20" spans="2:17" x14ac:dyDescent="0.25">
      <c r="B20" s="5"/>
      <c r="Q20" s="7"/>
    </row>
    <row r="21" spans="2:17" x14ac:dyDescent="0.25">
      <c r="B21" s="5"/>
      <c r="Q21" s="7"/>
    </row>
    <row r="22" spans="2:17" ht="19.5" thickBot="1" x14ac:dyDescent="0.35">
      <c r="B22" s="5"/>
      <c r="C22" s="12" t="s">
        <v>116</v>
      </c>
      <c r="D22" s="11" t="s">
        <v>5</v>
      </c>
      <c r="Q22" s="7"/>
    </row>
    <row r="23" spans="2:17" ht="19.5" thickBot="1" x14ac:dyDescent="0.35">
      <c r="B23" s="5"/>
      <c r="C23" s="12" t="s">
        <v>116</v>
      </c>
      <c r="D23" s="11" t="s">
        <v>6</v>
      </c>
      <c r="Q23" s="7"/>
    </row>
    <row r="24" spans="2:17" ht="19.5" thickBot="1" x14ac:dyDescent="0.35">
      <c r="B24" s="5"/>
      <c r="C24" s="12" t="s">
        <v>116</v>
      </c>
      <c r="D24" s="11" t="s">
        <v>7</v>
      </c>
      <c r="Q24" s="7"/>
    </row>
    <row r="25" spans="2:17" ht="19.5" thickBot="1" x14ac:dyDescent="0.35">
      <c r="B25" s="5"/>
      <c r="C25" s="12" t="s">
        <v>116</v>
      </c>
      <c r="D25" s="11" t="s">
        <v>8</v>
      </c>
      <c r="Q25" s="7"/>
    </row>
    <row r="26" spans="2:17" ht="19.5" thickBot="1" x14ac:dyDescent="0.35">
      <c r="B26" s="5"/>
      <c r="C26" s="12" t="s">
        <v>116</v>
      </c>
      <c r="D26" s="11" t="s">
        <v>9</v>
      </c>
      <c r="Q26" s="7"/>
    </row>
    <row r="27" spans="2:17" ht="19.5" thickBot="1" x14ac:dyDescent="0.35">
      <c r="B27" s="5"/>
      <c r="C27" s="12" t="s">
        <v>116</v>
      </c>
      <c r="D27" s="11" t="s">
        <v>10</v>
      </c>
      <c r="Q27" s="7"/>
    </row>
    <row r="28" spans="2:17" ht="19.5" thickBot="1" x14ac:dyDescent="0.35">
      <c r="B28" s="5"/>
      <c r="C28" s="12" t="s">
        <v>116</v>
      </c>
      <c r="D28" s="11" t="s">
        <v>11</v>
      </c>
      <c r="Q28" s="7"/>
    </row>
    <row r="29" spans="2:17" ht="19.5" thickBot="1" x14ac:dyDescent="0.35">
      <c r="B29" s="5"/>
      <c r="C29" s="12" t="s">
        <v>116</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469" t="s">
        <v>13</v>
      </c>
      <c r="C32" s="470"/>
      <c r="D32" s="470"/>
      <c r="E32" s="470"/>
      <c r="F32" s="470"/>
      <c r="G32" s="470"/>
      <c r="H32" s="470"/>
      <c r="I32" s="470"/>
      <c r="J32" s="470"/>
      <c r="K32" s="470"/>
      <c r="L32" s="470"/>
      <c r="M32" s="470"/>
      <c r="N32" s="470"/>
      <c r="O32" s="470"/>
      <c r="P32" s="470"/>
      <c r="Q32" s="471"/>
    </row>
    <row r="33" spans="2:17" x14ac:dyDescent="0.25">
      <c r="B33" s="481" t="s">
        <v>182</v>
      </c>
      <c r="C33" s="482"/>
      <c r="D33" s="482"/>
      <c r="E33" s="482"/>
      <c r="F33" s="482"/>
      <c r="G33" s="482"/>
      <c r="H33" s="482"/>
      <c r="I33" s="482"/>
      <c r="J33" s="482"/>
      <c r="K33" s="482"/>
      <c r="L33" s="482"/>
      <c r="M33" s="482"/>
      <c r="N33" s="482"/>
      <c r="O33" s="482"/>
      <c r="P33" s="482"/>
      <c r="Q33" s="483"/>
    </row>
    <row r="34" spans="2:17" x14ac:dyDescent="0.25">
      <c r="B34" s="484"/>
      <c r="C34" s="485"/>
      <c r="D34" s="485"/>
      <c r="E34" s="485"/>
      <c r="F34" s="485"/>
      <c r="G34" s="485"/>
      <c r="H34" s="485"/>
      <c r="I34" s="485"/>
      <c r="J34" s="485"/>
      <c r="K34" s="485"/>
      <c r="L34" s="485"/>
      <c r="M34" s="485"/>
      <c r="N34" s="485"/>
      <c r="O34" s="485"/>
      <c r="P34" s="485"/>
      <c r="Q34" s="486"/>
    </row>
    <row r="35" spans="2:17" x14ac:dyDescent="0.25">
      <c r="B35" s="484"/>
      <c r="C35" s="485"/>
      <c r="D35" s="485"/>
      <c r="E35" s="485"/>
      <c r="F35" s="485"/>
      <c r="G35" s="485"/>
      <c r="H35" s="485"/>
      <c r="I35" s="485"/>
      <c r="J35" s="485"/>
      <c r="K35" s="485"/>
      <c r="L35" s="485"/>
      <c r="M35" s="485"/>
      <c r="N35" s="485"/>
      <c r="O35" s="485"/>
      <c r="P35" s="485"/>
      <c r="Q35" s="486"/>
    </row>
    <row r="36" spans="2:17" x14ac:dyDescent="0.25">
      <c r="B36" s="484"/>
      <c r="C36" s="485"/>
      <c r="D36" s="485"/>
      <c r="E36" s="485"/>
      <c r="F36" s="485"/>
      <c r="G36" s="485"/>
      <c r="H36" s="485"/>
      <c r="I36" s="485"/>
      <c r="J36" s="485"/>
      <c r="K36" s="485"/>
      <c r="L36" s="485"/>
      <c r="M36" s="485"/>
      <c r="N36" s="485"/>
      <c r="O36" s="485"/>
      <c r="P36" s="485"/>
      <c r="Q36" s="486"/>
    </row>
    <row r="37" spans="2:17" x14ac:dyDescent="0.25">
      <c r="B37" s="484"/>
      <c r="C37" s="485"/>
      <c r="D37" s="485"/>
      <c r="E37" s="485"/>
      <c r="F37" s="485"/>
      <c r="G37" s="485"/>
      <c r="H37" s="485"/>
      <c r="I37" s="485"/>
      <c r="J37" s="485"/>
      <c r="K37" s="485"/>
      <c r="L37" s="485"/>
      <c r="M37" s="485"/>
      <c r="N37" s="485"/>
      <c r="O37" s="485"/>
      <c r="P37" s="485"/>
      <c r="Q37" s="486"/>
    </row>
    <row r="38" spans="2:17" x14ac:dyDescent="0.25">
      <c r="B38" s="484"/>
      <c r="C38" s="485"/>
      <c r="D38" s="485"/>
      <c r="E38" s="485"/>
      <c r="F38" s="485"/>
      <c r="G38" s="485"/>
      <c r="H38" s="485"/>
      <c r="I38" s="485"/>
      <c r="J38" s="485"/>
      <c r="K38" s="485"/>
      <c r="L38" s="485"/>
      <c r="M38" s="485"/>
      <c r="N38" s="485"/>
      <c r="O38" s="485"/>
      <c r="P38" s="485"/>
      <c r="Q38" s="486"/>
    </row>
    <row r="39" spans="2:17" x14ac:dyDescent="0.25">
      <c r="B39" s="484"/>
      <c r="C39" s="485"/>
      <c r="D39" s="485"/>
      <c r="E39" s="485"/>
      <c r="F39" s="485"/>
      <c r="G39" s="485"/>
      <c r="H39" s="485"/>
      <c r="I39" s="485"/>
      <c r="J39" s="485"/>
      <c r="K39" s="485"/>
      <c r="L39" s="485"/>
      <c r="M39" s="485"/>
      <c r="N39" s="485"/>
      <c r="O39" s="485"/>
      <c r="P39" s="485"/>
      <c r="Q39" s="486"/>
    </row>
    <row r="40" spans="2:17" x14ac:dyDescent="0.25">
      <c r="B40" s="484"/>
      <c r="C40" s="485"/>
      <c r="D40" s="485"/>
      <c r="E40" s="485"/>
      <c r="F40" s="485"/>
      <c r="G40" s="485"/>
      <c r="H40" s="485"/>
      <c r="I40" s="485"/>
      <c r="J40" s="485"/>
      <c r="K40" s="485"/>
      <c r="L40" s="485"/>
      <c r="M40" s="485"/>
      <c r="N40" s="485"/>
      <c r="O40" s="485"/>
      <c r="P40" s="485"/>
      <c r="Q40" s="486"/>
    </row>
    <row r="41" spans="2:17" x14ac:dyDescent="0.25">
      <c r="B41" s="484"/>
      <c r="C41" s="485"/>
      <c r="D41" s="485"/>
      <c r="E41" s="485"/>
      <c r="F41" s="485"/>
      <c r="G41" s="485"/>
      <c r="H41" s="485"/>
      <c r="I41" s="485"/>
      <c r="J41" s="485"/>
      <c r="K41" s="485"/>
      <c r="L41" s="485"/>
      <c r="M41" s="485"/>
      <c r="N41" s="485"/>
      <c r="O41" s="485"/>
      <c r="P41" s="485"/>
      <c r="Q41" s="486"/>
    </row>
    <row r="42" spans="2:17" x14ac:dyDescent="0.25">
      <c r="B42" s="484"/>
      <c r="C42" s="485"/>
      <c r="D42" s="485"/>
      <c r="E42" s="485"/>
      <c r="F42" s="485"/>
      <c r="G42" s="485"/>
      <c r="H42" s="485"/>
      <c r="I42" s="485"/>
      <c r="J42" s="485"/>
      <c r="K42" s="485"/>
      <c r="L42" s="485"/>
      <c r="M42" s="485"/>
      <c r="N42" s="485"/>
      <c r="O42" s="485"/>
      <c r="P42" s="485"/>
      <c r="Q42" s="486"/>
    </row>
    <row r="43" spans="2:17" x14ac:dyDescent="0.25">
      <c r="B43" s="484"/>
      <c r="C43" s="485"/>
      <c r="D43" s="485"/>
      <c r="E43" s="485"/>
      <c r="F43" s="485"/>
      <c r="G43" s="485"/>
      <c r="H43" s="485"/>
      <c r="I43" s="485"/>
      <c r="J43" s="485"/>
      <c r="K43" s="485"/>
      <c r="L43" s="485"/>
      <c r="M43" s="485"/>
      <c r="N43" s="485"/>
      <c r="O43" s="485"/>
      <c r="P43" s="485"/>
      <c r="Q43" s="486"/>
    </row>
    <row r="44" spans="2:17" ht="16.5" thickBot="1" x14ac:dyDescent="0.3">
      <c r="B44" s="487"/>
      <c r="C44" s="488"/>
      <c r="D44" s="488"/>
      <c r="E44" s="488"/>
      <c r="F44" s="488"/>
      <c r="G44" s="488"/>
      <c r="H44" s="488"/>
      <c r="I44" s="488"/>
      <c r="J44" s="488"/>
      <c r="K44" s="488"/>
      <c r="L44" s="488"/>
      <c r="M44" s="488"/>
      <c r="N44" s="488"/>
      <c r="O44" s="488"/>
      <c r="P44" s="488"/>
      <c r="Q44" s="489"/>
    </row>
    <row r="45" spans="2:17" x14ac:dyDescent="0.25">
      <c r="B45" s="469" t="s">
        <v>14</v>
      </c>
      <c r="C45" s="470"/>
      <c r="D45" s="470"/>
      <c r="E45" s="470"/>
      <c r="F45" s="470"/>
      <c r="G45" s="470"/>
      <c r="H45" s="470"/>
      <c r="I45" s="470"/>
      <c r="J45" s="470"/>
      <c r="K45" s="470"/>
      <c r="L45" s="470"/>
      <c r="M45" s="470"/>
      <c r="N45" s="470"/>
      <c r="O45" s="470"/>
      <c r="P45" s="470"/>
      <c r="Q45" s="471"/>
    </row>
    <row r="46" spans="2:17" x14ac:dyDescent="0.25">
      <c r="B46" s="472"/>
      <c r="C46" s="473"/>
      <c r="D46" s="473"/>
      <c r="E46" s="473"/>
      <c r="F46" s="473"/>
      <c r="G46" s="473"/>
      <c r="H46" s="473"/>
      <c r="I46" s="473"/>
      <c r="J46" s="473"/>
      <c r="K46" s="473"/>
      <c r="L46" s="473"/>
      <c r="M46" s="473"/>
      <c r="N46" s="473"/>
      <c r="O46" s="473"/>
      <c r="P46" s="473"/>
      <c r="Q46" s="474"/>
    </row>
    <row r="47" spans="2:17" x14ac:dyDescent="0.25">
      <c r="B47" s="490" t="s">
        <v>358</v>
      </c>
      <c r="C47" s="491"/>
      <c r="D47" s="491"/>
      <c r="E47" s="491"/>
      <c r="F47" s="491"/>
      <c r="G47" s="491"/>
      <c r="H47" s="491"/>
      <c r="I47" s="491"/>
      <c r="J47" s="491"/>
      <c r="K47" s="491"/>
      <c r="L47" s="491"/>
      <c r="M47" s="491"/>
      <c r="N47" s="491"/>
      <c r="O47" s="491"/>
      <c r="P47" s="491"/>
      <c r="Q47" s="492"/>
    </row>
    <row r="48" spans="2:17" x14ac:dyDescent="0.25">
      <c r="B48" s="490"/>
      <c r="C48" s="491"/>
      <c r="D48" s="491"/>
      <c r="E48" s="491"/>
      <c r="F48" s="491"/>
      <c r="G48" s="491"/>
      <c r="H48" s="491"/>
      <c r="I48" s="491"/>
      <c r="J48" s="491"/>
      <c r="K48" s="491"/>
      <c r="L48" s="491"/>
      <c r="M48" s="491"/>
      <c r="N48" s="491"/>
      <c r="O48" s="491"/>
      <c r="P48" s="491"/>
      <c r="Q48" s="492"/>
    </row>
    <row r="49" spans="2:17" x14ac:dyDescent="0.25">
      <c r="B49" s="490"/>
      <c r="C49" s="491"/>
      <c r="D49" s="491"/>
      <c r="E49" s="491"/>
      <c r="F49" s="491"/>
      <c r="G49" s="491"/>
      <c r="H49" s="491"/>
      <c r="I49" s="491"/>
      <c r="J49" s="491"/>
      <c r="K49" s="491"/>
      <c r="L49" s="491"/>
      <c r="M49" s="491"/>
      <c r="N49" s="491"/>
      <c r="O49" s="491"/>
      <c r="P49" s="491"/>
      <c r="Q49" s="492"/>
    </row>
    <row r="50" spans="2:17" x14ac:dyDescent="0.25">
      <c r="B50" s="490"/>
      <c r="C50" s="491"/>
      <c r="D50" s="491"/>
      <c r="E50" s="491"/>
      <c r="F50" s="491"/>
      <c r="G50" s="491"/>
      <c r="H50" s="491"/>
      <c r="I50" s="491"/>
      <c r="J50" s="491"/>
      <c r="K50" s="491"/>
      <c r="L50" s="491"/>
      <c r="M50" s="491"/>
      <c r="N50" s="491"/>
      <c r="O50" s="491"/>
      <c r="P50" s="491"/>
      <c r="Q50" s="492"/>
    </row>
    <row r="51" spans="2:17" x14ac:dyDescent="0.25">
      <c r="B51" s="490"/>
      <c r="C51" s="491"/>
      <c r="D51" s="491"/>
      <c r="E51" s="491"/>
      <c r="F51" s="491"/>
      <c r="G51" s="491"/>
      <c r="H51" s="491"/>
      <c r="I51" s="491"/>
      <c r="J51" s="491"/>
      <c r="K51" s="491"/>
      <c r="L51" s="491"/>
      <c r="M51" s="491"/>
      <c r="N51" s="491"/>
      <c r="O51" s="491"/>
      <c r="P51" s="491"/>
      <c r="Q51" s="492"/>
    </row>
    <row r="52" spans="2:17" x14ac:dyDescent="0.25">
      <c r="B52" s="490"/>
      <c r="C52" s="491"/>
      <c r="D52" s="491"/>
      <c r="E52" s="491"/>
      <c r="F52" s="491"/>
      <c r="G52" s="491"/>
      <c r="H52" s="491"/>
      <c r="I52" s="491"/>
      <c r="J52" s="491"/>
      <c r="K52" s="491"/>
      <c r="L52" s="491"/>
      <c r="M52" s="491"/>
      <c r="N52" s="491"/>
      <c r="O52" s="491"/>
      <c r="P52" s="491"/>
      <c r="Q52" s="492"/>
    </row>
    <row r="53" spans="2:17" x14ac:dyDescent="0.25">
      <c r="B53" s="490"/>
      <c r="C53" s="491"/>
      <c r="D53" s="491"/>
      <c r="E53" s="491"/>
      <c r="F53" s="491"/>
      <c r="G53" s="491"/>
      <c r="H53" s="491"/>
      <c r="I53" s="491"/>
      <c r="J53" s="491"/>
      <c r="K53" s="491"/>
      <c r="L53" s="491"/>
      <c r="M53" s="491"/>
      <c r="N53" s="491"/>
      <c r="O53" s="491"/>
      <c r="P53" s="491"/>
      <c r="Q53" s="492"/>
    </row>
    <row r="54" spans="2:17" x14ac:dyDescent="0.25">
      <c r="B54" s="490"/>
      <c r="C54" s="491"/>
      <c r="D54" s="491"/>
      <c r="E54" s="491"/>
      <c r="F54" s="491"/>
      <c r="G54" s="491"/>
      <c r="H54" s="491"/>
      <c r="I54" s="491"/>
      <c r="J54" s="491"/>
      <c r="K54" s="491"/>
      <c r="L54" s="491"/>
      <c r="M54" s="491"/>
      <c r="N54" s="491"/>
      <c r="O54" s="491"/>
      <c r="P54" s="491"/>
      <c r="Q54" s="492"/>
    </row>
    <row r="55" spans="2:17" x14ac:dyDescent="0.25">
      <c r="B55" s="490"/>
      <c r="C55" s="491"/>
      <c r="D55" s="491"/>
      <c r="E55" s="491"/>
      <c r="F55" s="491"/>
      <c r="G55" s="491"/>
      <c r="H55" s="491"/>
      <c r="I55" s="491"/>
      <c r="J55" s="491"/>
      <c r="K55" s="491"/>
      <c r="L55" s="491"/>
      <c r="M55" s="491"/>
      <c r="N55" s="491"/>
      <c r="O55" s="491"/>
      <c r="P55" s="491"/>
      <c r="Q55" s="492"/>
    </row>
    <row r="56" spans="2:17" x14ac:dyDescent="0.25">
      <c r="B56" s="490"/>
      <c r="C56" s="491"/>
      <c r="D56" s="491"/>
      <c r="E56" s="491"/>
      <c r="F56" s="491"/>
      <c r="G56" s="491"/>
      <c r="H56" s="491"/>
      <c r="I56" s="491"/>
      <c r="J56" s="491"/>
      <c r="K56" s="491"/>
      <c r="L56" s="491"/>
      <c r="M56" s="491"/>
      <c r="N56" s="491"/>
      <c r="O56" s="491"/>
      <c r="P56" s="491"/>
      <c r="Q56" s="492"/>
    </row>
    <row r="57" spans="2:17" x14ac:dyDescent="0.25">
      <c r="B57" s="490"/>
      <c r="C57" s="491"/>
      <c r="D57" s="491"/>
      <c r="E57" s="491"/>
      <c r="F57" s="491"/>
      <c r="G57" s="491"/>
      <c r="H57" s="491"/>
      <c r="I57" s="491"/>
      <c r="J57" s="491"/>
      <c r="K57" s="491"/>
      <c r="L57" s="491"/>
      <c r="M57" s="491"/>
      <c r="N57" s="491"/>
      <c r="O57" s="491"/>
      <c r="P57" s="491"/>
      <c r="Q57" s="492"/>
    </row>
    <row r="58" spans="2:17" x14ac:dyDescent="0.25">
      <c r="B58" s="490"/>
      <c r="C58" s="491"/>
      <c r="D58" s="491"/>
      <c r="E58" s="491"/>
      <c r="F58" s="491"/>
      <c r="G58" s="491"/>
      <c r="H58" s="491"/>
      <c r="I58" s="491"/>
      <c r="J58" s="491"/>
      <c r="K58" s="491"/>
      <c r="L58" s="491"/>
      <c r="M58" s="491"/>
      <c r="N58" s="491"/>
      <c r="O58" s="491"/>
      <c r="P58" s="491"/>
      <c r="Q58" s="492"/>
    </row>
    <row r="59" spans="2:17" x14ac:dyDescent="0.25">
      <c r="B59" s="490"/>
      <c r="C59" s="491"/>
      <c r="D59" s="491"/>
      <c r="E59" s="491"/>
      <c r="F59" s="491"/>
      <c r="G59" s="491"/>
      <c r="H59" s="491"/>
      <c r="I59" s="491"/>
      <c r="J59" s="491"/>
      <c r="K59" s="491"/>
      <c r="L59" s="491"/>
      <c r="M59" s="491"/>
      <c r="N59" s="491"/>
      <c r="O59" s="491"/>
      <c r="P59" s="491"/>
      <c r="Q59" s="492"/>
    </row>
    <row r="60" spans="2:17" x14ac:dyDescent="0.25">
      <c r="B60" s="490"/>
      <c r="C60" s="491"/>
      <c r="D60" s="491"/>
      <c r="E60" s="491"/>
      <c r="F60" s="491"/>
      <c r="G60" s="491"/>
      <c r="H60" s="491"/>
      <c r="I60" s="491"/>
      <c r="J60" s="491"/>
      <c r="K60" s="491"/>
      <c r="L60" s="491"/>
      <c r="M60" s="491"/>
      <c r="N60" s="491"/>
      <c r="O60" s="491"/>
      <c r="P60" s="491"/>
      <c r="Q60" s="492"/>
    </row>
    <row r="61" spans="2:17" x14ac:dyDescent="0.25">
      <c r="B61" s="490"/>
      <c r="C61" s="491"/>
      <c r="D61" s="491"/>
      <c r="E61" s="491"/>
      <c r="F61" s="491"/>
      <c r="G61" s="491"/>
      <c r="H61" s="491"/>
      <c r="I61" s="491"/>
      <c r="J61" s="491"/>
      <c r="K61" s="491"/>
      <c r="L61" s="491"/>
      <c r="M61" s="491"/>
      <c r="N61" s="491"/>
      <c r="O61" s="491"/>
      <c r="P61" s="491"/>
      <c r="Q61" s="492"/>
    </row>
    <row r="62" spans="2:17" ht="16.5" thickBot="1" x14ac:dyDescent="0.3">
      <c r="B62" s="493"/>
      <c r="C62" s="494"/>
      <c r="D62" s="494"/>
      <c r="E62" s="494"/>
      <c r="F62" s="494"/>
      <c r="G62" s="494"/>
      <c r="H62" s="494"/>
      <c r="I62" s="494"/>
      <c r="J62" s="494"/>
      <c r="K62" s="494"/>
      <c r="L62" s="494"/>
      <c r="M62" s="494"/>
      <c r="N62" s="494"/>
      <c r="O62" s="494"/>
      <c r="P62" s="494"/>
      <c r="Q62" s="495"/>
    </row>
    <row r="63" spans="2:17" x14ac:dyDescent="0.25">
      <c r="B63" s="469" t="s">
        <v>15</v>
      </c>
      <c r="C63" s="470"/>
      <c r="D63" s="470"/>
      <c r="E63" s="470"/>
      <c r="F63" s="470"/>
      <c r="G63" s="470"/>
      <c r="H63" s="470"/>
      <c r="I63" s="470"/>
      <c r="J63" s="470"/>
      <c r="K63" s="470"/>
      <c r="L63" s="470"/>
      <c r="M63" s="470"/>
      <c r="N63" s="470"/>
      <c r="O63" s="470"/>
      <c r="P63" s="470"/>
      <c r="Q63" s="471"/>
    </row>
    <row r="64" spans="2:17" x14ac:dyDescent="0.25">
      <c r="B64" s="472"/>
      <c r="C64" s="473"/>
      <c r="D64" s="473"/>
      <c r="E64" s="473"/>
      <c r="F64" s="473"/>
      <c r="G64" s="473"/>
      <c r="H64" s="473"/>
      <c r="I64" s="473"/>
      <c r="J64" s="473"/>
      <c r="K64" s="473"/>
      <c r="L64" s="473"/>
      <c r="M64" s="473"/>
      <c r="N64" s="473"/>
      <c r="O64" s="473"/>
      <c r="P64" s="473"/>
      <c r="Q64" s="474"/>
    </row>
    <row r="65" spans="2:17" ht="15.6" customHeight="1" x14ac:dyDescent="0.25">
      <c r="B65" s="14"/>
      <c r="C65" s="15"/>
      <c r="D65" s="496"/>
      <c r="E65" s="496"/>
      <c r="F65" s="496"/>
      <c r="G65" s="496"/>
      <c r="H65" s="496"/>
      <c r="I65" s="496"/>
      <c r="J65" s="496"/>
      <c r="K65" s="496"/>
      <c r="L65" s="496"/>
      <c r="M65" s="496"/>
      <c r="N65" s="496"/>
      <c r="O65" s="496"/>
      <c r="P65" s="496"/>
      <c r="Q65" s="496"/>
    </row>
    <row r="66" spans="2:17" ht="15.6" customHeight="1" x14ac:dyDescent="0.25">
      <c r="B66" s="490" t="s">
        <v>176</v>
      </c>
      <c r="C66" s="491"/>
      <c r="D66" s="491"/>
      <c r="E66" s="491"/>
      <c r="F66" s="491"/>
      <c r="G66" s="491"/>
      <c r="H66" s="491"/>
      <c r="I66" s="491"/>
      <c r="J66" s="491"/>
      <c r="K66" s="491"/>
      <c r="L66" s="491"/>
      <c r="M66" s="491"/>
      <c r="N66" s="491"/>
      <c r="O66" s="491"/>
      <c r="P66" s="491"/>
      <c r="Q66" s="492"/>
    </row>
    <row r="67" spans="2:17" ht="15.6" customHeight="1" x14ac:dyDescent="0.25">
      <c r="B67" s="490"/>
      <c r="C67" s="491"/>
      <c r="D67" s="491"/>
      <c r="E67" s="491"/>
      <c r="F67" s="491"/>
      <c r="G67" s="491"/>
      <c r="H67" s="491"/>
      <c r="I67" s="491"/>
      <c r="J67" s="491"/>
      <c r="K67" s="491"/>
      <c r="L67" s="491"/>
      <c r="M67" s="491"/>
      <c r="N67" s="491"/>
      <c r="O67" s="491"/>
      <c r="P67" s="491"/>
      <c r="Q67" s="492"/>
    </row>
    <row r="68" spans="2:17" ht="15.6" customHeight="1" x14ac:dyDescent="0.25">
      <c r="B68" s="490"/>
      <c r="C68" s="491"/>
      <c r="D68" s="491"/>
      <c r="E68" s="491"/>
      <c r="F68" s="491"/>
      <c r="G68" s="491"/>
      <c r="H68" s="491"/>
      <c r="I68" s="491"/>
      <c r="J68" s="491"/>
      <c r="K68" s="491"/>
      <c r="L68" s="491"/>
      <c r="M68" s="491"/>
      <c r="N68" s="491"/>
      <c r="O68" s="491"/>
      <c r="P68" s="491"/>
      <c r="Q68" s="492"/>
    </row>
    <row r="69" spans="2:17" ht="15.6" customHeight="1" x14ac:dyDescent="0.25">
      <c r="B69" s="490"/>
      <c r="C69" s="491"/>
      <c r="D69" s="491"/>
      <c r="E69" s="491"/>
      <c r="F69" s="491"/>
      <c r="G69" s="491"/>
      <c r="H69" s="491"/>
      <c r="I69" s="491"/>
      <c r="J69" s="491"/>
      <c r="K69" s="491"/>
      <c r="L69" s="491"/>
      <c r="M69" s="491"/>
      <c r="N69" s="491"/>
      <c r="O69" s="491"/>
      <c r="P69" s="491"/>
      <c r="Q69" s="492"/>
    </row>
    <row r="70" spans="2:17" ht="15.6" customHeight="1" x14ac:dyDescent="0.25">
      <c r="B70" s="490"/>
      <c r="C70" s="491"/>
      <c r="D70" s="491"/>
      <c r="E70" s="491"/>
      <c r="F70" s="491"/>
      <c r="G70" s="491"/>
      <c r="H70" s="491"/>
      <c r="I70" s="491"/>
      <c r="J70" s="491"/>
      <c r="K70" s="491"/>
      <c r="L70" s="491"/>
      <c r="M70" s="491"/>
      <c r="N70" s="491"/>
      <c r="O70" s="491"/>
      <c r="P70" s="491"/>
      <c r="Q70" s="492"/>
    </row>
    <row r="71" spans="2:17" ht="15.6" customHeight="1" x14ac:dyDescent="0.25">
      <c r="B71" s="490"/>
      <c r="C71" s="491"/>
      <c r="D71" s="491"/>
      <c r="E71" s="491"/>
      <c r="F71" s="491"/>
      <c r="G71" s="491"/>
      <c r="H71" s="491"/>
      <c r="I71" s="491"/>
      <c r="J71" s="491"/>
      <c r="K71" s="491"/>
      <c r="L71" s="491"/>
      <c r="M71" s="491"/>
      <c r="N71" s="491"/>
      <c r="O71" s="491"/>
      <c r="P71" s="491"/>
      <c r="Q71" s="492"/>
    </row>
    <row r="72" spans="2:17" ht="15.6" customHeight="1" x14ac:dyDescent="0.25">
      <c r="B72" s="490"/>
      <c r="C72" s="491"/>
      <c r="D72" s="491"/>
      <c r="E72" s="491"/>
      <c r="F72" s="491"/>
      <c r="G72" s="491"/>
      <c r="H72" s="491"/>
      <c r="I72" s="491"/>
      <c r="J72" s="491"/>
      <c r="K72" s="491"/>
      <c r="L72" s="491"/>
      <c r="M72" s="491"/>
      <c r="N72" s="491"/>
      <c r="O72" s="491"/>
      <c r="P72" s="491"/>
      <c r="Q72" s="492"/>
    </row>
    <row r="73" spans="2:17" ht="15.6" customHeight="1" x14ac:dyDescent="0.25">
      <c r="B73" s="490"/>
      <c r="C73" s="491"/>
      <c r="D73" s="491"/>
      <c r="E73" s="491"/>
      <c r="F73" s="491"/>
      <c r="G73" s="491"/>
      <c r="H73" s="491"/>
      <c r="I73" s="491"/>
      <c r="J73" s="491"/>
      <c r="K73" s="491"/>
      <c r="L73" s="491"/>
      <c r="M73" s="491"/>
      <c r="N73" s="491"/>
      <c r="O73" s="491"/>
      <c r="P73" s="491"/>
      <c r="Q73" s="492"/>
    </row>
    <row r="74" spans="2:17" ht="16.149999999999999" customHeight="1" thickBot="1" x14ac:dyDescent="0.3">
      <c r="B74" s="493"/>
      <c r="C74" s="494"/>
      <c r="D74" s="494"/>
      <c r="E74" s="494"/>
      <c r="F74" s="494"/>
      <c r="G74" s="494"/>
      <c r="H74" s="494"/>
      <c r="I74" s="494"/>
      <c r="J74" s="494"/>
      <c r="K74" s="494"/>
      <c r="L74" s="494"/>
      <c r="M74" s="494"/>
      <c r="N74" s="494"/>
      <c r="O74" s="494"/>
      <c r="P74" s="494"/>
      <c r="Q74" s="495"/>
    </row>
    <row r="75" spans="2:17" x14ac:dyDescent="0.25">
      <c r="B75" s="469" t="s">
        <v>357</v>
      </c>
      <c r="C75" s="470"/>
      <c r="D75" s="470"/>
      <c r="E75" s="470"/>
      <c r="F75" s="470"/>
      <c r="G75" s="470"/>
      <c r="H75" s="470"/>
      <c r="I75" s="470"/>
      <c r="J75" s="470"/>
      <c r="K75" s="470"/>
      <c r="L75" s="470"/>
      <c r="M75" s="470"/>
      <c r="N75" s="470"/>
      <c r="O75" s="470"/>
      <c r="P75" s="470"/>
      <c r="Q75" s="471"/>
    </row>
    <row r="76" spans="2:17" ht="25.15" customHeight="1" x14ac:dyDescent="0.25">
      <c r="B76" s="472"/>
      <c r="C76" s="473"/>
      <c r="D76" s="473"/>
      <c r="E76" s="473"/>
      <c r="F76" s="473"/>
      <c r="G76" s="473"/>
      <c r="H76" s="473"/>
      <c r="I76" s="473"/>
      <c r="J76" s="473"/>
      <c r="K76" s="473"/>
      <c r="L76" s="473"/>
      <c r="M76" s="473"/>
      <c r="N76" s="473"/>
      <c r="O76" s="473"/>
      <c r="P76" s="473"/>
      <c r="Q76" s="474"/>
    </row>
    <row r="77" spans="2:17" ht="25.15" customHeight="1" x14ac:dyDescent="0.25">
      <c r="B77" s="14"/>
      <c r="C77" s="496" t="s">
        <v>114</v>
      </c>
      <c r="D77" s="496"/>
      <c r="E77" s="496"/>
      <c r="F77" s="496"/>
      <c r="G77" s="496"/>
      <c r="H77" s="496"/>
      <c r="I77" s="496"/>
      <c r="J77" s="496"/>
      <c r="K77" s="496"/>
      <c r="L77" s="496"/>
      <c r="M77" s="496"/>
      <c r="N77" s="496"/>
      <c r="O77" s="496"/>
      <c r="P77" s="496"/>
      <c r="Q77" s="16"/>
    </row>
    <row r="78" spans="2:17" ht="25.15" customHeight="1" x14ac:dyDescent="0.25">
      <c r="B78" s="550" t="s">
        <v>186</v>
      </c>
      <c r="C78" s="551"/>
      <c r="D78" s="551"/>
      <c r="E78" s="551"/>
      <c r="F78" s="551"/>
      <c r="G78" s="551"/>
      <c r="H78" s="551"/>
      <c r="I78" s="551"/>
      <c r="J78" s="551"/>
      <c r="K78" s="551"/>
      <c r="L78" s="551"/>
      <c r="M78" s="551"/>
      <c r="N78" s="551"/>
      <c r="O78" s="551"/>
      <c r="P78" s="551"/>
      <c r="Q78" s="552"/>
    </row>
    <row r="79" spans="2:17" ht="25.15" customHeight="1" x14ac:dyDescent="0.25">
      <c r="B79" s="550"/>
      <c r="C79" s="551"/>
      <c r="D79" s="551"/>
      <c r="E79" s="551"/>
      <c r="F79" s="551"/>
      <c r="G79" s="551"/>
      <c r="H79" s="551"/>
      <c r="I79" s="551"/>
      <c r="J79" s="551"/>
      <c r="K79" s="551"/>
      <c r="L79" s="551"/>
      <c r="M79" s="551"/>
      <c r="N79" s="551"/>
      <c r="O79" s="551"/>
      <c r="P79" s="551"/>
      <c r="Q79" s="552"/>
    </row>
    <row r="80" spans="2:17" ht="25.15" customHeight="1" x14ac:dyDescent="0.25">
      <c r="B80" s="89"/>
      <c r="C80" s="90"/>
      <c r="D80" s="90"/>
      <c r="E80" s="90"/>
      <c r="F80" s="90"/>
      <c r="G80" s="90"/>
      <c r="H80" s="90"/>
      <c r="I80" s="90"/>
      <c r="J80" s="90"/>
      <c r="K80" s="90"/>
      <c r="L80" s="90"/>
      <c r="M80" s="90"/>
      <c r="N80" s="90"/>
      <c r="O80" s="90"/>
      <c r="P80" s="90"/>
      <c r="Q80" s="91"/>
    </row>
    <row r="81" spans="2:17" ht="25.15" customHeight="1" x14ac:dyDescent="0.25">
      <c r="B81" s="89"/>
      <c r="C81" s="90"/>
      <c r="D81" s="90"/>
      <c r="E81" s="90"/>
      <c r="F81" s="90"/>
      <c r="G81" s="98" t="str">
        <f>'GEM Acquisition-Details'!J2</f>
        <v>Grand Total</v>
      </c>
      <c r="H81" s="497"/>
      <c r="I81" s="497"/>
      <c r="J81" s="148" t="s">
        <v>225</v>
      </c>
      <c r="K81" s="90"/>
      <c r="L81" s="90"/>
      <c r="M81" s="90"/>
      <c r="N81" s="90"/>
      <c r="O81" s="90"/>
      <c r="P81" s="90"/>
      <c r="Q81" s="91"/>
    </row>
    <row r="82" spans="2:17" ht="25.15" customHeight="1" x14ac:dyDescent="0.25">
      <c r="B82" s="89"/>
      <c r="C82" s="90"/>
      <c r="D82" s="90"/>
      <c r="E82" s="90"/>
      <c r="F82" s="90"/>
      <c r="G82" s="99">
        <f>'GEM Acquisition-Details'!J3</f>
        <v>172280</v>
      </c>
      <c r="H82" s="554"/>
      <c r="I82" s="554"/>
      <c r="J82" s="151">
        <f>'GEM Acquisition-Details'!F15</f>
        <v>1280</v>
      </c>
      <c r="K82" s="90"/>
      <c r="L82" s="90"/>
      <c r="M82" s="90"/>
      <c r="N82" s="90"/>
      <c r="O82" s="90"/>
      <c r="P82" s="90"/>
      <c r="Q82" s="91"/>
    </row>
    <row r="83" spans="2:17" ht="25.15" customHeight="1" x14ac:dyDescent="0.25">
      <c r="B83" s="89"/>
      <c r="C83" s="90"/>
      <c r="D83" s="90"/>
      <c r="E83" s="90"/>
      <c r="F83" s="90"/>
      <c r="G83" s="90"/>
      <c r="H83" s="90"/>
      <c r="I83" s="90"/>
      <c r="J83" s="90"/>
      <c r="K83" s="90"/>
      <c r="L83" s="90"/>
      <c r="M83" s="90"/>
      <c r="N83" s="90"/>
      <c r="O83" s="90"/>
      <c r="P83" s="90"/>
      <c r="Q83" s="91"/>
    </row>
    <row r="84" spans="2:17" ht="15.6" customHeight="1" x14ac:dyDescent="0.25">
      <c r="B84" s="89"/>
      <c r="C84" s="90"/>
      <c r="D84" s="90"/>
      <c r="E84" s="90"/>
      <c r="F84" s="90"/>
      <c r="G84" s="90"/>
      <c r="H84" s="90"/>
      <c r="I84" s="90"/>
      <c r="J84" s="90"/>
      <c r="K84" s="90"/>
      <c r="L84" s="90"/>
      <c r="M84" s="90"/>
      <c r="N84" s="90"/>
      <c r="O84" s="90"/>
      <c r="P84" s="90"/>
      <c r="Q84" s="91"/>
    </row>
    <row r="85" spans="2:17" ht="16.149999999999999" customHeight="1" thickBot="1" x14ac:dyDescent="0.3">
      <c r="B85" s="92"/>
      <c r="C85" s="93"/>
      <c r="D85" s="93"/>
      <c r="E85" s="93"/>
      <c r="F85" s="93"/>
      <c r="G85" s="93"/>
      <c r="H85" s="93"/>
      <c r="I85" s="93"/>
      <c r="J85" s="93"/>
      <c r="K85" s="93"/>
      <c r="L85" s="93"/>
      <c r="M85" s="93"/>
      <c r="N85" s="93"/>
      <c r="O85" s="93"/>
      <c r="P85" s="93"/>
      <c r="Q85" s="94"/>
    </row>
    <row r="86" spans="2:17" x14ac:dyDescent="0.25">
      <c r="B86" s="469" t="s">
        <v>344</v>
      </c>
      <c r="C86" s="470"/>
      <c r="D86" s="470"/>
      <c r="E86" s="470"/>
      <c r="F86" s="470"/>
      <c r="G86" s="470"/>
      <c r="H86" s="470"/>
      <c r="I86" s="470"/>
      <c r="J86" s="470"/>
      <c r="K86" s="470"/>
      <c r="L86" s="470"/>
      <c r="M86" s="470"/>
      <c r="N86" s="470"/>
      <c r="O86" s="470"/>
      <c r="P86" s="470"/>
      <c r="Q86" s="471"/>
    </row>
    <row r="87" spans="2:17" x14ac:dyDescent="0.25">
      <c r="B87" s="472"/>
      <c r="C87" s="473"/>
      <c r="D87" s="473"/>
      <c r="E87" s="473"/>
      <c r="F87" s="473"/>
      <c r="G87" s="473"/>
      <c r="H87" s="473"/>
      <c r="I87" s="473"/>
      <c r="J87" s="473"/>
      <c r="K87" s="473"/>
      <c r="L87" s="473"/>
      <c r="M87" s="473"/>
      <c r="N87" s="473"/>
      <c r="O87" s="473"/>
      <c r="P87" s="473"/>
      <c r="Q87" s="474"/>
    </row>
    <row r="88" spans="2:17" ht="25.15" customHeight="1" x14ac:dyDescent="0.25">
      <c r="B88" s="475" t="s">
        <v>352</v>
      </c>
      <c r="C88" s="476"/>
      <c r="D88" s="476"/>
      <c r="E88" s="476"/>
      <c r="F88" s="476"/>
      <c r="G88" s="476"/>
      <c r="H88" s="476"/>
      <c r="I88" s="476"/>
      <c r="J88" s="476"/>
      <c r="K88" s="476"/>
      <c r="L88" s="476"/>
      <c r="M88" s="476"/>
      <c r="N88" s="476"/>
      <c r="O88" s="476"/>
      <c r="P88" s="476"/>
      <c r="Q88" s="477"/>
    </row>
    <row r="89" spans="2:17" x14ac:dyDescent="0.25">
      <c r="B89" s="475"/>
      <c r="C89" s="476"/>
      <c r="D89" s="476"/>
      <c r="E89" s="476"/>
      <c r="F89" s="476"/>
      <c r="G89" s="476"/>
      <c r="H89" s="476"/>
      <c r="I89" s="476"/>
      <c r="J89" s="476"/>
      <c r="K89" s="476"/>
      <c r="L89" s="476"/>
      <c r="M89" s="476"/>
      <c r="N89" s="476"/>
      <c r="O89" s="476"/>
      <c r="P89" s="476"/>
      <c r="Q89" s="477"/>
    </row>
    <row r="90" spans="2:17" x14ac:dyDescent="0.25">
      <c r="B90" s="475"/>
      <c r="C90" s="476"/>
      <c r="D90" s="476"/>
      <c r="E90" s="476"/>
      <c r="F90" s="476"/>
      <c r="G90" s="476"/>
      <c r="H90" s="476"/>
      <c r="I90" s="476"/>
      <c r="J90" s="476"/>
      <c r="K90" s="476"/>
      <c r="L90" s="476"/>
      <c r="M90" s="476"/>
      <c r="N90" s="476"/>
      <c r="O90" s="476"/>
      <c r="P90" s="476"/>
      <c r="Q90" s="477"/>
    </row>
    <row r="91" spans="2:17" x14ac:dyDescent="0.25">
      <c r="B91" s="475"/>
      <c r="C91" s="476"/>
      <c r="D91" s="476"/>
      <c r="E91" s="476"/>
      <c r="F91" s="476"/>
      <c r="G91" s="476"/>
      <c r="H91" s="476"/>
      <c r="I91" s="476"/>
      <c r="J91" s="476"/>
      <c r="K91" s="476"/>
      <c r="L91" s="476"/>
      <c r="M91" s="476"/>
      <c r="N91" s="476"/>
      <c r="O91" s="476"/>
      <c r="P91" s="476"/>
      <c r="Q91" s="477"/>
    </row>
    <row r="92" spans="2:17" x14ac:dyDescent="0.25">
      <c r="B92" s="475"/>
      <c r="C92" s="476"/>
      <c r="D92" s="476"/>
      <c r="E92" s="476"/>
      <c r="F92" s="476"/>
      <c r="G92" s="476"/>
      <c r="H92" s="476"/>
      <c r="I92" s="476"/>
      <c r="J92" s="476"/>
      <c r="K92" s="476"/>
      <c r="L92" s="476"/>
      <c r="M92" s="476"/>
      <c r="N92" s="476"/>
      <c r="O92" s="476"/>
      <c r="P92" s="476"/>
      <c r="Q92" s="477"/>
    </row>
    <row r="93" spans="2:17" x14ac:dyDescent="0.25">
      <c r="B93" s="475"/>
      <c r="C93" s="476"/>
      <c r="D93" s="476"/>
      <c r="E93" s="476"/>
      <c r="F93" s="476"/>
      <c r="G93" s="476"/>
      <c r="H93" s="476"/>
      <c r="I93" s="476"/>
      <c r="J93" s="476"/>
      <c r="K93" s="476"/>
      <c r="L93" s="476"/>
      <c r="M93" s="476"/>
      <c r="N93" s="476"/>
      <c r="O93" s="476"/>
      <c r="P93" s="476"/>
      <c r="Q93" s="477"/>
    </row>
    <row r="94" spans="2:17" x14ac:dyDescent="0.25">
      <c r="B94" s="475"/>
      <c r="C94" s="476"/>
      <c r="D94" s="476"/>
      <c r="E94" s="476"/>
      <c r="F94" s="476"/>
      <c r="G94" s="476"/>
      <c r="H94" s="476"/>
      <c r="I94" s="476"/>
      <c r="J94" s="476"/>
      <c r="K94" s="476"/>
      <c r="L94" s="476"/>
      <c r="M94" s="476"/>
      <c r="N94" s="476"/>
      <c r="O94" s="476"/>
      <c r="P94" s="476"/>
      <c r="Q94" s="477"/>
    </row>
    <row r="95" spans="2:17" x14ac:dyDescent="0.25">
      <c r="B95" s="475"/>
      <c r="C95" s="476"/>
      <c r="D95" s="476"/>
      <c r="E95" s="476"/>
      <c r="F95" s="476"/>
      <c r="G95" s="476"/>
      <c r="H95" s="476"/>
      <c r="I95" s="476"/>
      <c r="J95" s="476"/>
      <c r="K95" s="476"/>
      <c r="L95" s="476"/>
      <c r="M95" s="476"/>
      <c r="N95" s="476"/>
      <c r="O95" s="476"/>
      <c r="P95" s="476"/>
      <c r="Q95" s="477"/>
    </row>
    <row r="96" spans="2:17" x14ac:dyDescent="0.25">
      <c r="B96" s="475"/>
      <c r="C96" s="476"/>
      <c r="D96" s="476"/>
      <c r="E96" s="476"/>
      <c r="F96" s="476"/>
      <c r="G96" s="476"/>
      <c r="H96" s="476"/>
      <c r="I96" s="476"/>
      <c r="J96" s="476"/>
      <c r="K96" s="476"/>
      <c r="L96" s="476"/>
      <c r="M96" s="476"/>
      <c r="N96" s="476"/>
      <c r="O96" s="476"/>
      <c r="P96" s="476"/>
      <c r="Q96" s="477"/>
    </row>
    <row r="97" spans="2:17" x14ac:dyDescent="0.25">
      <c r="B97" s="475"/>
      <c r="C97" s="476"/>
      <c r="D97" s="476"/>
      <c r="E97" s="476"/>
      <c r="F97" s="476"/>
      <c r="G97" s="476"/>
      <c r="H97" s="476"/>
      <c r="I97" s="476"/>
      <c r="J97" s="476"/>
      <c r="K97" s="476"/>
      <c r="L97" s="476"/>
      <c r="M97" s="476"/>
      <c r="N97" s="476"/>
      <c r="O97" s="476"/>
      <c r="P97" s="476"/>
      <c r="Q97" s="477"/>
    </row>
    <row r="98" spans="2:17" ht="21" customHeight="1" x14ac:dyDescent="0.25">
      <c r="B98" s="475"/>
      <c r="C98" s="476"/>
      <c r="D98" s="476"/>
      <c r="E98" s="476"/>
      <c r="F98" s="476"/>
      <c r="G98" s="476"/>
      <c r="H98" s="476"/>
      <c r="I98" s="476"/>
      <c r="J98" s="476"/>
      <c r="K98" s="476"/>
      <c r="L98" s="476"/>
      <c r="M98" s="476"/>
      <c r="N98" s="476"/>
      <c r="O98" s="476"/>
      <c r="P98" s="476"/>
      <c r="Q98" s="477"/>
    </row>
    <row r="99" spans="2:17" x14ac:dyDescent="0.25">
      <c r="B99" s="475"/>
      <c r="C99" s="476"/>
      <c r="D99" s="476"/>
      <c r="E99" s="476"/>
      <c r="F99" s="476"/>
      <c r="G99" s="476"/>
      <c r="H99" s="476"/>
      <c r="I99" s="476"/>
      <c r="J99" s="476"/>
      <c r="K99" s="476"/>
      <c r="L99" s="476"/>
      <c r="M99" s="476"/>
      <c r="N99" s="476"/>
      <c r="O99" s="476"/>
      <c r="P99" s="476"/>
      <c r="Q99" s="477"/>
    </row>
    <row r="100" spans="2:17" ht="16.5" thickBot="1" x14ac:dyDescent="0.3">
      <c r="B100" s="478"/>
      <c r="C100" s="479"/>
      <c r="D100" s="479"/>
      <c r="E100" s="479"/>
      <c r="F100" s="479"/>
      <c r="G100" s="479"/>
      <c r="H100" s="479"/>
      <c r="I100" s="479"/>
      <c r="J100" s="479"/>
      <c r="K100" s="479"/>
      <c r="L100" s="479"/>
      <c r="M100" s="479"/>
      <c r="N100" s="479"/>
      <c r="O100" s="479"/>
      <c r="P100" s="479"/>
      <c r="Q100" s="480"/>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GEM Acquisition-Details'!A1" display="(follow link for detailed summary)"/>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82" zoomScaleNormal="82" workbookViewId="0"/>
  </sheetViews>
  <sheetFormatPr defaultColWidth="10.75" defaultRowHeight="15.75" x14ac:dyDescent="0.25"/>
  <cols>
    <col min="1" max="1" width="3.5" style="6" customWidth="1"/>
    <col min="2" max="2" width="5" style="6" customWidth="1"/>
    <col min="3" max="3" width="6.125" style="6" customWidth="1"/>
    <col min="4" max="4" width="15.5" style="6" customWidth="1"/>
    <col min="5" max="6" width="10.75" style="6"/>
    <col min="7" max="7" width="11.5" style="6" bestFit="1" customWidth="1"/>
    <col min="8" max="12" width="10.75" style="6"/>
    <col min="13" max="13" width="16" style="6" customWidth="1"/>
    <col min="14" max="16384" width="10.75" style="6"/>
  </cols>
  <sheetData>
    <row r="1" spans="2:17" ht="16.5" thickBot="1" x14ac:dyDescent="0.3"/>
    <row r="2" spans="2:17" ht="26.1" customHeight="1" x14ac:dyDescent="0.25">
      <c r="B2" s="1"/>
      <c r="C2" s="2"/>
      <c r="D2" s="2"/>
      <c r="E2" s="2"/>
      <c r="F2" s="521" t="s">
        <v>21</v>
      </c>
      <c r="G2" s="461"/>
      <c r="H2" s="461"/>
      <c r="I2" s="461"/>
      <c r="J2" s="461"/>
      <c r="K2" s="461"/>
      <c r="L2" s="522"/>
      <c r="M2" s="530" t="s">
        <v>1</v>
      </c>
      <c r="N2" s="525">
        <v>43509</v>
      </c>
      <c r="O2" s="526"/>
      <c r="P2" s="526"/>
      <c r="Q2" s="527"/>
    </row>
    <row r="3" spans="2:17" ht="16.149999999999999" customHeight="1" thickBot="1" x14ac:dyDescent="0.3">
      <c r="B3" s="3"/>
      <c r="C3" s="4"/>
      <c r="D3" s="4"/>
      <c r="E3" s="4"/>
      <c r="F3" s="523"/>
      <c r="G3" s="464"/>
      <c r="H3" s="464"/>
      <c r="I3" s="464"/>
      <c r="J3" s="464"/>
      <c r="K3" s="464"/>
      <c r="L3" s="524"/>
      <c r="M3" s="531"/>
      <c r="N3" s="528"/>
      <c r="O3" s="528"/>
      <c r="P3" s="528"/>
      <c r="Q3" s="529"/>
    </row>
    <row r="4" spans="2:17" ht="18" customHeight="1" x14ac:dyDescent="0.25">
      <c r="B4" s="3"/>
      <c r="C4" s="4"/>
      <c r="D4" s="4"/>
      <c r="E4" s="4"/>
      <c r="F4" s="523"/>
      <c r="G4" s="464"/>
      <c r="H4" s="464"/>
      <c r="I4" s="464"/>
      <c r="J4" s="464"/>
      <c r="K4" s="464"/>
      <c r="L4" s="524"/>
      <c r="M4" s="530" t="s">
        <v>0</v>
      </c>
      <c r="N4" s="526" t="s">
        <v>115</v>
      </c>
      <c r="O4" s="526"/>
      <c r="P4" s="526"/>
      <c r="Q4" s="527"/>
    </row>
    <row r="5" spans="2:17" ht="16.5" thickBot="1" x14ac:dyDescent="0.3">
      <c r="B5" s="3"/>
      <c r="C5" s="4"/>
      <c r="D5" s="4"/>
      <c r="E5" s="4"/>
      <c r="F5" s="523"/>
      <c r="G5" s="464"/>
      <c r="H5" s="464"/>
      <c r="I5" s="464"/>
      <c r="J5" s="464"/>
      <c r="K5" s="464"/>
      <c r="L5" s="524"/>
      <c r="M5" s="532"/>
      <c r="N5" s="533"/>
      <c r="O5" s="533"/>
      <c r="P5" s="533"/>
      <c r="Q5" s="534"/>
    </row>
    <row r="6" spans="2:17" ht="21" customHeight="1" x14ac:dyDescent="0.25">
      <c r="B6" s="3"/>
      <c r="C6" s="4"/>
      <c r="D6" s="4"/>
      <c r="E6" s="4"/>
      <c r="F6" s="523"/>
      <c r="G6" s="464"/>
      <c r="H6" s="464"/>
      <c r="I6" s="464"/>
      <c r="J6" s="464"/>
      <c r="K6" s="464"/>
      <c r="L6" s="464"/>
      <c r="M6" s="535" t="s">
        <v>2</v>
      </c>
      <c r="N6" s="537" t="str">
        <f>'v1 Field Cage-Summary'!N6:Q7</f>
        <v>133 v4</v>
      </c>
      <c r="O6" s="538"/>
      <c r="P6" s="538"/>
      <c r="Q6" s="539"/>
    </row>
    <row r="7" spans="2:17" ht="16.5" thickBot="1" x14ac:dyDescent="0.3">
      <c r="B7" s="3"/>
      <c r="C7" s="4"/>
      <c r="D7" s="4"/>
      <c r="E7" s="4"/>
      <c r="F7" s="523"/>
      <c r="G7" s="467"/>
      <c r="H7" s="467"/>
      <c r="I7" s="467"/>
      <c r="J7" s="467"/>
      <c r="K7" s="467"/>
      <c r="L7" s="467"/>
      <c r="M7" s="536"/>
      <c r="N7" s="540"/>
      <c r="O7" s="541"/>
      <c r="P7" s="541"/>
      <c r="Q7" s="542"/>
    </row>
    <row r="8" spans="2:17" s="13" customFormat="1" ht="27" customHeight="1" x14ac:dyDescent="0.25">
      <c r="B8" s="505" t="s">
        <v>22</v>
      </c>
      <c r="C8" s="506"/>
      <c r="D8" s="506"/>
      <c r="E8" s="506"/>
      <c r="F8" s="508"/>
      <c r="G8" s="505" t="s">
        <v>23</v>
      </c>
      <c r="H8" s="506"/>
      <c r="I8" s="506"/>
      <c r="J8" s="506"/>
      <c r="K8" s="506"/>
      <c r="L8" s="506"/>
      <c r="M8" s="507"/>
      <c r="N8" s="509" t="s">
        <v>24</v>
      </c>
      <c r="O8" s="510"/>
      <c r="P8" s="510"/>
      <c r="Q8" s="507"/>
    </row>
    <row r="9" spans="2:17" x14ac:dyDescent="0.25">
      <c r="B9" s="499" t="s">
        <v>124</v>
      </c>
      <c r="C9" s="500"/>
      <c r="D9" s="500"/>
      <c r="E9" s="500"/>
      <c r="F9" s="501"/>
      <c r="G9" s="499" t="s">
        <v>195</v>
      </c>
      <c r="H9" s="500"/>
      <c r="I9" s="500"/>
      <c r="J9" s="500"/>
      <c r="K9" s="500"/>
      <c r="L9" s="500"/>
      <c r="M9" s="501"/>
      <c r="N9" s="511"/>
      <c r="O9" s="512"/>
      <c r="P9" s="512"/>
      <c r="Q9" s="513"/>
    </row>
    <row r="10" spans="2:17" ht="16.5" thickBot="1" x14ac:dyDescent="0.3">
      <c r="B10" s="502"/>
      <c r="C10" s="503"/>
      <c r="D10" s="503"/>
      <c r="E10" s="503"/>
      <c r="F10" s="504"/>
      <c r="G10" s="502"/>
      <c r="H10" s="503"/>
      <c r="I10" s="503"/>
      <c r="J10" s="503"/>
      <c r="K10" s="503"/>
      <c r="L10" s="503"/>
      <c r="M10" s="504"/>
      <c r="N10" s="514"/>
      <c r="O10" s="515"/>
      <c r="P10" s="515"/>
      <c r="Q10" s="516"/>
    </row>
    <row r="11" spans="2:17" s="13" customFormat="1" ht="27" customHeight="1" x14ac:dyDescent="0.25">
      <c r="B11" s="505" t="s">
        <v>3</v>
      </c>
      <c r="C11" s="506"/>
      <c r="D11" s="506"/>
      <c r="E11" s="506"/>
      <c r="F11" s="506"/>
      <c r="G11" s="506"/>
      <c r="H11" s="506"/>
      <c r="I11" s="506"/>
      <c r="J11" s="506"/>
      <c r="K11" s="506"/>
      <c r="L11" s="506"/>
      <c r="M11" s="506"/>
      <c r="N11" s="506"/>
      <c r="O11" s="506"/>
      <c r="P11" s="506"/>
      <c r="Q11" s="508"/>
    </row>
    <row r="12" spans="2:17" ht="18" customHeight="1" x14ac:dyDescent="0.25">
      <c r="B12" s="517" t="s">
        <v>177</v>
      </c>
      <c r="C12" s="518"/>
      <c r="D12" s="518"/>
      <c r="E12" s="518"/>
      <c r="F12" s="518"/>
      <c r="G12" s="518"/>
      <c r="H12" s="518"/>
      <c r="I12" s="518"/>
      <c r="J12" s="518"/>
      <c r="K12" s="518"/>
      <c r="L12" s="518"/>
      <c r="M12" s="518"/>
      <c r="N12" s="518"/>
      <c r="O12" s="518"/>
      <c r="P12" s="518"/>
      <c r="Q12" s="519"/>
    </row>
    <row r="13" spans="2:17" ht="18" customHeight="1" x14ac:dyDescent="0.25">
      <c r="B13" s="520"/>
      <c r="C13" s="518"/>
      <c r="D13" s="518"/>
      <c r="E13" s="518"/>
      <c r="F13" s="518"/>
      <c r="G13" s="518"/>
      <c r="H13" s="518"/>
      <c r="I13" s="518"/>
      <c r="J13" s="518"/>
      <c r="K13" s="518"/>
      <c r="L13" s="518"/>
      <c r="M13" s="518"/>
      <c r="N13" s="518"/>
      <c r="O13" s="518"/>
      <c r="P13" s="518"/>
      <c r="Q13" s="519"/>
    </row>
    <row r="14" spans="2:17" ht="18" customHeight="1" x14ac:dyDescent="0.25">
      <c r="B14" s="520"/>
      <c r="C14" s="518"/>
      <c r="D14" s="518"/>
      <c r="E14" s="518"/>
      <c r="F14" s="518"/>
      <c r="G14" s="518"/>
      <c r="H14" s="518"/>
      <c r="I14" s="518"/>
      <c r="J14" s="518"/>
      <c r="K14" s="518"/>
      <c r="L14" s="518"/>
      <c r="M14" s="518"/>
      <c r="N14" s="518"/>
      <c r="O14" s="518"/>
      <c r="P14" s="518"/>
      <c r="Q14" s="519"/>
    </row>
    <row r="15" spans="2:17" x14ac:dyDescent="0.25">
      <c r="B15" s="520"/>
      <c r="C15" s="518"/>
      <c r="D15" s="518"/>
      <c r="E15" s="518"/>
      <c r="F15" s="518"/>
      <c r="G15" s="518"/>
      <c r="H15" s="518"/>
      <c r="I15" s="518"/>
      <c r="J15" s="518"/>
      <c r="K15" s="518"/>
      <c r="L15" s="518"/>
      <c r="M15" s="518"/>
      <c r="N15" s="518"/>
      <c r="O15" s="518"/>
      <c r="P15" s="518"/>
      <c r="Q15" s="519"/>
    </row>
    <row r="16" spans="2:17" x14ac:dyDescent="0.25">
      <c r="B16" s="520"/>
      <c r="C16" s="518"/>
      <c r="D16" s="518"/>
      <c r="E16" s="518"/>
      <c r="F16" s="518"/>
      <c r="G16" s="518"/>
      <c r="H16" s="518"/>
      <c r="I16" s="518"/>
      <c r="J16" s="518"/>
      <c r="K16" s="518"/>
      <c r="L16" s="518"/>
      <c r="M16" s="518"/>
      <c r="N16" s="518"/>
      <c r="O16" s="518"/>
      <c r="P16" s="518"/>
      <c r="Q16" s="519"/>
    </row>
    <row r="17" spans="2:17" x14ac:dyDescent="0.25">
      <c r="B17" s="520"/>
      <c r="C17" s="518"/>
      <c r="D17" s="518"/>
      <c r="E17" s="518"/>
      <c r="F17" s="518"/>
      <c r="G17" s="518"/>
      <c r="H17" s="518"/>
      <c r="I17" s="518"/>
      <c r="J17" s="518"/>
      <c r="K17" s="518"/>
      <c r="L17" s="518"/>
      <c r="M17" s="518"/>
      <c r="N17" s="518"/>
      <c r="O17" s="518"/>
      <c r="P17" s="518"/>
      <c r="Q17" s="519"/>
    </row>
    <row r="18" spans="2:17" ht="16.5" thickBot="1" x14ac:dyDescent="0.3">
      <c r="B18" s="520"/>
      <c r="C18" s="518"/>
      <c r="D18" s="518"/>
      <c r="E18" s="518"/>
      <c r="F18" s="518"/>
      <c r="G18" s="518"/>
      <c r="H18" s="518"/>
      <c r="I18" s="518"/>
      <c r="J18" s="518"/>
      <c r="K18" s="518"/>
      <c r="L18" s="518"/>
      <c r="M18" s="518"/>
      <c r="N18" s="518"/>
      <c r="O18" s="518"/>
      <c r="P18" s="518"/>
      <c r="Q18" s="519"/>
    </row>
    <row r="19" spans="2:17" s="13" customFormat="1" ht="27" customHeight="1" x14ac:dyDescent="0.25">
      <c r="B19" s="505" t="s">
        <v>4</v>
      </c>
      <c r="C19" s="506"/>
      <c r="D19" s="506"/>
      <c r="E19" s="506"/>
      <c r="F19" s="506"/>
      <c r="G19" s="506"/>
      <c r="H19" s="506"/>
      <c r="I19" s="506"/>
      <c r="J19" s="506"/>
      <c r="K19" s="506"/>
      <c r="L19" s="506"/>
      <c r="M19" s="506"/>
      <c r="N19" s="506"/>
      <c r="O19" s="506"/>
      <c r="P19" s="506"/>
      <c r="Q19" s="508"/>
    </row>
    <row r="20" spans="2:17" x14ac:dyDescent="0.25">
      <c r="B20" s="5"/>
      <c r="Q20" s="7"/>
    </row>
    <row r="21" spans="2:17" x14ac:dyDescent="0.25">
      <c r="B21" s="5"/>
      <c r="Q21" s="7"/>
    </row>
    <row r="22" spans="2:17" ht="19.5" thickBot="1" x14ac:dyDescent="0.35">
      <c r="B22" s="5"/>
      <c r="C22" s="12" t="s">
        <v>116</v>
      </c>
      <c r="D22" s="11" t="s">
        <v>5</v>
      </c>
      <c r="Q22" s="7"/>
    </row>
    <row r="23" spans="2:17" ht="19.5" thickBot="1" x14ac:dyDescent="0.35">
      <c r="B23" s="5"/>
      <c r="C23" s="12" t="s">
        <v>116</v>
      </c>
      <c r="D23" s="11" t="s">
        <v>6</v>
      </c>
      <c r="Q23" s="7"/>
    </row>
    <row r="24" spans="2:17" ht="19.5" thickBot="1" x14ac:dyDescent="0.35">
      <c r="B24" s="5"/>
      <c r="C24" s="12" t="s">
        <v>116</v>
      </c>
      <c r="D24" s="11" t="s">
        <v>7</v>
      </c>
      <c r="Q24" s="7"/>
    </row>
    <row r="25" spans="2:17" ht="19.5" thickBot="1" x14ac:dyDescent="0.35">
      <c r="B25" s="5"/>
      <c r="C25" s="12" t="s">
        <v>116</v>
      </c>
      <c r="D25" s="11" t="s">
        <v>8</v>
      </c>
      <c r="Q25" s="7"/>
    </row>
    <row r="26" spans="2:17" ht="19.5" thickBot="1" x14ac:dyDescent="0.35">
      <c r="B26" s="5"/>
      <c r="C26" s="12" t="s">
        <v>116</v>
      </c>
      <c r="D26" s="11" t="s">
        <v>9</v>
      </c>
      <c r="Q26" s="7"/>
    </row>
    <row r="27" spans="2:17" ht="19.5" thickBot="1" x14ac:dyDescent="0.35">
      <c r="B27" s="5"/>
      <c r="C27" s="12" t="s">
        <v>116</v>
      </c>
      <c r="D27" s="11" t="s">
        <v>10</v>
      </c>
      <c r="Q27" s="7"/>
    </row>
    <row r="28" spans="2:17" ht="19.5" thickBot="1" x14ac:dyDescent="0.35">
      <c r="B28" s="5"/>
      <c r="C28" s="12" t="s">
        <v>116</v>
      </c>
      <c r="D28" s="11" t="s">
        <v>11</v>
      </c>
      <c r="Q28" s="7"/>
    </row>
    <row r="29" spans="2:17" ht="19.5" thickBot="1" x14ac:dyDescent="0.35">
      <c r="B29" s="5"/>
      <c r="C29" s="12" t="s">
        <v>116</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469" t="s">
        <v>13</v>
      </c>
      <c r="C32" s="470"/>
      <c r="D32" s="470"/>
      <c r="E32" s="470"/>
      <c r="F32" s="470"/>
      <c r="G32" s="470"/>
      <c r="H32" s="470"/>
      <c r="I32" s="470"/>
      <c r="J32" s="470"/>
      <c r="K32" s="470"/>
      <c r="L32" s="470"/>
      <c r="M32" s="470"/>
      <c r="N32" s="470"/>
      <c r="O32" s="470"/>
      <c r="P32" s="470"/>
      <c r="Q32" s="471"/>
    </row>
    <row r="33" spans="2:17" x14ac:dyDescent="0.25">
      <c r="B33" s="481" t="s">
        <v>182</v>
      </c>
      <c r="C33" s="482"/>
      <c r="D33" s="482"/>
      <c r="E33" s="482"/>
      <c r="F33" s="482"/>
      <c r="G33" s="482"/>
      <c r="H33" s="482"/>
      <c r="I33" s="482"/>
      <c r="J33" s="482"/>
      <c r="K33" s="482"/>
      <c r="L33" s="482"/>
      <c r="M33" s="482"/>
      <c r="N33" s="482"/>
      <c r="O33" s="482"/>
      <c r="P33" s="482"/>
      <c r="Q33" s="483"/>
    </row>
    <row r="34" spans="2:17" x14ac:dyDescent="0.25">
      <c r="B34" s="484"/>
      <c r="C34" s="485"/>
      <c r="D34" s="485"/>
      <c r="E34" s="485"/>
      <c r="F34" s="485"/>
      <c r="G34" s="485"/>
      <c r="H34" s="485"/>
      <c r="I34" s="485"/>
      <c r="J34" s="485"/>
      <c r="K34" s="485"/>
      <c r="L34" s="485"/>
      <c r="M34" s="485"/>
      <c r="N34" s="485"/>
      <c r="O34" s="485"/>
      <c r="P34" s="485"/>
      <c r="Q34" s="486"/>
    </row>
    <row r="35" spans="2:17" x14ac:dyDescent="0.25">
      <c r="B35" s="484"/>
      <c r="C35" s="485"/>
      <c r="D35" s="485"/>
      <c r="E35" s="485"/>
      <c r="F35" s="485"/>
      <c r="G35" s="485"/>
      <c r="H35" s="485"/>
      <c r="I35" s="485"/>
      <c r="J35" s="485"/>
      <c r="K35" s="485"/>
      <c r="L35" s="485"/>
      <c r="M35" s="485"/>
      <c r="N35" s="485"/>
      <c r="O35" s="485"/>
      <c r="P35" s="485"/>
      <c r="Q35" s="486"/>
    </row>
    <row r="36" spans="2:17" x14ac:dyDescent="0.25">
      <c r="B36" s="484"/>
      <c r="C36" s="485"/>
      <c r="D36" s="485"/>
      <c r="E36" s="485"/>
      <c r="F36" s="485"/>
      <c r="G36" s="485"/>
      <c r="H36" s="485"/>
      <c r="I36" s="485"/>
      <c r="J36" s="485"/>
      <c r="K36" s="485"/>
      <c r="L36" s="485"/>
      <c r="M36" s="485"/>
      <c r="N36" s="485"/>
      <c r="O36" s="485"/>
      <c r="P36" s="485"/>
      <c r="Q36" s="486"/>
    </row>
    <row r="37" spans="2:17" x14ac:dyDescent="0.25">
      <c r="B37" s="484"/>
      <c r="C37" s="485"/>
      <c r="D37" s="485"/>
      <c r="E37" s="485"/>
      <c r="F37" s="485"/>
      <c r="G37" s="485"/>
      <c r="H37" s="485"/>
      <c r="I37" s="485"/>
      <c r="J37" s="485"/>
      <c r="K37" s="485"/>
      <c r="L37" s="485"/>
      <c r="M37" s="485"/>
      <c r="N37" s="485"/>
      <c r="O37" s="485"/>
      <c r="P37" s="485"/>
      <c r="Q37" s="486"/>
    </row>
    <row r="38" spans="2:17" x14ac:dyDescent="0.25">
      <c r="B38" s="484"/>
      <c r="C38" s="485"/>
      <c r="D38" s="485"/>
      <c r="E38" s="485"/>
      <c r="F38" s="485"/>
      <c r="G38" s="485"/>
      <c r="H38" s="485"/>
      <c r="I38" s="485"/>
      <c r="J38" s="485"/>
      <c r="K38" s="485"/>
      <c r="L38" s="485"/>
      <c r="M38" s="485"/>
      <c r="N38" s="485"/>
      <c r="O38" s="485"/>
      <c r="P38" s="485"/>
      <c r="Q38" s="486"/>
    </row>
    <row r="39" spans="2:17" x14ac:dyDescent="0.25">
      <c r="B39" s="484"/>
      <c r="C39" s="485"/>
      <c r="D39" s="485"/>
      <c r="E39" s="485"/>
      <c r="F39" s="485"/>
      <c r="G39" s="485"/>
      <c r="H39" s="485"/>
      <c r="I39" s="485"/>
      <c r="J39" s="485"/>
      <c r="K39" s="485"/>
      <c r="L39" s="485"/>
      <c r="M39" s="485"/>
      <c r="N39" s="485"/>
      <c r="O39" s="485"/>
      <c r="P39" s="485"/>
      <c r="Q39" s="486"/>
    </row>
    <row r="40" spans="2:17" x14ac:dyDescent="0.25">
      <c r="B40" s="484"/>
      <c r="C40" s="485"/>
      <c r="D40" s="485"/>
      <c r="E40" s="485"/>
      <c r="F40" s="485"/>
      <c r="G40" s="485"/>
      <c r="H40" s="485"/>
      <c r="I40" s="485"/>
      <c r="J40" s="485"/>
      <c r="K40" s="485"/>
      <c r="L40" s="485"/>
      <c r="M40" s="485"/>
      <c r="N40" s="485"/>
      <c r="O40" s="485"/>
      <c r="P40" s="485"/>
      <c r="Q40" s="486"/>
    </row>
    <row r="41" spans="2:17" x14ac:dyDescent="0.25">
      <c r="B41" s="484"/>
      <c r="C41" s="485"/>
      <c r="D41" s="485"/>
      <c r="E41" s="485"/>
      <c r="F41" s="485"/>
      <c r="G41" s="485"/>
      <c r="H41" s="485"/>
      <c r="I41" s="485"/>
      <c r="J41" s="485"/>
      <c r="K41" s="485"/>
      <c r="L41" s="485"/>
      <c r="M41" s="485"/>
      <c r="N41" s="485"/>
      <c r="O41" s="485"/>
      <c r="P41" s="485"/>
      <c r="Q41" s="486"/>
    </row>
    <row r="42" spans="2:17" x14ac:dyDescent="0.25">
      <c r="B42" s="484"/>
      <c r="C42" s="485"/>
      <c r="D42" s="485"/>
      <c r="E42" s="485"/>
      <c r="F42" s="485"/>
      <c r="G42" s="485"/>
      <c r="H42" s="485"/>
      <c r="I42" s="485"/>
      <c r="J42" s="485"/>
      <c r="K42" s="485"/>
      <c r="L42" s="485"/>
      <c r="M42" s="485"/>
      <c r="N42" s="485"/>
      <c r="O42" s="485"/>
      <c r="P42" s="485"/>
      <c r="Q42" s="486"/>
    </row>
    <row r="43" spans="2:17" x14ac:dyDescent="0.25">
      <c r="B43" s="484"/>
      <c r="C43" s="485"/>
      <c r="D43" s="485"/>
      <c r="E43" s="485"/>
      <c r="F43" s="485"/>
      <c r="G43" s="485"/>
      <c r="H43" s="485"/>
      <c r="I43" s="485"/>
      <c r="J43" s="485"/>
      <c r="K43" s="485"/>
      <c r="L43" s="485"/>
      <c r="M43" s="485"/>
      <c r="N43" s="485"/>
      <c r="O43" s="485"/>
      <c r="P43" s="485"/>
      <c r="Q43" s="486"/>
    </row>
    <row r="44" spans="2:17" ht="16.5" thickBot="1" x14ac:dyDescent="0.3">
      <c r="B44" s="487"/>
      <c r="C44" s="488"/>
      <c r="D44" s="488"/>
      <c r="E44" s="488"/>
      <c r="F44" s="488"/>
      <c r="G44" s="488"/>
      <c r="H44" s="488"/>
      <c r="I44" s="488"/>
      <c r="J44" s="488"/>
      <c r="K44" s="488"/>
      <c r="L44" s="488"/>
      <c r="M44" s="488"/>
      <c r="N44" s="488"/>
      <c r="O44" s="488"/>
      <c r="P44" s="488"/>
      <c r="Q44" s="489"/>
    </row>
    <row r="45" spans="2:17" x14ac:dyDescent="0.25">
      <c r="B45" s="469" t="s">
        <v>14</v>
      </c>
      <c r="C45" s="470"/>
      <c r="D45" s="470"/>
      <c r="E45" s="470"/>
      <c r="F45" s="470"/>
      <c r="G45" s="470"/>
      <c r="H45" s="470"/>
      <c r="I45" s="470"/>
      <c r="J45" s="470"/>
      <c r="K45" s="470"/>
      <c r="L45" s="470"/>
      <c r="M45" s="470"/>
      <c r="N45" s="470"/>
      <c r="O45" s="470"/>
      <c r="P45" s="470"/>
      <c r="Q45" s="471"/>
    </row>
    <row r="46" spans="2:17" x14ac:dyDescent="0.25">
      <c r="B46" s="472"/>
      <c r="C46" s="473"/>
      <c r="D46" s="473"/>
      <c r="E46" s="473"/>
      <c r="F46" s="473"/>
      <c r="G46" s="473"/>
      <c r="H46" s="473"/>
      <c r="I46" s="473"/>
      <c r="J46" s="473"/>
      <c r="K46" s="473"/>
      <c r="L46" s="473"/>
      <c r="M46" s="473"/>
      <c r="N46" s="473"/>
      <c r="O46" s="473"/>
      <c r="P46" s="473"/>
      <c r="Q46" s="474"/>
    </row>
    <row r="47" spans="2:17" x14ac:dyDescent="0.25">
      <c r="B47" s="490" t="s">
        <v>178</v>
      </c>
      <c r="C47" s="491"/>
      <c r="D47" s="491"/>
      <c r="E47" s="491"/>
      <c r="F47" s="491"/>
      <c r="G47" s="491"/>
      <c r="H47" s="491"/>
      <c r="I47" s="491"/>
      <c r="J47" s="491"/>
      <c r="K47" s="491"/>
      <c r="L47" s="491"/>
      <c r="M47" s="491"/>
      <c r="N47" s="491"/>
      <c r="O47" s="491"/>
      <c r="P47" s="491"/>
      <c r="Q47" s="492"/>
    </row>
    <row r="48" spans="2:17" x14ac:dyDescent="0.25">
      <c r="B48" s="490"/>
      <c r="C48" s="491"/>
      <c r="D48" s="491"/>
      <c r="E48" s="491"/>
      <c r="F48" s="491"/>
      <c r="G48" s="491"/>
      <c r="H48" s="491"/>
      <c r="I48" s="491"/>
      <c r="J48" s="491"/>
      <c r="K48" s="491"/>
      <c r="L48" s="491"/>
      <c r="M48" s="491"/>
      <c r="N48" s="491"/>
      <c r="O48" s="491"/>
      <c r="P48" s="491"/>
      <c r="Q48" s="492"/>
    </row>
    <row r="49" spans="2:17" x14ac:dyDescent="0.25">
      <c r="B49" s="490"/>
      <c r="C49" s="491"/>
      <c r="D49" s="491"/>
      <c r="E49" s="491"/>
      <c r="F49" s="491"/>
      <c r="G49" s="491"/>
      <c r="H49" s="491"/>
      <c r="I49" s="491"/>
      <c r="J49" s="491"/>
      <c r="K49" s="491"/>
      <c r="L49" s="491"/>
      <c r="M49" s="491"/>
      <c r="N49" s="491"/>
      <c r="O49" s="491"/>
      <c r="P49" s="491"/>
      <c r="Q49" s="492"/>
    </row>
    <row r="50" spans="2:17" x14ac:dyDescent="0.25">
      <c r="B50" s="490"/>
      <c r="C50" s="491"/>
      <c r="D50" s="491"/>
      <c r="E50" s="491"/>
      <c r="F50" s="491"/>
      <c r="G50" s="491"/>
      <c r="H50" s="491"/>
      <c r="I50" s="491"/>
      <c r="J50" s="491"/>
      <c r="K50" s="491"/>
      <c r="L50" s="491"/>
      <c r="M50" s="491"/>
      <c r="N50" s="491"/>
      <c r="O50" s="491"/>
      <c r="P50" s="491"/>
      <c r="Q50" s="492"/>
    </row>
    <row r="51" spans="2:17" x14ac:dyDescent="0.25">
      <c r="B51" s="490"/>
      <c r="C51" s="491"/>
      <c r="D51" s="491"/>
      <c r="E51" s="491"/>
      <c r="F51" s="491"/>
      <c r="G51" s="491"/>
      <c r="H51" s="491"/>
      <c r="I51" s="491"/>
      <c r="J51" s="491"/>
      <c r="K51" s="491"/>
      <c r="L51" s="491"/>
      <c r="M51" s="491"/>
      <c r="N51" s="491"/>
      <c r="O51" s="491"/>
      <c r="P51" s="491"/>
      <c r="Q51" s="492"/>
    </row>
    <row r="52" spans="2:17" x14ac:dyDescent="0.25">
      <c r="B52" s="490"/>
      <c r="C52" s="491"/>
      <c r="D52" s="491"/>
      <c r="E52" s="491"/>
      <c r="F52" s="491"/>
      <c r="G52" s="491"/>
      <c r="H52" s="491"/>
      <c r="I52" s="491"/>
      <c r="J52" s="491"/>
      <c r="K52" s="491"/>
      <c r="L52" s="491"/>
      <c r="M52" s="491"/>
      <c r="N52" s="491"/>
      <c r="O52" s="491"/>
      <c r="P52" s="491"/>
      <c r="Q52" s="492"/>
    </row>
    <row r="53" spans="2:17" x14ac:dyDescent="0.25">
      <c r="B53" s="490"/>
      <c r="C53" s="491"/>
      <c r="D53" s="491"/>
      <c r="E53" s="491"/>
      <c r="F53" s="491"/>
      <c r="G53" s="491"/>
      <c r="H53" s="491"/>
      <c r="I53" s="491"/>
      <c r="J53" s="491"/>
      <c r="K53" s="491"/>
      <c r="L53" s="491"/>
      <c r="M53" s="491"/>
      <c r="N53" s="491"/>
      <c r="O53" s="491"/>
      <c r="P53" s="491"/>
      <c r="Q53" s="492"/>
    </row>
    <row r="54" spans="2:17" x14ac:dyDescent="0.25">
      <c r="B54" s="490"/>
      <c r="C54" s="491"/>
      <c r="D54" s="491"/>
      <c r="E54" s="491"/>
      <c r="F54" s="491"/>
      <c r="G54" s="491"/>
      <c r="H54" s="491"/>
      <c r="I54" s="491"/>
      <c r="J54" s="491"/>
      <c r="K54" s="491"/>
      <c r="L54" s="491"/>
      <c r="M54" s="491"/>
      <c r="N54" s="491"/>
      <c r="O54" s="491"/>
      <c r="P54" s="491"/>
      <c r="Q54" s="492"/>
    </row>
    <row r="55" spans="2:17" x14ac:dyDescent="0.25">
      <c r="B55" s="490"/>
      <c r="C55" s="491"/>
      <c r="D55" s="491"/>
      <c r="E55" s="491"/>
      <c r="F55" s="491"/>
      <c r="G55" s="491"/>
      <c r="H55" s="491"/>
      <c r="I55" s="491"/>
      <c r="J55" s="491"/>
      <c r="K55" s="491"/>
      <c r="L55" s="491"/>
      <c r="M55" s="491"/>
      <c r="N55" s="491"/>
      <c r="O55" s="491"/>
      <c r="P55" s="491"/>
      <c r="Q55" s="492"/>
    </row>
    <row r="56" spans="2:17" x14ac:dyDescent="0.25">
      <c r="B56" s="490"/>
      <c r="C56" s="491"/>
      <c r="D56" s="491"/>
      <c r="E56" s="491"/>
      <c r="F56" s="491"/>
      <c r="G56" s="491"/>
      <c r="H56" s="491"/>
      <c r="I56" s="491"/>
      <c r="J56" s="491"/>
      <c r="K56" s="491"/>
      <c r="L56" s="491"/>
      <c r="M56" s="491"/>
      <c r="N56" s="491"/>
      <c r="O56" s="491"/>
      <c r="P56" s="491"/>
      <c r="Q56" s="492"/>
    </row>
    <row r="57" spans="2:17" x14ac:dyDescent="0.25">
      <c r="B57" s="490"/>
      <c r="C57" s="491"/>
      <c r="D57" s="491"/>
      <c r="E57" s="491"/>
      <c r="F57" s="491"/>
      <c r="G57" s="491"/>
      <c r="H57" s="491"/>
      <c r="I57" s="491"/>
      <c r="J57" s="491"/>
      <c r="K57" s="491"/>
      <c r="L57" s="491"/>
      <c r="M57" s="491"/>
      <c r="N57" s="491"/>
      <c r="O57" s="491"/>
      <c r="P57" s="491"/>
      <c r="Q57" s="492"/>
    </row>
    <row r="58" spans="2:17" x14ac:dyDescent="0.25">
      <c r="B58" s="490"/>
      <c r="C58" s="491"/>
      <c r="D58" s="491"/>
      <c r="E58" s="491"/>
      <c r="F58" s="491"/>
      <c r="G58" s="491"/>
      <c r="H58" s="491"/>
      <c r="I58" s="491"/>
      <c r="J58" s="491"/>
      <c r="K58" s="491"/>
      <c r="L58" s="491"/>
      <c r="M58" s="491"/>
      <c r="N58" s="491"/>
      <c r="O58" s="491"/>
      <c r="P58" s="491"/>
      <c r="Q58" s="492"/>
    </row>
    <row r="59" spans="2:17" x14ac:dyDescent="0.25">
      <c r="B59" s="490"/>
      <c r="C59" s="491"/>
      <c r="D59" s="491"/>
      <c r="E59" s="491"/>
      <c r="F59" s="491"/>
      <c r="G59" s="491"/>
      <c r="H59" s="491"/>
      <c r="I59" s="491"/>
      <c r="J59" s="491"/>
      <c r="K59" s="491"/>
      <c r="L59" s="491"/>
      <c r="M59" s="491"/>
      <c r="N59" s="491"/>
      <c r="O59" s="491"/>
      <c r="P59" s="491"/>
      <c r="Q59" s="492"/>
    </row>
    <row r="60" spans="2:17" x14ac:dyDescent="0.25">
      <c r="B60" s="490"/>
      <c r="C60" s="491"/>
      <c r="D60" s="491"/>
      <c r="E60" s="491"/>
      <c r="F60" s="491"/>
      <c r="G60" s="491"/>
      <c r="H60" s="491"/>
      <c r="I60" s="491"/>
      <c r="J60" s="491"/>
      <c r="K60" s="491"/>
      <c r="L60" s="491"/>
      <c r="M60" s="491"/>
      <c r="N60" s="491"/>
      <c r="O60" s="491"/>
      <c r="P60" s="491"/>
      <c r="Q60" s="492"/>
    </row>
    <row r="61" spans="2:17" x14ac:dyDescent="0.25">
      <c r="B61" s="490"/>
      <c r="C61" s="491"/>
      <c r="D61" s="491"/>
      <c r="E61" s="491"/>
      <c r="F61" s="491"/>
      <c r="G61" s="491"/>
      <c r="H61" s="491"/>
      <c r="I61" s="491"/>
      <c r="J61" s="491"/>
      <c r="K61" s="491"/>
      <c r="L61" s="491"/>
      <c r="M61" s="491"/>
      <c r="N61" s="491"/>
      <c r="O61" s="491"/>
      <c r="P61" s="491"/>
      <c r="Q61" s="492"/>
    </row>
    <row r="62" spans="2:17" ht="16.5" thickBot="1" x14ac:dyDescent="0.3">
      <c r="B62" s="493"/>
      <c r="C62" s="494"/>
      <c r="D62" s="494"/>
      <c r="E62" s="494"/>
      <c r="F62" s="494"/>
      <c r="G62" s="494"/>
      <c r="H62" s="494"/>
      <c r="I62" s="494"/>
      <c r="J62" s="494"/>
      <c r="K62" s="494"/>
      <c r="L62" s="494"/>
      <c r="M62" s="494"/>
      <c r="N62" s="494"/>
      <c r="O62" s="494"/>
      <c r="P62" s="494"/>
      <c r="Q62" s="495"/>
    </row>
    <row r="63" spans="2:17" x14ac:dyDescent="0.25">
      <c r="B63" s="469" t="s">
        <v>15</v>
      </c>
      <c r="C63" s="470"/>
      <c r="D63" s="470"/>
      <c r="E63" s="470"/>
      <c r="F63" s="470"/>
      <c r="G63" s="470"/>
      <c r="H63" s="470"/>
      <c r="I63" s="470"/>
      <c r="J63" s="470"/>
      <c r="K63" s="470"/>
      <c r="L63" s="470"/>
      <c r="M63" s="470"/>
      <c r="N63" s="470"/>
      <c r="O63" s="470"/>
      <c r="P63" s="470"/>
      <c r="Q63" s="471"/>
    </row>
    <row r="64" spans="2:17" x14ac:dyDescent="0.25">
      <c r="B64" s="472"/>
      <c r="C64" s="473"/>
      <c r="D64" s="473"/>
      <c r="E64" s="473"/>
      <c r="F64" s="473"/>
      <c r="G64" s="473"/>
      <c r="H64" s="473"/>
      <c r="I64" s="473"/>
      <c r="J64" s="473"/>
      <c r="K64" s="473"/>
      <c r="L64" s="473"/>
      <c r="M64" s="473"/>
      <c r="N64" s="473"/>
      <c r="O64" s="473"/>
      <c r="P64" s="473"/>
      <c r="Q64" s="474"/>
    </row>
    <row r="65" spans="2:17" ht="15.6" customHeight="1" x14ac:dyDescent="0.25">
      <c r="B65" s="14"/>
      <c r="C65" s="15"/>
      <c r="D65" s="496"/>
      <c r="E65" s="496"/>
      <c r="F65" s="496"/>
      <c r="G65" s="496"/>
      <c r="H65" s="496"/>
      <c r="I65" s="496"/>
      <c r="J65" s="496"/>
      <c r="K65" s="496"/>
      <c r="L65" s="496"/>
      <c r="M65" s="496"/>
      <c r="N65" s="496"/>
      <c r="O65" s="496"/>
      <c r="P65" s="496"/>
      <c r="Q65" s="496"/>
    </row>
    <row r="66" spans="2:17" ht="15.6" customHeight="1" x14ac:dyDescent="0.25">
      <c r="B66" s="550" t="s">
        <v>179</v>
      </c>
      <c r="C66" s="551"/>
      <c r="D66" s="551"/>
      <c r="E66" s="551"/>
      <c r="F66" s="551"/>
      <c r="G66" s="551"/>
      <c r="H66" s="551"/>
      <c r="I66" s="551"/>
      <c r="J66" s="551"/>
      <c r="K66" s="551"/>
      <c r="L66" s="551"/>
      <c r="M66" s="551"/>
      <c r="N66" s="551"/>
      <c r="O66" s="551"/>
      <c r="P66" s="551"/>
      <c r="Q66" s="552"/>
    </row>
    <row r="67" spans="2:17" ht="15.6" customHeight="1" x14ac:dyDescent="0.25">
      <c r="B67" s="550"/>
      <c r="C67" s="551"/>
      <c r="D67" s="551"/>
      <c r="E67" s="551"/>
      <c r="F67" s="551"/>
      <c r="G67" s="551"/>
      <c r="H67" s="551"/>
      <c r="I67" s="551"/>
      <c r="J67" s="551"/>
      <c r="K67" s="551"/>
      <c r="L67" s="551"/>
      <c r="M67" s="551"/>
      <c r="N67" s="551"/>
      <c r="O67" s="551"/>
      <c r="P67" s="551"/>
      <c r="Q67" s="552"/>
    </row>
    <row r="68" spans="2:17" ht="15.6" customHeight="1" x14ac:dyDescent="0.25">
      <c r="B68" s="550"/>
      <c r="C68" s="551"/>
      <c r="D68" s="551"/>
      <c r="E68" s="551"/>
      <c r="F68" s="551"/>
      <c r="G68" s="551"/>
      <c r="H68" s="551"/>
      <c r="I68" s="551"/>
      <c r="J68" s="551"/>
      <c r="K68" s="551"/>
      <c r="L68" s="551"/>
      <c r="M68" s="551"/>
      <c r="N68" s="551"/>
      <c r="O68" s="551"/>
      <c r="P68" s="551"/>
      <c r="Q68" s="552"/>
    </row>
    <row r="69" spans="2:17" ht="15.6" customHeight="1" x14ac:dyDescent="0.25">
      <c r="B69" s="550"/>
      <c r="C69" s="551"/>
      <c r="D69" s="551"/>
      <c r="E69" s="551"/>
      <c r="F69" s="551"/>
      <c r="G69" s="551"/>
      <c r="H69" s="551"/>
      <c r="I69" s="551"/>
      <c r="J69" s="551"/>
      <c r="K69" s="551"/>
      <c r="L69" s="551"/>
      <c r="M69" s="551"/>
      <c r="N69" s="551"/>
      <c r="O69" s="551"/>
      <c r="P69" s="551"/>
      <c r="Q69" s="552"/>
    </row>
    <row r="70" spans="2:17" ht="15.6" customHeight="1" x14ac:dyDescent="0.25">
      <c r="B70" s="550"/>
      <c r="C70" s="551"/>
      <c r="D70" s="551"/>
      <c r="E70" s="551"/>
      <c r="F70" s="551"/>
      <c r="G70" s="551"/>
      <c r="H70" s="551"/>
      <c r="I70" s="551"/>
      <c r="J70" s="551"/>
      <c r="K70" s="551"/>
      <c r="L70" s="551"/>
      <c r="M70" s="551"/>
      <c r="N70" s="551"/>
      <c r="O70" s="551"/>
      <c r="P70" s="551"/>
      <c r="Q70" s="552"/>
    </row>
    <row r="71" spans="2:17" ht="15.6" customHeight="1" x14ac:dyDescent="0.25">
      <c r="B71" s="550"/>
      <c r="C71" s="551"/>
      <c r="D71" s="551"/>
      <c r="E71" s="551"/>
      <c r="F71" s="551"/>
      <c r="G71" s="551"/>
      <c r="H71" s="551"/>
      <c r="I71" s="551"/>
      <c r="J71" s="551"/>
      <c r="K71" s="551"/>
      <c r="L71" s="551"/>
      <c r="M71" s="551"/>
      <c r="N71" s="551"/>
      <c r="O71" s="551"/>
      <c r="P71" s="551"/>
      <c r="Q71" s="552"/>
    </row>
    <row r="72" spans="2:17" ht="15.6" customHeight="1" x14ac:dyDescent="0.25">
      <c r="B72" s="550"/>
      <c r="C72" s="551"/>
      <c r="D72" s="551"/>
      <c r="E72" s="551"/>
      <c r="F72" s="551"/>
      <c r="G72" s="551"/>
      <c r="H72" s="551"/>
      <c r="I72" s="551"/>
      <c r="J72" s="551"/>
      <c r="K72" s="551"/>
      <c r="L72" s="551"/>
      <c r="M72" s="551"/>
      <c r="N72" s="551"/>
      <c r="O72" s="551"/>
      <c r="P72" s="551"/>
      <c r="Q72" s="552"/>
    </row>
    <row r="73" spans="2:17" ht="15.6" customHeight="1" x14ac:dyDescent="0.25">
      <c r="B73" s="550"/>
      <c r="C73" s="551"/>
      <c r="D73" s="551"/>
      <c r="E73" s="551"/>
      <c r="F73" s="551"/>
      <c r="G73" s="551"/>
      <c r="H73" s="551"/>
      <c r="I73" s="551"/>
      <c r="J73" s="551"/>
      <c r="K73" s="551"/>
      <c r="L73" s="551"/>
      <c r="M73" s="551"/>
      <c r="N73" s="551"/>
      <c r="O73" s="551"/>
      <c r="P73" s="551"/>
      <c r="Q73" s="552"/>
    </row>
    <row r="74" spans="2:17" ht="16.149999999999999" customHeight="1" thickBot="1" x14ac:dyDescent="0.3">
      <c r="B74" s="565"/>
      <c r="C74" s="566"/>
      <c r="D74" s="566"/>
      <c r="E74" s="566"/>
      <c r="F74" s="566"/>
      <c r="G74" s="566"/>
      <c r="H74" s="566"/>
      <c r="I74" s="566"/>
      <c r="J74" s="566"/>
      <c r="K74" s="566"/>
      <c r="L74" s="566"/>
      <c r="M74" s="566"/>
      <c r="N74" s="566"/>
      <c r="O74" s="566"/>
      <c r="P74" s="566"/>
      <c r="Q74" s="567"/>
    </row>
    <row r="75" spans="2:17" x14ac:dyDescent="0.25">
      <c r="B75" s="469" t="s">
        <v>357</v>
      </c>
      <c r="C75" s="470"/>
      <c r="D75" s="470"/>
      <c r="E75" s="470"/>
      <c r="F75" s="470"/>
      <c r="G75" s="470"/>
      <c r="H75" s="470"/>
      <c r="I75" s="470"/>
      <c r="J75" s="470"/>
      <c r="K75" s="470"/>
      <c r="L75" s="470"/>
      <c r="M75" s="470"/>
      <c r="N75" s="470"/>
      <c r="O75" s="470"/>
      <c r="P75" s="470"/>
      <c r="Q75" s="471"/>
    </row>
    <row r="76" spans="2:17" ht="25.15" customHeight="1" x14ac:dyDescent="0.25">
      <c r="B76" s="472"/>
      <c r="C76" s="473"/>
      <c r="D76" s="473"/>
      <c r="E76" s="473"/>
      <c r="F76" s="473"/>
      <c r="G76" s="473"/>
      <c r="H76" s="473"/>
      <c r="I76" s="473"/>
      <c r="J76" s="473"/>
      <c r="K76" s="473"/>
      <c r="L76" s="473"/>
      <c r="M76" s="473"/>
      <c r="N76" s="473"/>
      <c r="O76" s="473"/>
      <c r="P76" s="473"/>
      <c r="Q76" s="474"/>
    </row>
    <row r="77" spans="2:17" ht="25.15" customHeight="1" x14ac:dyDescent="0.25">
      <c r="B77" s="14"/>
      <c r="C77" s="496" t="s">
        <v>114</v>
      </c>
      <c r="D77" s="496"/>
      <c r="E77" s="496"/>
      <c r="F77" s="496"/>
      <c r="G77" s="496"/>
      <c r="H77" s="496"/>
      <c r="I77" s="496"/>
      <c r="J77" s="496"/>
      <c r="K77" s="496"/>
      <c r="L77" s="496"/>
      <c r="M77" s="496"/>
      <c r="N77" s="496"/>
      <c r="O77" s="496"/>
      <c r="P77" s="496"/>
      <c r="Q77" s="16"/>
    </row>
    <row r="78" spans="2:17" ht="25.15" customHeight="1" x14ac:dyDescent="0.25">
      <c r="B78" s="550" t="s">
        <v>187</v>
      </c>
      <c r="C78" s="551"/>
      <c r="D78" s="551"/>
      <c r="E78" s="551"/>
      <c r="F78" s="551"/>
      <c r="G78" s="551"/>
      <c r="H78" s="551"/>
      <c r="I78" s="551"/>
      <c r="J78" s="551"/>
      <c r="K78" s="551"/>
      <c r="L78" s="551"/>
      <c r="M78" s="551"/>
      <c r="N78" s="551"/>
      <c r="O78" s="551"/>
      <c r="P78" s="551"/>
      <c r="Q78" s="552"/>
    </row>
    <row r="79" spans="2:17" ht="25.15" customHeight="1" x14ac:dyDescent="0.25">
      <c r="B79" s="550"/>
      <c r="C79" s="551"/>
      <c r="D79" s="551"/>
      <c r="E79" s="551"/>
      <c r="F79" s="551"/>
      <c r="G79" s="551"/>
      <c r="H79" s="551"/>
      <c r="I79" s="551"/>
      <c r="J79" s="551"/>
      <c r="K79" s="551"/>
      <c r="L79" s="551"/>
      <c r="M79" s="551"/>
      <c r="N79" s="551"/>
      <c r="O79" s="551"/>
      <c r="P79" s="551"/>
      <c r="Q79" s="552"/>
    </row>
    <row r="80" spans="2:17" ht="25.15" customHeight="1" x14ac:dyDescent="0.25">
      <c r="B80" s="89"/>
      <c r="C80" s="90"/>
      <c r="D80" s="90"/>
      <c r="E80" s="90"/>
      <c r="F80" s="90"/>
      <c r="G80" s="90"/>
      <c r="H80" s="90"/>
      <c r="I80" s="90"/>
      <c r="J80" s="90"/>
      <c r="K80" s="90"/>
      <c r="L80" s="90"/>
      <c r="M80" s="90"/>
      <c r="N80" s="90"/>
      <c r="O80" s="90"/>
      <c r="P80" s="90"/>
      <c r="Q80" s="91"/>
    </row>
    <row r="81" spans="2:17" ht="25.15" customHeight="1" x14ac:dyDescent="0.25">
      <c r="B81" s="89"/>
      <c r="C81" s="90"/>
      <c r="D81" s="90"/>
      <c r="E81" s="90"/>
      <c r="F81" s="90"/>
      <c r="G81" s="152" t="s">
        <v>117</v>
      </c>
      <c r="H81" s="568"/>
      <c r="I81" s="497"/>
      <c r="J81" s="148" t="s">
        <v>226</v>
      </c>
      <c r="K81" s="90"/>
      <c r="L81" s="90"/>
      <c r="M81" s="90"/>
      <c r="N81" s="90"/>
      <c r="O81" s="90"/>
      <c r="P81" s="90"/>
      <c r="Q81" s="91"/>
    </row>
    <row r="82" spans="2:17" ht="25.15" customHeight="1" x14ac:dyDescent="0.25">
      <c r="B82" s="89"/>
      <c r="C82" s="90"/>
      <c r="D82" s="90"/>
      <c r="E82" s="90"/>
      <c r="F82" s="90"/>
      <c r="G82" s="99">
        <f>'High Voltage System-Details'!J3</f>
        <v>119072.02640000002</v>
      </c>
      <c r="H82" s="554"/>
      <c r="I82" s="554"/>
      <c r="J82" s="151">
        <f>'High Voltage System-Details'!F31</f>
        <v>208</v>
      </c>
      <c r="K82" s="90"/>
      <c r="L82" s="90"/>
      <c r="M82" s="90"/>
      <c r="N82" s="90"/>
      <c r="O82" s="90"/>
      <c r="P82" s="90"/>
      <c r="Q82" s="91"/>
    </row>
    <row r="83" spans="2:17" ht="25.15" customHeight="1" x14ac:dyDescent="0.25">
      <c r="B83" s="89"/>
      <c r="C83" s="90"/>
      <c r="D83" s="90"/>
      <c r="E83" s="90"/>
      <c r="F83" s="90"/>
      <c r="G83" s="90"/>
      <c r="H83" s="90"/>
      <c r="I83" s="90"/>
      <c r="J83" s="90"/>
      <c r="K83" s="90"/>
      <c r="L83" s="90"/>
      <c r="M83" s="90"/>
      <c r="N83" s="90"/>
      <c r="O83" s="90"/>
      <c r="P83" s="90"/>
      <c r="Q83" s="91"/>
    </row>
    <row r="84" spans="2:17" ht="15.6" customHeight="1" x14ac:dyDescent="0.25">
      <c r="B84" s="89"/>
      <c r="C84" s="90"/>
      <c r="D84" s="90"/>
      <c r="E84" s="90"/>
      <c r="F84" s="90"/>
      <c r="G84" s="90"/>
      <c r="H84" s="90"/>
      <c r="I84" s="90"/>
      <c r="J84" s="90"/>
      <c r="K84" s="90"/>
      <c r="L84" s="90"/>
      <c r="M84" s="90"/>
      <c r="N84" s="90"/>
      <c r="O84" s="90"/>
      <c r="P84" s="90"/>
      <c r="Q84" s="91"/>
    </row>
    <row r="85" spans="2:17" ht="16.149999999999999" customHeight="1" thickBot="1" x14ac:dyDescent="0.3">
      <c r="B85" s="92"/>
      <c r="C85" s="93"/>
      <c r="D85" s="93"/>
      <c r="E85" s="93"/>
      <c r="F85" s="93"/>
      <c r="G85" s="93"/>
      <c r="H85" s="93"/>
      <c r="I85" s="93"/>
      <c r="J85" s="93"/>
      <c r="K85" s="93"/>
      <c r="L85" s="93"/>
      <c r="M85" s="93"/>
      <c r="N85" s="93"/>
      <c r="O85" s="93"/>
      <c r="P85" s="93"/>
      <c r="Q85" s="94"/>
    </row>
    <row r="86" spans="2:17" x14ac:dyDescent="0.25">
      <c r="B86" s="469" t="s">
        <v>344</v>
      </c>
      <c r="C86" s="470"/>
      <c r="D86" s="470"/>
      <c r="E86" s="470"/>
      <c r="F86" s="470"/>
      <c r="G86" s="470"/>
      <c r="H86" s="470"/>
      <c r="I86" s="470"/>
      <c r="J86" s="470"/>
      <c r="K86" s="470"/>
      <c r="L86" s="470"/>
      <c r="M86" s="470"/>
      <c r="N86" s="470"/>
      <c r="O86" s="470"/>
      <c r="P86" s="470"/>
      <c r="Q86" s="471"/>
    </row>
    <row r="87" spans="2:17" x14ac:dyDescent="0.25">
      <c r="B87" s="472"/>
      <c r="C87" s="473"/>
      <c r="D87" s="473"/>
      <c r="E87" s="473"/>
      <c r="F87" s="473"/>
      <c r="G87" s="473"/>
      <c r="H87" s="473"/>
      <c r="I87" s="473"/>
      <c r="J87" s="473"/>
      <c r="K87" s="473"/>
      <c r="L87" s="473"/>
      <c r="M87" s="473"/>
      <c r="N87" s="473"/>
      <c r="O87" s="473"/>
      <c r="P87" s="473"/>
      <c r="Q87" s="474"/>
    </row>
    <row r="88" spans="2:17" ht="25.15" customHeight="1" x14ac:dyDescent="0.25">
      <c r="B88" s="544" t="s">
        <v>353</v>
      </c>
      <c r="C88" s="545"/>
      <c r="D88" s="545"/>
      <c r="E88" s="545"/>
      <c r="F88" s="545"/>
      <c r="G88" s="545"/>
      <c r="H88" s="545"/>
      <c r="I88" s="545"/>
      <c r="J88" s="545"/>
      <c r="K88" s="545"/>
      <c r="L88" s="545"/>
      <c r="M88" s="545"/>
      <c r="N88" s="545"/>
      <c r="O88" s="545"/>
      <c r="P88" s="545"/>
      <c r="Q88" s="546"/>
    </row>
    <row r="89" spans="2:17" x14ac:dyDescent="0.25">
      <c r="B89" s="544"/>
      <c r="C89" s="545"/>
      <c r="D89" s="545"/>
      <c r="E89" s="545"/>
      <c r="F89" s="545"/>
      <c r="G89" s="545"/>
      <c r="H89" s="545"/>
      <c r="I89" s="545"/>
      <c r="J89" s="545"/>
      <c r="K89" s="545"/>
      <c r="L89" s="545"/>
      <c r="M89" s="545"/>
      <c r="N89" s="545"/>
      <c r="O89" s="545"/>
      <c r="P89" s="545"/>
      <c r="Q89" s="546"/>
    </row>
    <row r="90" spans="2:17" x14ac:dyDescent="0.25">
      <c r="B90" s="544"/>
      <c r="C90" s="545"/>
      <c r="D90" s="545"/>
      <c r="E90" s="545"/>
      <c r="F90" s="545"/>
      <c r="G90" s="545"/>
      <c r="H90" s="545"/>
      <c r="I90" s="545"/>
      <c r="J90" s="545"/>
      <c r="K90" s="545"/>
      <c r="L90" s="545"/>
      <c r="M90" s="545"/>
      <c r="N90" s="545"/>
      <c r="O90" s="545"/>
      <c r="P90" s="545"/>
      <c r="Q90" s="546"/>
    </row>
    <row r="91" spans="2:17" x14ac:dyDescent="0.25">
      <c r="B91" s="544"/>
      <c r="C91" s="545"/>
      <c r="D91" s="545"/>
      <c r="E91" s="545"/>
      <c r="F91" s="545"/>
      <c r="G91" s="545"/>
      <c r="H91" s="545"/>
      <c r="I91" s="545"/>
      <c r="J91" s="545"/>
      <c r="K91" s="545"/>
      <c r="L91" s="545"/>
      <c r="M91" s="545"/>
      <c r="N91" s="545"/>
      <c r="O91" s="545"/>
      <c r="P91" s="545"/>
      <c r="Q91" s="546"/>
    </row>
    <row r="92" spans="2:17" x14ac:dyDescent="0.25">
      <c r="B92" s="544"/>
      <c r="C92" s="545"/>
      <c r="D92" s="545"/>
      <c r="E92" s="545"/>
      <c r="F92" s="545"/>
      <c r="G92" s="545"/>
      <c r="H92" s="545"/>
      <c r="I92" s="545"/>
      <c r="J92" s="545"/>
      <c r="K92" s="545"/>
      <c r="L92" s="545"/>
      <c r="M92" s="545"/>
      <c r="N92" s="545"/>
      <c r="O92" s="545"/>
      <c r="P92" s="545"/>
      <c r="Q92" s="546"/>
    </row>
    <row r="93" spans="2:17" x14ac:dyDescent="0.25">
      <c r="B93" s="544"/>
      <c r="C93" s="545"/>
      <c r="D93" s="545"/>
      <c r="E93" s="545"/>
      <c r="F93" s="545"/>
      <c r="G93" s="545"/>
      <c r="H93" s="545"/>
      <c r="I93" s="545"/>
      <c r="J93" s="545"/>
      <c r="K93" s="545"/>
      <c r="L93" s="545"/>
      <c r="M93" s="545"/>
      <c r="N93" s="545"/>
      <c r="O93" s="545"/>
      <c r="P93" s="545"/>
      <c r="Q93" s="546"/>
    </row>
    <row r="94" spans="2:17" x14ac:dyDescent="0.25">
      <c r="B94" s="544"/>
      <c r="C94" s="545"/>
      <c r="D94" s="545"/>
      <c r="E94" s="545"/>
      <c r="F94" s="545"/>
      <c r="G94" s="545"/>
      <c r="H94" s="545"/>
      <c r="I94" s="545"/>
      <c r="J94" s="545"/>
      <c r="K94" s="545"/>
      <c r="L94" s="545"/>
      <c r="M94" s="545"/>
      <c r="N94" s="545"/>
      <c r="O94" s="545"/>
      <c r="P94" s="545"/>
      <c r="Q94" s="546"/>
    </row>
    <row r="95" spans="2:17" x14ac:dyDescent="0.25">
      <c r="B95" s="544"/>
      <c r="C95" s="545"/>
      <c r="D95" s="545"/>
      <c r="E95" s="545"/>
      <c r="F95" s="545"/>
      <c r="G95" s="545"/>
      <c r="H95" s="545"/>
      <c r="I95" s="545"/>
      <c r="J95" s="545"/>
      <c r="K95" s="545"/>
      <c r="L95" s="545"/>
      <c r="M95" s="545"/>
      <c r="N95" s="545"/>
      <c r="O95" s="545"/>
      <c r="P95" s="545"/>
      <c r="Q95" s="546"/>
    </row>
    <row r="96" spans="2:17" x14ac:dyDescent="0.25">
      <c r="B96" s="544"/>
      <c r="C96" s="545"/>
      <c r="D96" s="545"/>
      <c r="E96" s="545"/>
      <c r="F96" s="545"/>
      <c r="G96" s="545"/>
      <c r="H96" s="545"/>
      <c r="I96" s="545"/>
      <c r="J96" s="545"/>
      <c r="K96" s="545"/>
      <c r="L96" s="545"/>
      <c r="M96" s="545"/>
      <c r="N96" s="545"/>
      <c r="O96" s="545"/>
      <c r="P96" s="545"/>
      <c r="Q96" s="546"/>
    </row>
    <row r="97" spans="2:17" x14ac:dyDescent="0.25">
      <c r="B97" s="544"/>
      <c r="C97" s="545"/>
      <c r="D97" s="545"/>
      <c r="E97" s="545"/>
      <c r="F97" s="545"/>
      <c r="G97" s="545"/>
      <c r="H97" s="545"/>
      <c r="I97" s="545"/>
      <c r="J97" s="545"/>
      <c r="K97" s="545"/>
      <c r="L97" s="545"/>
      <c r="M97" s="545"/>
      <c r="N97" s="545"/>
      <c r="O97" s="545"/>
      <c r="P97" s="545"/>
      <c r="Q97" s="546"/>
    </row>
    <row r="98" spans="2:17" ht="21" customHeight="1" x14ac:dyDescent="0.25">
      <c r="B98" s="544"/>
      <c r="C98" s="545"/>
      <c r="D98" s="545"/>
      <c r="E98" s="545"/>
      <c r="F98" s="545"/>
      <c r="G98" s="545"/>
      <c r="H98" s="545"/>
      <c r="I98" s="545"/>
      <c r="J98" s="545"/>
      <c r="K98" s="545"/>
      <c r="L98" s="545"/>
      <c r="M98" s="545"/>
      <c r="N98" s="545"/>
      <c r="O98" s="545"/>
      <c r="P98" s="545"/>
      <c r="Q98" s="546"/>
    </row>
    <row r="99" spans="2:17" x14ac:dyDescent="0.25">
      <c r="B99" s="544"/>
      <c r="C99" s="545"/>
      <c r="D99" s="545"/>
      <c r="E99" s="545"/>
      <c r="F99" s="545"/>
      <c r="G99" s="545"/>
      <c r="H99" s="545"/>
      <c r="I99" s="545"/>
      <c r="J99" s="545"/>
      <c r="K99" s="545"/>
      <c r="L99" s="545"/>
      <c r="M99" s="545"/>
      <c r="N99" s="545"/>
      <c r="O99" s="545"/>
      <c r="P99" s="545"/>
      <c r="Q99" s="546"/>
    </row>
    <row r="100" spans="2:17" ht="16.5" thickBot="1" x14ac:dyDescent="0.3">
      <c r="B100" s="547"/>
      <c r="C100" s="548"/>
      <c r="D100" s="548"/>
      <c r="E100" s="548"/>
      <c r="F100" s="548"/>
      <c r="G100" s="548"/>
      <c r="H100" s="548"/>
      <c r="I100" s="548"/>
      <c r="J100" s="548"/>
      <c r="K100" s="548"/>
      <c r="L100" s="548"/>
      <c r="M100" s="548"/>
      <c r="N100" s="548"/>
      <c r="O100" s="548"/>
      <c r="P100" s="548"/>
      <c r="Q100" s="549"/>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High Voltage System-Details'!A1" display="(follow link for detailed summary)"/>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78" zoomScaleNormal="78" workbookViewId="0"/>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521" t="s">
        <v>21</v>
      </c>
      <c r="G2" s="461"/>
      <c r="H2" s="461"/>
      <c r="I2" s="461"/>
      <c r="J2" s="461"/>
      <c r="K2" s="461"/>
      <c r="L2" s="522"/>
      <c r="M2" s="530" t="s">
        <v>1</v>
      </c>
      <c r="N2" s="525">
        <v>43509</v>
      </c>
      <c r="O2" s="526"/>
      <c r="P2" s="526"/>
      <c r="Q2" s="527"/>
    </row>
    <row r="3" spans="2:17" ht="16.149999999999999" customHeight="1" thickBot="1" x14ac:dyDescent="0.3">
      <c r="B3" s="3"/>
      <c r="C3" s="4"/>
      <c r="D3" s="4"/>
      <c r="E3" s="4"/>
      <c r="F3" s="523"/>
      <c r="G3" s="464"/>
      <c r="H3" s="464"/>
      <c r="I3" s="464"/>
      <c r="J3" s="464"/>
      <c r="K3" s="464"/>
      <c r="L3" s="524"/>
      <c r="M3" s="531"/>
      <c r="N3" s="528"/>
      <c r="O3" s="528"/>
      <c r="P3" s="528"/>
      <c r="Q3" s="529"/>
    </row>
    <row r="4" spans="2:17" ht="18" customHeight="1" x14ac:dyDescent="0.25">
      <c r="B4" s="3"/>
      <c r="C4" s="4"/>
      <c r="D4" s="4"/>
      <c r="E4" s="4"/>
      <c r="F4" s="523"/>
      <c r="G4" s="464"/>
      <c r="H4" s="464"/>
      <c r="I4" s="464"/>
      <c r="J4" s="464"/>
      <c r="K4" s="464"/>
      <c r="L4" s="524"/>
      <c r="M4" s="530" t="s">
        <v>0</v>
      </c>
      <c r="N4" s="526" t="s">
        <v>115</v>
      </c>
      <c r="O4" s="526"/>
      <c r="P4" s="526"/>
      <c r="Q4" s="527"/>
    </row>
    <row r="5" spans="2:17" ht="16.5" thickBot="1" x14ac:dyDescent="0.3">
      <c r="B5" s="3"/>
      <c r="C5" s="4"/>
      <c r="D5" s="4"/>
      <c r="E5" s="4"/>
      <c r="F5" s="523"/>
      <c r="G5" s="464"/>
      <c r="H5" s="464"/>
      <c r="I5" s="464"/>
      <c r="J5" s="464"/>
      <c r="K5" s="464"/>
      <c r="L5" s="524"/>
      <c r="M5" s="532"/>
      <c r="N5" s="533"/>
      <c r="O5" s="533"/>
      <c r="P5" s="533"/>
      <c r="Q5" s="534"/>
    </row>
    <row r="6" spans="2:17" ht="21" customHeight="1" x14ac:dyDescent="0.25">
      <c r="B6" s="3"/>
      <c r="C6" s="4"/>
      <c r="D6" s="4"/>
      <c r="E6" s="4"/>
      <c r="F6" s="523"/>
      <c r="G6" s="464"/>
      <c r="H6" s="464"/>
      <c r="I6" s="464"/>
      <c r="J6" s="464"/>
      <c r="K6" s="464"/>
      <c r="L6" s="464"/>
      <c r="M6" s="535" t="s">
        <v>2</v>
      </c>
      <c r="N6" s="537" t="str">
        <f>'v1 Field Cage-Summary'!N6:Q7</f>
        <v>133 v4</v>
      </c>
      <c r="O6" s="538"/>
      <c r="P6" s="538"/>
      <c r="Q6" s="539"/>
    </row>
    <row r="7" spans="2:17" ht="16.5" thickBot="1" x14ac:dyDescent="0.3">
      <c r="B7" s="3"/>
      <c r="C7" s="4"/>
      <c r="D7" s="4"/>
      <c r="E7" s="4"/>
      <c r="F7" s="523"/>
      <c r="G7" s="467"/>
      <c r="H7" s="467"/>
      <c r="I7" s="467"/>
      <c r="J7" s="467"/>
      <c r="K7" s="467"/>
      <c r="L7" s="467"/>
      <c r="M7" s="536"/>
      <c r="N7" s="540"/>
      <c r="O7" s="541"/>
      <c r="P7" s="541"/>
      <c r="Q7" s="542"/>
    </row>
    <row r="8" spans="2:17" s="13" customFormat="1" ht="27" customHeight="1" x14ac:dyDescent="0.25">
      <c r="B8" s="505" t="s">
        <v>22</v>
      </c>
      <c r="C8" s="506"/>
      <c r="D8" s="506"/>
      <c r="E8" s="506"/>
      <c r="F8" s="508"/>
      <c r="G8" s="505" t="s">
        <v>23</v>
      </c>
      <c r="H8" s="506"/>
      <c r="I8" s="506"/>
      <c r="J8" s="506"/>
      <c r="K8" s="506"/>
      <c r="L8" s="506"/>
      <c r="M8" s="507"/>
      <c r="N8" s="509" t="s">
        <v>24</v>
      </c>
      <c r="O8" s="510"/>
      <c r="P8" s="510"/>
      <c r="Q8" s="507"/>
    </row>
    <row r="9" spans="2:17" x14ac:dyDescent="0.25">
      <c r="B9" s="499" t="s">
        <v>125</v>
      </c>
      <c r="C9" s="500"/>
      <c r="D9" s="500"/>
      <c r="E9" s="500"/>
      <c r="F9" s="501"/>
      <c r="G9" s="499" t="s">
        <v>196</v>
      </c>
      <c r="H9" s="500"/>
      <c r="I9" s="500"/>
      <c r="J9" s="500"/>
      <c r="K9" s="500"/>
      <c r="L9" s="500"/>
      <c r="M9" s="501"/>
      <c r="N9" s="511"/>
      <c r="O9" s="512"/>
      <c r="P9" s="512"/>
      <c r="Q9" s="513"/>
    </row>
    <row r="10" spans="2:17" ht="16.5" thickBot="1" x14ac:dyDescent="0.3">
      <c r="B10" s="502"/>
      <c r="C10" s="503"/>
      <c r="D10" s="503"/>
      <c r="E10" s="503"/>
      <c r="F10" s="504"/>
      <c r="G10" s="502"/>
      <c r="H10" s="503"/>
      <c r="I10" s="503"/>
      <c r="J10" s="503"/>
      <c r="K10" s="503"/>
      <c r="L10" s="503"/>
      <c r="M10" s="504"/>
      <c r="N10" s="514"/>
      <c r="O10" s="515"/>
      <c r="P10" s="515"/>
      <c r="Q10" s="516"/>
    </row>
    <row r="11" spans="2:17" s="13" customFormat="1" ht="27" customHeight="1" x14ac:dyDescent="0.25">
      <c r="B11" s="505" t="s">
        <v>3</v>
      </c>
      <c r="C11" s="506"/>
      <c r="D11" s="506"/>
      <c r="E11" s="506"/>
      <c r="F11" s="506"/>
      <c r="G11" s="506"/>
      <c r="H11" s="506"/>
      <c r="I11" s="506"/>
      <c r="J11" s="506"/>
      <c r="K11" s="506"/>
      <c r="L11" s="506"/>
      <c r="M11" s="506"/>
      <c r="N11" s="506"/>
      <c r="O11" s="506"/>
      <c r="P11" s="506"/>
      <c r="Q11" s="508"/>
    </row>
    <row r="12" spans="2:17" ht="18" customHeight="1" x14ac:dyDescent="0.25">
      <c r="B12" s="517" t="s">
        <v>180</v>
      </c>
      <c r="C12" s="518"/>
      <c r="D12" s="518"/>
      <c r="E12" s="518"/>
      <c r="F12" s="518"/>
      <c r="G12" s="518"/>
      <c r="H12" s="518"/>
      <c r="I12" s="518"/>
      <c r="J12" s="518"/>
      <c r="K12" s="518"/>
      <c r="L12" s="518"/>
      <c r="M12" s="518"/>
      <c r="N12" s="518"/>
      <c r="O12" s="518"/>
      <c r="P12" s="518"/>
      <c r="Q12" s="519"/>
    </row>
    <row r="13" spans="2:17" ht="18" customHeight="1" x14ac:dyDescent="0.25">
      <c r="B13" s="520"/>
      <c r="C13" s="518"/>
      <c r="D13" s="518"/>
      <c r="E13" s="518"/>
      <c r="F13" s="518"/>
      <c r="G13" s="518"/>
      <c r="H13" s="518"/>
      <c r="I13" s="518"/>
      <c r="J13" s="518"/>
      <c r="K13" s="518"/>
      <c r="L13" s="518"/>
      <c r="M13" s="518"/>
      <c r="N13" s="518"/>
      <c r="O13" s="518"/>
      <c r="P13" s="518"/>
      <c r="Q13" s="519"/>
    </row>
    <row r="14" spans="2:17" ht="18" customHeight="1" x14ac:dyDescent="0.25">
      <c r="B14" s="520"/>
      <c r="C14" s="518"/>
      <c r="D14" s="518"/>
      <c r="E14" s="518"/>
      <c r="F14" s="518"/>
      <c r="G14" s="518"/>
      <c r="H14" s="518"/>
      <c r="I14" s="518"/>
      <c r="J14" s="518"/>
      <c r="K14" s="518"/>
      <c r="L14" s="518"/>
      <c r="M14" s="518"/>
      <c r="N14" s="518"/>
      <c r="O14" s="518"/>
      <c r="P14" s="518"/>
      <c r="Q14" s="519"/>
    </row>
    <row r="15" spans="2:17" x14ac:dyDescent="0.25">
      <c r="B15" s="520"/>
      <c r="C15" s="518"/>
      <c r="D15" s="518"/>
      <c r="E15" s="518"/>
      <c r="F15" s="518"/>
      <c r="G15" s="518"/>
      <c r="H15" s="518"/>
      <c r="I15" s="518"/>
      <c r="J15" s="518"/>
      <c r="K15" s="518"/>
      <c r="L15" s="518"/>
      <c r="M15" s="518"/>
      <c r="N15" s="518"/>
      <c r="O15" s="518"/>
      <c r="P15" s="518"/>
      <c r="Q15" s="519"/>
    </row>
    <row r="16" spans="2:17" x14ac:dyDescent="0.25">
      <c r="B16" s="520"/>
      <c r="C16" s="518"/>
      <c r="D16" s="518"/>
      <c r="E16" s="518"/>
      <c r="F16" s="518"/>
      <c r="G16" s="518"/>
      <c r="H16" s="518"/>
      <c r="I16" s="518"/>
      <c r="J16" s="518"/>
      <c r="K16" s="518"/>
      <c r="L16" s="518"/>
      <c r="M16" s="518"/>
      <c r="N16" s="518"/>
      <c r="O16" s="518"/>
      <c r="P16" s="518"/>
      <c r="Q16" s="519"/>
    </row>
    <row r="17" spans="2:17" x14ac:dyDescent="0.25">
      <c r="B17" s="520"/>
      <c r="C17" s="518"/>
      <c r="D17" s="518"/>
      <c r="E17" s="518"/>
      <c r="F17" s="518"/>
      <c r="G17" s="518"/>
      <c r="H17" s="518"/>
      <c r="I17" s="518"/>
      <c r="J17" s="518"/>
      <c r="K17" s="518"/>
      <c r="L17" s="518"/>
      <c r="M17" s="518"/>
      <c r="N17" s="518"/>
      <c r="O17" s="518"/>
      <c r="P17" s="518"/>
      <c r="Q17" s="519"/>
    </row>
    <row r="18" spans="2:17" ht="16.5" thickBot="1" x14ac:dyDescent="0.3">
      <c r="B18" s="520"/>
      <c r="C18" s="518"/>
      <c r="D18" s="518"/>
      <c r="E18" s="518"/>
      <c r="F18" s="518"/>
      <c r="G18" s="518"/>
      <c r="H18" s="518"/>
      <c r="I18" s="518"/>
      <c r="J18" s="518"/>
      <c r="K18" s="518"/>
      <c r="L18" s="518"/>
      <c r="M18" s="518"/>
      <c r="N18" s="518"/>
      <c r="O18" s="518"/>
      <c r="P18" s="518"/>
      <c r="Q18" s="519"/>
    </row>
    <row r="19" spans="2:17" s="13" customFormat="1" ht="27" customHeight="1" x14ac:dyDescent="0.25">
      <c r="B19" s="505" t="s">
        <v>4</v>
      </c>
      <c r="C19" s="506"/>
      <c r="D19" s="506"/>
      <c r="E19" s="506"/>
      <c r="F19" s="506"/>
      <c r="G19" s="506"/>
      <c r="H19" s="506"/>
      <c r="I19" s="506"/>
      <c r="J19" s="506"/>
      <c r="K19" s="506"/>
      <c r="L19" s="506"/>
      <c r="M19" s="506"/>
      <c r="N19" s="506"/>
      <c r="O19" s="506"/>
      <c r="P19" s="506"/>
      <c r="Q19" s="508"/>
    </row>
    <row r="20" spans="2:17" x14ac:dyDescent="0.25">
      <c r="B20" s="5"/>
      <c r="Q20" s="7"/>
    </row>
    <row r="21" spans="2:17" x14ac:dyDescent="0.25">
      <c r="B21" s="5"/>
      <c r="Q21" s="7"/>
    </row>
    <row r="22" spans="2:17" ht="19.5" thickBot="1" x14ac:dyDescent="0.35">
      <c r="B22" s="5"/>
      <c r="C22" s="12" t="s">
        <v>116</v>
      </c>
      <c r="D22" s="11" t="s">
        <v>5</v>
      </c>
      <c r="Q22" s="7"/>
    </row>
    <row r="23" spans="2:17" ht="19.5" thickBot="1" x14ac:dyDescent="0.35">
      <c r="B23" s="5"/>
      <c r="C23" s="12" t="s">
        <v>116</v>
      </c>
      <c r="D23" s="11" t="s">
        <v>6</v>
      </c>
      <c r="Q23" s="7"/>
    </row>
    <row r="24" spans="2:17" ht="19.5" thickBot="1" x14ac:dyDescent="0.35">
      <c r="B24" s="5"/>
      <c r="C24" s="12" t="s">
        <v>116</v>
      </c>
      <c r="D24" s="11" t="s">
        <v>7</v>
      </c>
      <c r="Q24" s="7"/>
    </row>
    <row r="25" spans="2:17" ht="19.5" thickBot="1" x14ac:dyDescent="0.35">
      <c r="B25" s="5"/>
      <c r="C25" s="12" t="s">
        <v>116</v>
      </c>
      <c r="D25" s="11" t="s">
        <v>8</v>
      </c>
      <c r="Q25" s="7"/>
    </row>
    <row r="26" spans="2:17" ht="19.5" thickBot="1" x14ac:dyDescent="0.35">
      <c r="B26" s="5"/>
      <c r="C26" s="12" t="s">
        <v>116</v>
      </c>
      <c r="D26" s="11" t="s">
        <v>9</v>
      </c>
      <c r="Q26" s="7"/>
    </row>
    <row r="27" spans="2:17" ht="19.5" thickBot="1" x14ac:dyDescent="0.35">
      <c r="B27" s="5"/>
      <c r="C27" s="12" t="s">
        <v>116</v>
      </c>
      <c r="D27" s="11" t="s">
        <v>10</v>
      </c>
      <c r="Q27" s="7"/>
    </row>
    <row r="28" spans="2:17" ht="19.5" thickBot="1" x14ac:dyDescent="0.35">
      <c r="B28" s="5"/>
      <c r="C28" s="12" t="s">
        <v>116</v>
      </c>
      <c r="D28" s="11" t="s">
        <v>11</v>
      </c>
      <c r="Q28" s="7"/>
    </row>
    <row r="29" spans="2:17" ht="19.5" thickBot="1" x14ac:dyDescent="0.35">
      <c r="B29" s="5"/>
      <c r="C29" s="12" t="s">
        <v>116</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469" t="s">
        <v>13</v>
      </c>
      <c r="C32" s="470"/>
      <c r="D32" s="470"/>
      <c r="E32" s="470"/>
      <c r="F32" s="470"/>
      <c r="G32" s="470"/>
      <c r="H32" s="470"/>
      <c r="I32" s="470"/>
      <c r="J32" s="470"/>
      <c r="K32" s="470"/>
      <c r="L32" s="470"/>
      <c r="M32" s="470"/>
      <c r="N32" s="470"/>
      <c r="O32" s="470"/>
      <c r="P32" s="470"/>
      <c r="Q32" s="471"/>
    </row>
    <row r="33" spans="2:17" x14ac:dyDescent="0.25">
      <c r="B33" s="481" t="s">
        <v>182</v>
      </c>
      <c r="C33" s="482"/>
      <c r="D33" s="482"/>
      <c r="E33" s="482"/>
      <c r="F33" s="482"/>
      <c r="G33" s="482"/>
      <c r="H33" s="482"/>
      <c r="I33" s="482"/>
      <c r="J33" s="482"/>
      <c r="K33" s="482"/>
      <c r="L33" s="482"/>
      <c r="M33" s="482"/>
      <c r="N33" s="482"/>
      <c r="O33" s="482"/>
      <c r="P33" s="482"/>
      <c r="Q33" s="483"/>
    </row>
    <row r="34" spans="2:17" x14ac:dyDescent="0.25">
      <c r="B34" s="484"/>
      <c r="C34" s="485"/>
      <c r="D34" s="485"/>
      <c r="E34" s="485"/>
      <c r="F34" s="485"/>
      <c r="G34" s="485"/>
      <c r="H34" s="485"/>
      <c r="I34" s="485"/>
      <c r="J34" s="485"/>
      <c r="K34" s="485"/>
      <c r="L34" s="485"/>
      <c r="M34" s="485"/>
      <c r="N34" s="485"/>
      <c r="O34" s="485"/>
      <c r="P34" s="485"/>
      <c r="Q34" s="486"/>
    </row>
    <row r="35" spans="2:17" x14ac:dyDescent="0.25">
      <c r="B35" s="484"/>
      <c r="C35" s="485"/>
      <c r="D35" s="485"/>
      <c r="E35" s="485"/>
      <c r="F35" s="485"/>
      <c r="G35" s="485"/>
      <c r="H35" s="485"/>
      <c r="I35" s="485"/>
      <c r="J35" s="485"/>
      <c r="K35" s="485"/>
      <c r="L35" s="485"/>
      <c r="M35" s="485"/>
      <c r="N35" s="485"/>
      <c r="O35" s="485"/>
      <c r="P35" s="485"/>
      <c r="Q35" s="486"/>
    </row>
    <row r="36" spans="2:17" x14ac:dyDescent="0.25">
      <c r="B36" s="484"/>
      <c r="C36" s="485"/>
      <c r="D36" s="485"/>
      <c r="E36" s="485"/>
      <c r="F36" s="485"/>
      <c r="G36" s="485"/>
      <c r="H36" s="485"/>
      <c r="I36" s="485"/>
      <c r="J36" s="485"/>
      <c r="K36" s="485"/>
      <c r="L36" s="485"/>
      <c r="M36" s="485"/>
      <c r="N36" s="485"/>
      <c r="O36" s="485"/>
      <c r="P36" s="485"/>
      <c r="Q36" s="486"/>
    </row>
    <row r="37" spans="2:17" x14ac:dyDescent="0.25">
      <c r="B37" s="484"/>
      <c r="C37" s="485"/>
      <c r="D37" s="485"/>
      <c r="E37" s="485"/>
      <c r="F37" s="485"/>
      <c r="G37" s="485"/>
      <c r="H37" s="485"/>
      <c r="I37" s="485"/>
      <c r="J37" s="485"/>
      <c r="K37" s="485"/>
      <c r="L37" s="485"/>
      <c r="M37" s="485"/>
      <c r="N37" s="485"/>
      <c r="O37" s="485"/>
      <c r="P37" s="485"/>
      <c r="Q37" s="486"/>
    </row>
    <row r="38" spans="2:17" x14ac:dyDescent="0.25">
      <c r="B38" s="484"/>
      <c r="C38" s="485"/>
      <c r="D38" s="485"/>
      <c r="E38" s="485"/>
      <c r="F38" s="485"/>
      <c r="G38" s="485"/>
      <c r="H38" s="485"/>
      <c r="I38" s="485"/>
      <c r="J38" s="485"/>
      <c r="K38" s="485"/>
      <c r="L38" s="485"/>
      <c r="M38" s="485"/>
      <c r="N38" s="485"/>
      <c r="O38" s="485"/>
      <c r="P38" s="485"/>
      <c r="Q38" s="486"/>
    </row>
    <row r="39" spans="2:17" x14ac:dyDescent="0.25">
      <c r="B39" s="484"/>
      <c r="C39" s="485"/>
      <c r="D39" s="485"/>
      <c r="E39" s="485"/>
      <c r="F39" s="485"/>
      <c r="G39" s="485"/>
      <c r="H39" s="485"/>
      <c r="I39" s="485"/>
      <c r="J39" s="485"/>
      <c r="K39" s="485"/>
      <c r="L39" s="485"/>
      <c r="M39" s="485"/>
      <c r="N39" s="485"/>
      <c r="O39" s="485"/>
      <c r="P39" s="485"/>
      <c r="Q39" s="486"/>
    </row>
    <row r="40" spans="2:17" x14ac:dyDescent="0.25">
      <c r="B40" s="484"/>
      <c r="C40" s="485"/>
      <c r="D40" s="485"/>
      <c r="E40" s="485"/>
      <c r="F40" s="485"/>
      <c r="G40" s="485"/>
      <c r="H40" s="485"/>
      <c r="I40" s="485"/>
      <c r="J40" s="485"/>
      <c r="K40" s="485"/>
      <c r="L40" s="485"/>
      <c r="M40" s="485"/>
      <c r="N40" s="485"/>
      <c r="O40" s="485"/>
      <c r="P40" s="485"/>
      <c r="Q40" s="486"/>
    </row>
    <row r="41" spans="2:17" x14ac:dyDescent="0.25">
      <c r="B41" s="484"/>
      <c r="C41" s="485"/>
      <c r="D41" s="485"/>
      <c r="E41" s="485"/>
      <c r="F41" s="485"/>
      <c r="G41" s="485"/>
      <c r="H41" s="485"/>
      <c r="I41" s="485"/>
      <c r="J41" s="485"/>
      <c r="K41" s="485"/>
      <c r="L41" s="485"/>
      <c r="M41" s="485"/>
      <c r="N41" s="485"/>
      <c r="O41" s="485"/>
      <c r="P41" s="485"/>
      <c r="Q41" s="486"/>
    </row>
    <row r="42" spans="2:17" x14ac:dyDescent="0.25">
      <c r="B42" s="484"/>
      <c r="C42" s="485"/>
      <c r="D42" s="485"/>
      <c r="E42" s="485"/>
      <c r="F42" s="485"/>
      <c r="G42" s="485"/>
      <c r="H42" s="485"/>
      <c r="I42" s="485"/>
      <c r="J42" s="485"/>
      <c r="K42" s="485"/>
      <c r="L42" s="485"/>
      <c r="M42" s="485"/>
      <c r="N42" s="485"/>
      <c r="O42" s="485"/>
      <c r="P42" s="485"/>
      <c r="Q42" s="486"/>
    </row>
    <row r="43" spans="2:17" x14ac:dyDescent="0.25">
      <c r="B43" s="484"/>
      <c r="C43" s="485"/>
      <c r="D43" s="485"/>
      <c r="E43" s="485"/>
      <c r="F43" s="485"/>
      <c r="G43" s="485"/>
      <c r="H43" s="485"/>
      <c r="I43" s="485"/>
      <c r="J43" s="485"/>
      <c r="K43" s="485"/>
      <c r="L43" s="485"/>
      <c r="M43" s="485"/>
      <c r="N43" s="485"/>
      <c r="O43" s="485"/>
      <c r="P43" s="485"/>
      <c r="Q43" s="486"/>
    </row>
    <row r="44" spans="2:17" ht="16.5" thickBot="1" x14ac:dyDescent="0.3">
      <c r="B44" s="487"/>
      <c r="C44" s="488"/>
      <c r="D44" s="488"/>
      <c r="E44" s="488"/>
      <c r="F44" s="488"/>
      <c r="G44" s="488"/>
      <c r="H44" s="488"/>
      <c r="I44" s="488"/>
      <c r="J44" s="488"/>
      <c r="K44" s="488"/>
      <c r="L44" s="488"/>
      <c r="M44" s="488"/>
      <c r="N44" s="488"/>
      <c r="O44" s="488"/>
      <c r="P44" s="488"/>
      <c r="Q44" s="489"/>
    </row>
    <row r="45" spans="2:17" x14ac:dyDescent="0.25">
      <c r="B45" s="469" t="s">
        <v>14</v>
      </c>
      <c r="C45" s="470"/>
      <c r="D45" s="470"/>
      <c r="E45" s="470"/>
      <c r="F45" s="470"/>
      <c r="G45" s="470"/>
      <c r="H45" s="470"/>
      <c r="I45" s="470"/>
      <c r="J45" s="470"/>
      <c r="K45" s="470"/>
      <c r="L45" s="470"/>
      <c r="M45" s="470"/>
      <c r="N45" s="470"/>
      <c r="O45" s="470"/>
      <c r="P45" s="470"/>
      <c r="Q45" s="471"/>
    </row>
    <row r="46" spans="2:17" x14ac:dyDescent="0.25">
      <c r="B46" s="472"/>
      <c r="C46" s="473"/>
      <c r="D46" s="473"/>
      <c r="E46" s="473"/>
      <c r="F46" s="473"/>
      <c r="G46" s="473"/>
      <c r="H46" s="473"/>
      <c r="I46" s="473"/>
      <c r="J46" s="473"/>
      <c r="K46" s="473"/>
      <c r="L46" s="473"/>
      <c r="M46" s="473"/>
      <c r="N46" s="473"/>
      <c r="O46" s="473"/>
      <c r="P46" s="473"/>
      <c r="Q46" s="474"/>
    </row>
    <row r="47" spans="2:17" x14ac:dyDescent="0.25">
      <c r="B47" s="550" t="s">
        <v>181</v>
      </c>
      <c r="C47" s="551"/>
      <c r="D47" s="551"/>
      <c r="E47" s="551"/>
      <c r="F47" s="551"/>
      <c r="G47" s="551"/>
      <c r="H47" s="551"/>
      <c r="I47" s="551"/>
      <c r="J47" s="551"/>
      <c r="K47" s="551"/>
      <c r="L47" s="551"/>
      <c r="M47" s="551"/>
      <c r="N47" s="551"/>
      <c r="O47" s="551"/>
      <c r="P47" s="551"/>
      <c r="Q47" s="552"/>
    </row>
    <row r="48" spans="2:17" x14ac:dyDescent="0.25">
      <c r="B48" s="550"/>
      <c r="C48" s="551"/>
      <c r="D48" s="551"/>
      <c r="E48" s="551"/>
      <c r="F48" s="551"/>
      <c r="G48" s="551"/>
      <c r="H48" s="551"/>
      <c r="I48" s="551"/>
      <c r="J48" s="551"/>
      <c r="K48" s="551"/>
      <c r="L48" s="551"/>
      <c r="M48" s="551"/>
      <c r="N48" s="551"/>
      <c r="O48" s="551"/>
      <c r="P48" s="551"/>
      <c r="Q48" s="552"/>
    </row>
    <row r="49" spans="2:17" x14ac:dyDescent="0.25">
      <c r="B49" s="550"/>
      <c r="C49" s="551"/>
      <c r="D49" s="551"/>
      <c r="E49" s="551"/>
      <c r="F49" s="551"/>
      <c r="G49" s="551"/>
      <c r="H49" s="551"/>
      <c r="I49" s="551"/>
      <c r="J49" s="551"/>
      <c r="K49" s="551"/>
      <c r="L49" s="551"/>
      <c r="M49" s="551"/>
      <c r="N49" s="551"/>
      <c r="O49" s="551"/>
      <c r="P49" s="551"/>
      <c r="Q49" s="552"/>
    </row>
    <row r="50" spans="2:17" x14ac:dyDescent="0.25">
      <c r="B50" s="550"/>
      <c r="C50" s="551"/>
      <c r="D50" s="551"/>
      <c r="E50" s="551"/>
      <c r="F50" s="551"/>
      <c r="G50" s="551"/>
      <c r="H50" s="551"/>
      <c r="I50" s="551"/>
      <c r="J50" s="551"/>
      <c r="K50" s="551"/>
      <c r="L50" s="551"/>
      <c r="M50" s="551"/>
      <c r="N50" s="551"/>
      <c r="O50" s="551"/>
      <c r="P50" s="551"/>
      <c r="Q50" s="552"/>
    </row>
    <row r="51" spans="2:17" x14ac:dyDescent="0.25">
      <c r="B51" s="550"/>
      <c r="C51" s="551"/>
      <c r="D51" s="551"/>
      <c r="E51" s="551"/>
      <c r="F51" s="551"/>
      <c r="G51" s="551"/>
      <c r="H51" s="551"/>
      <c r="I51" s="551"/>
      <c r="J51" s="551"/>
      <c r="K51" s="551"/>
      <c r="L51" s="551"/>
      <c r="M51" s="551"/>
      <c r="N51" s="551"/>
      <c r="O51" s="551"/>
      <c r="P51" s="551"/>
      <c r="Q51" s="552"/>
    </row>
    <row r="52" spans="2:17" x14ac:dyDescent="0.25">
      <c r="B52" s="550"/>
      <c r="C52" s="551"/>
      <c r="D52" s="551"/>
      <c r="E52" s="551"/>
      <c r="F52" s="551"/>
      <c r="G52" s="551"/>
      <c r="H52" s="551"/>
      <c r="I52" s="551"/>
      <c r="J52" s="551"/>
      <c r="K52" s="551"/>
      <c r="L52" s="551"/>
      <c r="M52" s="551"/>
      <c r="N52" s="551"/>
      <c r="O52" s="551"/>
      <c r="P52" s="551"/>
      <c r="Q52" s="552"/>
    </row>
    <row r="53" spans="2:17" x14ac:dyDescent="0.25">
      <c r="B53" s="550"/>
      <c r="C53" s="551"/>
      <c r="D53" s="551"/>
      <c r="E53" s="551"/>
      <c r="F53" s="551"/>
      <c r="G53" s="551"/>
      <c r="H53" s="551"/>
      <c r="I53" s="551"/>
      <c r="J53" s="551"/>
      <c r="K53" s="551"/>
      <c r="L53" s="551"/>
      <c r="M53" s="551"/>
      <c r="N53" s="551"/>
      <c r="O53" s="551"/>
      <c r="P53" s="551"/>
      <c r="Q53" s="552"/>
    </row>
    <row r="54" spans="2:17" x14ac:dyDescent="0.25">
      <c r="B54" s="550"/>
      <c r="C54" s="551"/>
      <c r="D54" s="551"/>
      <c r="E54" s="551"/>
      <c r="F54" s="551"/>
      <c r="G54" s="551"/>
      <c r="H54" s="551"/>
      <c r="I54" s="551"/>
      <c r="J54" s="551"/>
      <c r="K54" s="551"/>
      <c r="L54" s="551"/>
      <c r="M54" s="551"/>
      <c r="N54" s="551"/>
      <c r="O54" s="551"/>
      <c r="P54" s="551"/>
      <c r="Q54" s="552"/>
    </row>
    <row r="55" spans="2:17" x14ac:dyDescent="0.25">
      <c r="B55" s="550"/>
      <c r="C55" s="551"/>
      <c r="D55" s="551"/>
      <c r="E55" s="551"/>
      <c r="F55" s="551"/>
      <c r="G55" s="551"/>
      <c r="H55" s="551"/>
      <c r="I55" s="551"/>
      <c r="J55" s="551"/>
      <c r="K55" s="551"/>
      <c r="L55" s="551"/>
      <c r="M55" s="551"/>
      <c r="N55" s="551"/>
      <c r="O55" s="551"/>
      <c r="P55" s="551"/>
      <c r="Q55" s="552"/>
    </row>
    <row r="56" spans="2:17" x14ac:dyDescent="0.25">
      <c r="B56" s="550"/>
      <c r="C56" s="551"/>
      <c r="D56" s="551"/>
      <c r="E56" s="551"/>
      <c r="F56" s="551"/>
      <c r="G56" s="551"/>
      <c r="H56" s="551"/>
      <c r="I56" s="551"/>
      <c r="J56" s="551"/>
      <c r="K56" s="551"/>
      <c r="L56" s="551"/>
      <c r="M56" s="551"/>
      <c r="N56" s="551"/>
      <c r="O56" s="551"/>
      <c r="P56" s="551"/>
      <c r="Q56" s="552"/>
    </row>
    <row r="57" spans="2:17" x14ac:dyDescent="0.25">
      <c r="B57" s="550"/>
      <c r="C57" s="551"/>
      <c r="D57" s="551"/>
      <c r="E57" s="551"/>
      <c r="F57" s="551"/>
      <c r="G57" s="551"/>
      <c r="H57" s="551"/>
      <c r="I57" s="551"/>
      <c r="J57" s="551"/>
      <c r="K57" s="551"/>
      <c r="L57" s="551"/>
      <c r="M57" s="551"/>
      <c r="N57" s="551"/>
      <c r="O57" s="551"/>
      <c r="P57" s="551"/>
      <c r="Q57" s="552"/>
    </row>
    <row r="58" spans="2:17" x14ac:dyDescent="0.25">
      <c r="B58" s="550"/>
      <c r="C58" s="551"/>
      <c r="D58" s="551"/>
      <c r="E58" s="551"/>
      <c r="F58" s="551"/>
      <c r="G58" s="551"/>
      <c r="H58" s="551"/>
      <c r="I58" s="551"/>
      <c r="J58" s="551"/>
      <c r="K58" s="551"/>
      <c r="L58" s="551"/>
      <c r="M58" s="551"/>
      <c r="N58" s="551"/>
      <c r="O58" s="551"/>
      <c r="P58" s="551"/>
      <c r="Q58" s="552"/>
    </row>
    <row r="59" spans="2:17" x14ac:dyDescent="0.25">
      <c r="B59" s="550"/>
      <c r="C59" s="551"/>
      <c r="D59" s="551"/>
      <c r="E59" s="551"/>
      <c r="F59" s="551"/>
      <c r="G59" s="551"/>
      <c r="H59" s="551"/>
      <c r="I59" s="551"/>
      <c r="J59" s="551"/>
      <c r="K59" s="551"/>
      <c r="L59" s="551"/>
      <c r="M59" s="551"/>
      <c r="N59" s="551"/>
      <c r="O59" s="551"/>
      <c r="P59" s="551"/>
      <c r="Q59" s="552"/>
    </row>
    <row r="60" spans="2:17" x14ac:dyDescent="0.25">
      <c r="B60" s="550"/>
      <c r="C60" s="551"/>
      <c r="D60" s="551"/>
      <c r="E60" s="551"/>
      <c r="F60" s="551"/>
      <c r="G60" s="551"/>
      <c r="H60" s="551"/>
      <c r="I60" s="551"/>
      <c r="J60" s="551"/>
      <c r="K60" s="551"/>
      <c r="L60" s="551"/>
      <c r="M60" s="551"/>
      <c r="N60" s="551"/>
      <c r="O60" s="551"/>
      <c r="P60" s="551"/>
      <c r="Q60" s="552"/>
    </row>
    <row r="61" spans="2:17" x14ac:dyDescent="0.25">
      <c r="B61" s="550"/>
      <c r="C61" s="551"/>
      <c r="D61" s="551"/>
      <c r="E61" s="551"/>
      <c r="F61" s="551"/>
      <c r="G61" s="551"/>
      <c r="H61" s="551"/>
      <c r="I61" s="551"/>
      <c r="J61" s="551"/>
      <c r="K61" s="551"/>
      <c r="L61" s="551"/>
      <c r="M61" s="551"/>
      <c r="N61" s="551"/>
      <c r="O61" s="551"/>
      <c r="P61" s="551"/>
      <c r="Q61" s="552"/>
    </row>
    <row r="62" spans="2:17" ht="16.5" thickBot="1" x14ac:dyDescent="0.3">
      <c r="B62" s="565"/>
      <c r="C62" s="566"/>
      <c r="D62" s="566"/>
      <c r="E62" s="566"/>
      <c r="F62" s="566"/>
      <c r="G62" s="566"/>
      <c r="H62" s="566"/>
      <c r="I62" s="566"/>
      <c r="J62" s="566"/>
      <c r="K62" s="566"/>
      <c r="L62" s="566"/>
      <c r="M62" s="566"/>
      <c r="N62" s="566"/>
      <c r="O62" s="566"/>
      <c r="P62" s="566"/>
      <c r="Q62" s="567"/>
    </row>
    <row r="63" spans="2:17" x14ac:dyDescent="0.25">
      <c r="B63" s="469" t="s">
        <v>15</v>
      </c>
      <c r="C63" s="470"/>
      <c r="D63" s="470"/>
      <c r="E63" s="470"/>
      <c r="F63" s="470"/>
      <c r="G63" s="470"/>
      <c r="H63" s="470"/>
      <c r="I63" s="470"/>
      <c r="J63" s="470"/>
      <c r="K63" s="470"/>
      <c r="L63" s="470"/>
      <c r="M63" s="470"/>
      <c r="N63" s="470"/>
      <c r="O63" s="470"/>
      <c r="P63" s="470"/>
      <c r="Q63" s="471"/>
    </row>
    <row r="64" spans="2:17" x14ac:dyDescent="0.25">
      <c r="B64" s="472"/>
      <c r="C64" s="473"/>
      <c r="D64" s="473"/>
      <c r="E64" s="473"/>
      <c r="F64" s="473"/>
      <c r="G64" s="473"/>
      <c r="H64" s="473"/>
      <c r="I64" s="473"/>
      <c r="J64" s="473"/>
      <c r="K64" s="473"/>
      <c r="L64" s="473"/>
      <c r="M64" s="473"/>
      <c r="N64" s="473"/>
      <c r="O64" s="473"/>
      <c r="P64" s="473"/>
      <c r="Q64" s="474"/>
    </row>
    <row r="65" spans="2:17" ht="15.6" customHeight="1" x14ac:dyDescent="0.25">
      <c r="B65" s="14"/>
      <c r="C65" s="15"/>
      <c r="D65" s="496"/>
      <c r="E65" s="496"/>
      <c r="F65" s="496"/>
      <c r="G65" s="496"/>
      <c r="H65" s="496"/>
      <c r="I65" s="496"/>
      <c r="J65" s="496"/>
      <c r="K65" s="496"/>
      <c r="L65" s="496"/>
      <c r="M65" s="496"/>
      <c r="N65" s="496"/>
      <c r="O65" s="496"/>
      <c r="P65" s="496"/>
      <c r="Q65" s="496"/>
    </row>
    <row r="66" spans="2:17" ht="15.6" customHeight="1" x14ac:dyDescent="0.25">
      <c r="B66" s="550" t="s">
        <v>181</v>
      </c>
      <c r="C66" s="551"/>
      <c r="D66" s="551"/>
      <c r="E66" s="551"/>
      <c r="F66" s="551"/>
      <c r="G66" s="551"/>
      <c r="H66" s="551"/>
      <c r="I66" s="551"/>
      <c r="J66" s="551"/>
      <c r="K66" s="551"/>
      <c r="L66" s="551"/>
      <c r="M66" s="551"/>
      <c r="N66" s="551"/>
      <c r="O66" s="551"/>
      <c r="P66" s="551"/>
      <c r="Q66" s="552"/>
    </row>
    <row r="67" spans="2:17" ht="15.6" customHeight="1" x14ac:dyDescent="0.25">
      <c r="B67" s="550"/>
      <c r="C67" s="551"/>
      <c r="D67" s="551"/>
      <c r="E67" s="551"/>
      <c r="F67" s="551"/>
      <c r="G67" s="551"/>
      <c r="H67" s="551"/>
      <c r="I67" s="551"/>
      <c r="J67" s="551"/>
      <c r="K67" s="551"/>
      <c r="L67" s="551"/>
      <c r="M67" s="551"/>
      <c r="N67" s="551"/>
      <c r="O67" s="551"/>
      <c r="P67" s="551"/>
      <c r="Q67" s="552"/>
    </row>
    <row r="68" spans="2:17" ht="15.6" customHeight="1" x14ac:dyDescent="0.25">
      <c r="B68" s="550"/>
      <c r="C68" s="551"/>
      <c r="D68" s="551"/>
      <c r="E68" s="551"/>
      <c r="F68" s="551"/>
      <c r="G68" s="551"/>
      <c r="H68" s="551"/>
      <c r="I68" s="551"/>
      <c r="J68" s="551"/>
      <c r="K68" s="551"/>
      <c r="L68" s="551"/>
      <c r="M68" s="551"/>
      <c r="N68" s="551"/>
      <c r="O68" s="551"/>
      <c r="P68" s="551"/>
      <c r="Q68" s="552"/>
    </row>
    <row r="69" spans="2:17" ht="15.6" customHeight="1" x14ac:dyDescent="0.25">
      <c r="B69" s="550"/>
      <c r="C69" s="551"/>
      <c r="D69" s="551"/>
      <c r="E69" s="551"/>
      <c r="F69" s="551"/>
      <c r="G69" s="551"/>
      <c r="H69" s="551"/>
      <c r="I69" s="551"/>
      <c r="J69" s="551"/>
      <c r="K69" s="551"/>
      <c r="L69" s="551"/>
      <c r="M69" s="551"/>
      <c r="N69" s="551"/>
      <c r="O69" s="551"/>
      <c r="P69" s="551"/>
      <c r="Q69" s="552"/>
    </row>
    <row r="70" spans="2:17" ht="15.6" customHeight="1" x14ac:dyDescent="0.25">
      <c r="B70" s="550"/>
      <c r="C70" s="551"/>
      <c r="D70" s="551"/>
      <c r="E70" s="551"/>
      <c r="F70" s="551"/>
      <c r="G70" s="551"/>
      <c r="H70" s="551"/>
      <c r="I70" s="551"/>
      <c r="J70" s="551"/>
      <c r="K70" s="551"/>
      <c r="L70" s="551"/>
      <c r="M70" s="551"/>
      <c r="N70" s="551"/>
      <c r="O70" s="551"/>
      <c r="P70" s="551"/>
      <c r="Q70" s="552"/>
    </row>
    <row r="71" spans="2:17" ht="15.6" customHeight="1" x14ac:dyDescent="0.25">
      <c r="B71" s="550"/>
      <c r="C71" s="551"/>
      <c r="D71" s="551"/>
      <c r="E71" s="551"/>
      <c r="F71" s="551"/>
      <c r="G71" s="551"/>
      <c r="H71" s="551"/>
      <c r="I71" s="551"/>
      <c r="J71" s="551"/>
      <c r="K71" s="551"/>
      <c r="L71" s="551"/>
      <c r="M71" s="551"/>
      <c r="N71" s="551"/>
      <c r="O71" s="551"/>
      <c r="P71" s="551"/>
      <c r="Q71" s="552"/>
    </row>
    <row r="72" spans="2:17" ht="15.6" customHeight="1" x14ac:dyDescent="0.25">
      <c r="B72" s="550"/>
      <c r="C72" s="551"/>
      <c r="D72" s="551"/>
      <c r="E72" s="551"/>
      <c r="F72" s="551"/>
      <c r="G72" s="551"/>
      <c r="H72" s="551"/>
      <c r="I72" s="551"/>
      <c r="J72" s="551"/>
      <c r="K72" s="551"/>
      <c r="L72" s="551"/>
      <c r="M72" s="551"/>
      <c r="N72" s="551"/>
      <c r="O72" s="551"/>
      <c r="P72" s="551"/>
      <c r="Q72" s="552"/>
    </row>
    <row r="73" spans="2:17" ht="15.6" customHeight="1" x14ac:dyDescent="0.25">
      <c r="B73" s="550"/>
      <c r="C73" s="551"/>
      <c r="D73" s="551"/>
      <c r="E73" s="551"/>
      <c r="F73" s="551"/>
      <c r="G73" s="551"/>
      <c r="H73" s="551"/>
      <c r="I73" s="551"/>
      <c r="J73" s="551"/>
      <c r="K73" s="551"/>
      <c r="L73" s="551"/>
      <c r="M73" s="551"/>
      <c r="N73" s="551"/>
      <c r="O73" s="551"/>
      <c r="P73" s="551"/>
      <c r="Q73" s="552"/>
    </row>
    <row r="74" spans="2:17" ht="16.149999999999999" customHeight="1" thickBot="1" x14ac:dyDescent="0.3">
      <c r="B74" s="565"/>
      <c r="C74" s="566"/>
      <c r="D74" s="566"/>
      <c r="E74" s="566"/>
      <c r="F74" s="566"/>
      <c r="G74" s="566"/>
      <c r="H74" s="566"/>
      <c r="I74" s="566"/>
      <c r="J74" s="566"/>
      <c r="K74" s="566"/>
      <c r="L74" s="566"/>
      <c r="M74" s="566"/>
      <c r="N74" s="566"/>
      <c r="O74" s="566"/>
      <c r="P74" s="566"/>
      <c r="Q74" s="567"/>
    </row>
    <row r="75" spans="2:17" x14ac:dyDescent="0.25">
      <c r="B75" s="469" t="s">
        <v>357</v>
      </c>
      <c r="C75" s="470"/>
      <c r="D75" s="470"/>
      <c r="E75" s="470"/>
      <c r="F75" s="470"/>
      <c r="G75" s="470"/>
      <c r="H75" s="470"/>
      <c r="I75" s="470"/>
      <c r="J75" s="470"/>
      <c r="K75" s="470"/>
      <c r="L75" s="470"/>
      <c r="M75" s="470"/>
      <c r="N75" s="470"/>
      <c r="O75" s="470"/>
      <c r="P75" s="470"/>
      <c r="Q75" s="471"/>
    </row>
    <row r="76" spans="2:17" ht="25.15" customHeight="1" x14ac:dyDescent="0.25">
      <c r="B76" s="472"/>
      <c r="C76" s="473"/>
      <c r="D76" s="473"/>
      <c r="E76" s="473"/>
      <c r="F76" s="473"/>
      <c r="G76" s="473"/>
      <c r="H76" s="473"/>
      <c r="I76" s="473"/>
      <c r="J76" s="473"/>
      <c r="K76" s="473"/>
      <c r="L76" s="473"/>
      <c r="M76" s="473"/>
      <c r="N76" s="473"/>
      <c r="O76" s="473"/>
      <c r="P76" s="473"/>
      <c r="Q76" s="474"/>
    </row>
    <row r="77" spans="2:17" ht="25.15" customHeight="1" x14ac:dyDescent="0.25">
      <c r="B77" s="14"/>
      <c r="C77" s="496" t="s">
        <v>114</v>
      </c>
      <c r="D77" s="496"/>
      <c r="E77" s="496"/>
      <c r="F77" s="496"/>
      <c r="G77" s="496"/>
      <c r="H77" s="496"/>
      <c r="I77" s="496"/>
      <c r="J77" s="496"/>
      <c r="K77" s="496"/>
      <c r="L77" s="496"/>
      <c r="M77" s="496"/>
      <c r="N77" s="496"/>
      <c r="O77" s="496"/>
      <c r="P77" s="496"/>
      <c r="Q77" s="16"/>
    </row>
    <row r="78" spans="2:17" ht="25.15" customHeight="1" x14ac:dyDescent="0.25">
      <c r="B78" s="550" t="s">
        <v>181</v>
      </c>
      <c r="C78" s="551"/>
      <c r="D78" s="551"/>
      <c r="E78" s="551"/>
      <c r="F78" s="551"/>
      <c r="G78" s="551"/>
      <c r="H78" s="551"/>
      <c r="I78" s="551"/>
      <c r="J78" s="551"/>
      <c r="K78" s="551"/>
      <c r="L78" s="551"/>
      <c r="M78" s="551"/>
      <c r="N78" s="551"/>
      <c r="O78" s="551"/>
      <c r="P78" s="551"/>
      <c r="Q78" s="552"/>
    </row>
    <row r="79" spans="2:17" ht="25.15" customHeight="1" x14ac:dyDescent="0.25">
      <c r="B79" s="550"/>
      <c r="C79" s="551"/>
      <c r="D79" s="551"/>
      <c r="E79" s="551"/>
      <c r="F79" s="551"/>
      <c r="G79" s="551"/>
      <c r="H79" s="551"/>
      <c r="I79" s="551"/>
      <c r="J79" s="551"/>
      <c r="K79" s="551"/>
      <c r="L79" s="551"/>
      <c r="M79" s="551"/>
      <c r="N79" s="551"/>
      <c r="O79" s="551"/>
      <c r="P79" s="551"/>
      <c r="Q79" s="552"/>
    </row>
    <row r="80" spans="2:17" ht="25.15" customHeight="1" x14ac:dyDescent="0.25">
      <c r="B80" s="89"/>
      <c r="C80" s="90"/>
      <c r="D80" s="90"/>
      <c r="E80" s="90"/>
      <c r="F80" s="90"/>
      <c r="G80" s="90"/>
      <c r="H80" s="90"/>
      <c r="I80" s="90"/>
      <c r="J80" s="90"/>
      <c r="K80" s="90"/>
      <c r="L80" s="90"/>
      <c r="M80" s="90"/>
      <c r="N80" s="90"/>
      <c r="O80" s="90"/>
      <c r="P80" s="90"/>
      <c r="Q80" s="91"/>
    </row>
    <row r="81" spans="2:17" ht="25.15" customHeight="1" x14ac:dyDescent="0.25">
      <c r="B81" s="89"/>
      <c r="C81" s="90"/>
      <c r="D81" s="90"/>
      <c r="E81" s="90"/>
      <c r="F81" s="90"/>
      <c r="G81" s="152" t="s">
        <v>117</v>
      </c>
      <c r="H81" s="569"/>
      <c r="I81" s="553"/>
      <c r="J81" s="148" t="s">
        <v>226</v>
      </c>
      <c r="K81" s="90"/>
      <c r="L81" s="90"/>
      <c r="M81" s="90"/>
      <c r="N81" s="90"/>
      <c r="O81" s="90"/>
      <c r="P81" s="90"/>
      <c r="Q81" s="91"/>
    </row>
    <row r="82" spans="2:17" ht="25.15" customHeight="1" x14ac:dyDescent="0.25">
      <c r="B82" s="89"/>
      <c r="C82" s="90"/>
      <c r="D82" s="90"/>
      <c r="E82" s="90"/>
      <c r="F82" s="90"/>
      <c r="G82" s="99">
        <f>'Assembly-Details'!J3</f>
        <v>1102.08</v>
      </c>
      <c r="H82" s="554"/>
      <c r="I82" s="554"/>
      <c r="J82" s="151">
        <f>'Assembly-Details'!F17</f>
        <v>11336</v>
      </c>
      <c r="K82" s="90"/>
      <c r="L82" s="90"/>
      <c r="M82" s="90"/>
      <c r="N82" s="90"/>
      <c r="O82" s="90"/>
      <c r="P82" s="90"/>
      <c r="Q82" s="91"/>
    </row>
    <row r="83" spans="2:17" ht="25.15" customHeight="1" x14ac:dyDescent="0.25">
      <c r="B83" s="89"/>
      <c r="C83" s="90"/>
      <c r="D83" s="90"/>
      <c r="E83" s="90"/>
      <c r="F83" s="90"/>
      <c r="G83" s="90"/>
      <c r="H83" s="90"/>
      <c r="I83" s="90"/>
      <c r="J83" s="90"/>
      <c r="K83" s="90"/>
      <c r="L83" s="90"/>
      <c r="M83" s="90"/>
      <c r="N83" s="90"/>
      <c r="O83" s="90"/>
      <c r="P83" s="90"/>
      <c r="Q83" s="91"/>
    </row>
    <row r="84" spans="2:17" ht="15.6" customHeight="1" x14ac:dyDescent="0.25">
      <c r="B84" s="89"/>
      <c r="C84" s="90"/>
      <c r="D84" s="90"/>
      <c r="E84" s="90"/>
      <c r="F84" s="90"/>
      <c r="G84" s="90"/>
      <c r="H84" s="90"/>
      <c r="I84" s="90"/>
      <c r="J84" s="90"/>
      <c r="K84" s="90"/>
      <c r="L84" s="90"/>
      <c r="M84" s="90"/>
      <c r="N84" s="90"/>
      <c r="O84" s="90"/>
      <c r="P84" s="90"/>
      <c r="Q84" s="91"/>
    </row>
    <row r="85" spans="2:17" ht="16.149999999999999" customHeight="1" thickBot="1" x14ac:dyDescent="0.3">
      <c r="B85" s="92"/>
      <c r="C85" s="93"/>
      <c r="D85" s="93"/>
      <c r="E85" s="93"/>
      <c r="F85" s="93"/>
      <c r="G85" s="93"/>
      <c r="H85" s="93"/>
      <c r="I85" s="93"/>
      <c r="J85" s="93"/>
      <c r="K85" s="93"/>
      <c r="L85" s="93"/>
      <c r="M85" s="93"/>
      <c r="N85" s="93"/>
      <c r="O85" s="93"/>
      <c r="P85" s="93"/>
      <c r="Q85" s="94"/>
    </row>
    <row r="86" spans="2:17" x14ac:dyDescent="0.25">
      <c r="B86" s="469" t="s">
        <v>344</v>
      </c>
      <c r="C86" s="470"/>
      <c r="D86" s="470"/>
      <c r="E86" s="470"/>
      <c r="F86" s="470"/>
      <c r="G86" s="470"/>
      <c r="H86" s="470"/>
      <c r="I86" s="470"/>
      <c r="J86" s="470"/>
      <c r="K86" s="470"/>
      <c r="L86" s="470"/>
      <c r="M86" s="470"/>
      <c r="N86" s="470"/>
      <c r="O86" s="470"/>
      <c r="P86" s="470"/>
      <c r="Q86" s="471"/>
    </row>
    <row r="87" spans="2:17" x14ac:dyDescent="0.25">
      <c r="B87" s="472"/>
      <c r="C87" s="473"/>
      <c r="D87" s="473"/>
      <c r="E87" s="473"/>
      <c r="F87" s="473"/>
      <c r="G87" s="473"/>
      <c r="H87" s="473"/>
      <c r="I87" s="473"/>
      <c r="J87" s="473"/>
      <c r="K87" s="473"/>
      <c r="L87" s="473"/>
      <c r="M87" s="473"/>
      <c r="N87" s="473"/>
      <c r="O87" s="473"/>
      <c r="P87" s="473"/>
      <c r="Q87" s="474"/>
    </row>
    <row r="88" spans="2:17" ht="25.15" customHeight="1" x14ac:dyDescent="0.25">
      <c r="B88" s="544" t="s">
        <v>181</v>
      </c>
      <c r="C88" s="545"/>
      <c r="D88" s="545"/>
      <c r="E88" s="545"/>
      <c r="F88" s="545"/>
      <c r="G88" s="545"/>
      <c r="H88" s="545"/>
      <c r="I88" s="545"/>
      <c r="J88" s="545"/>
      <c r="K88" s="545"/>
      <c r="L88" s="545"/>
      <c r="M88" s="545"/>
      <c r="N88" s="545"/>
      <c r="O88" s="545"/>
      <c r="P88" s="545"/>
      <c r="Q88" s="546"/>
    </row>
    <row r="89" spans="2:17" x14ac:dyDescent="0.25">
      <c r="B89" s="544"/>
      <c r="C89" s="545"/>
      <c r="D89" s="545"/>
      <c r="E89" s="545"/>
      <c r="F89" s="545"/>
      <c r="G89" s="545"/>
      <c r="H89" s="545"/>
      <c r="I89" s="545"/>
      <c r="J89" s="545"/>
      <c r="K89" s="545"/>
      <c r="L89" s="545"/>
      <c r="M89" s="545"/>
      <c r="N89" s="545"/>
      <c r="O89" s="545"/>
      <c r="P89" s="545"/>
      <c r="Q89" s="546"/>
    </row>
    <row r="90" spans="2:17" x14ac:dyDescent="0.25">
      <c r="B90" s="544"/>
      <c r="C90" s="545"/>
      <c r="D90" s="545"/>
      <c r="E90" s="545"/>
      <c r="F90" s="545"/>
      <c r="G90" s="545"/>
      <c r="H90" s="545"/>
      <c r="I90" s="545"/>
      <c r="J90" s="545"/>
      <c r="K90" s="545"/>
      <c r="L90" s="545"/>
      <c r="M90" s="545"/>
      <c r="N90" s="545"/>
      <c r="O90" s="545"/>
      <c r="P90" s="545"/>
      <c r="Q90" s="546"/>
    </row>
    <row r="91" spans="2:17" x14ac:dyDescent="0.25">
      <c r="B91" s="544"/>
      <c r="C91" s="545"/>
      <c r="D91" s="545"/>
      <c r="E91" s="545"/>
      <c r="F91" s="545"/>
      <c r="G91" s="545"/>
      <c r="H91" s="545"/>
      <c r="I91" s="545"/>
      <c r="J91" s="545"/>
      <c r="K91" s="545"/>
      <c r="L91" s="545"/>
      <c r="M91" s="545"/>
      <c r="N91" s="545"/>
      <c r="O91" s="545"/>
      <c r="P91" s="545"/>
      <c r="Q91" s="546"/>
    </row>
    <row r="92" spans="2:17" x14ac:dyDescent="0.25">
      <c r="B92" s="544"/>
      <c r="C92" s="545"/>
      <c r="D92" s="545"/>
      <c r="E92" s="545"/>
      <c r="F92" s="545"/>
      <c r="G92" s="545"/>
      <c r="H92" s="545"/>
      <c r="I92" s="545"/>
      <c r="J92" s="545"/>
      <c r="K92" s="545"/>
      <c r="L92" s="545"/>
      <c r="M92" s="545"/>
      <c r="N92" s="545"/>
      <c r="O92" s="545"/>
      <c r="P92" s="545"/>
      <c r="Q92" s="546"/>
    </row>
    <row r="93" spans="2:17" x14ac:dyDescent="0.25">
      <c r="B93" s="544"/>
      <c r="C93" s="545"/>
      <c r="D93" s="545"/>
      <c r="E93" s="545"/>
      <c r="F93" s="545"/>
      <c r="G93" s="545"/>
      <c r="H93" s="545"/>
      <c r="I93" s="545"/>
      <c r="J93" s="545"/>
      <c r="K93" s="545"/>
      <c r="L93" s="545"/>
      <c r="M93" s="545"/>
      <c r="N93" s="545"/>
      <c r="O93" s="545"/>
      <c r="P93" s="545"/>
      <c r="Q93" s="546"/>
    </row>
    <row r="94" spans="2:17" x14ac:dyDescent="0.25">
      <c r="B94" s="544"/>
      <c r="C94" s="545"/>
      <c r="D94" s="545"/>
      <c r="E94" s="545"/>
      <c r="F94" s="545"/>
      <c r="G94" s="545"/>
      <c r="H94" s="545"/>
      <c r="I94" s="545"/>
      <c r="J94" s="545"/>
      <c r="K94" s="545"/>
      <c r="L94" s="545"/>
      <c r="M94" s="545"/>
      <c r="N94" s="545"/>
      <c r="O94" s="545"/>
      <c r="P94" s="545"/>
      <c r="Q94" s="546"/>
    </row>
    <row r="95" spans="2:17" x14ac:dyDescent="0.25">
      <c r="B95" s="544"/>
      <c r="C95" s="545"/>
      <c r="D95" s="545"/>
      <c r="E95" s="545"/>
      <c r="F95" s="545"/>
      <c r="G95" s="545"/>
      <c r="H95" s="545"/>
      <c r="I95" s="545"/>
      <c r="J95" s="545"/>
      <c r="K95" s="545"/>
      <c r="L95" s="545"/>
      <c r="M95" s="545"/>
      <c r="N95" s="545"/>
      <c r="O95" s="545"/>
      <c r="P95" s="545"/>
      <c r="Q95" s="546"/>
    </row>
    <row r="96" spans="2:17" x14ac:dyDescent="0.25">
      <c r="B96" s="544"/>
      <c r="C96" s="545"/>
      <c r="D96" s="545"/>
      <c r="E96" s="545"/>
      <c r="F96" s="545"/>
      <c r="G96" s="545"/>
      <c r="H96" s="545"/>
      <c r="I96" s="545"/>
      <c r="J96" s="545"/>
      <c r="K96" s="545"/>
      <c r="L96" s="545"/>
      <c r="M96" s="545"/>
      <c r="N96" s="545"/>
      <c r="O96" s="545"/>
      <c r="P96" s="545"/>
      <c r="Q96" s="546"/>
    </row>
    <row r="97" spans="2:17" x14ac:dyDescent="0.25">
      <c r="B97" s="544"/>
      <c r="C97" s="545"/>
      <c r="D97" s="545"/>
      <c r="E97" s="545"/>
      <c r="F97" s="545"/>
      <c r="G97" s="545"/>
      <c r="H97" s="545"/>
      <c r="I97" s="545"/>
      <c r="J97" s="545"/>
      <c r="K97" s="545"/>
      <c r="L97" s="545"/>
      <c r="M97" s="545"/>
      <c r="N97" s="545"/>
      <c r="O97" s="545"/>
      <c r="P97" s="545"/>
      <c r="Q97" s="546"/>
    </row>
    <row r="98" spans="2:17" ht="21" customHeight="1" x14ac:dyDescent="0.25">
      <c r="B98" s="544"/>
      <c r="C98" s="545"/>
      <c r="D98" s="545"/>
      <c r="E98" s="545"/>
      <c r="F98" s="545"/>
      <c r="G98" s="545"/>
      <c r="H98" s="545"/>
      <c r="I98" s="545"/>
      <c r="J98" s="545"/>
      <c r="K98" s="545"/>
      <c r="L98" s="545"/>
      <c r="M98" s="545"/>
      <c r="N98" s="545"/>
      <c r="O98" s="545"/>
      <c r="P98" s="545"/>
      <c r="Q98" s="546"/>
    </row>
    <row r="99" spans="2:17" x14ac:dyDescent="0.25">
      <c r="B99" s="544"/>
      <c r="C99" s="545"/>
      <c r="D99" s="545"/>
      <c r="E99" s="545"/>
      <c r="F99" s="545"/>
      <c r="G99" s="545"/>
      <c r="H99" s="545"/>
      <c r="I99" s="545"/>
      <c r="J99" s="545"/>
      <c r="K99" s="545"/>
      <c r="L99" s="545"/>
      <c r="M99" s="545"/>
      <c r="N99" s="545"/>
      <c r="O99" s="545"/>
      <c r="P99" s="545"/>
      <c r="Q99" s="546"/>
    </row>
    <row r="100" spans="2:17" ht="16.5" thickBot="1" x14ac:dyDescent="0.3">
      <c r="B100" s="547"/>
      <c r="C100" s="548"/>
      <c r="D100" s="548"/>
      <c r="E100" s="548"/>
      <c r="F100" s="548"/>
      <c r="G100" s="548"/>
      <c r="H100" s="548"/>
      <c r="I100" s="548"/>
      <c r="J100" s="548"/>
      <c r="K100" s="548"/>
      <c r="L100" s="548"/>
      <c r="M100" s="548"/>
      <c r="N100" s="548"/>
      <c r="O100" s="548"/>
      <c r="P100" s="548"/>
      <c r="Q100" s="549"/>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Assembly-Details'!A1" display="(follow link for detailed summary)"/>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15"/>
  <sheetViews>
    <sheetView topLeftCell="A89" zoomScale="90" zoomScaleNormal="90" workbookViewId="0">
      <selection activeCell="J4" sqref="J4"/>
    </sheetView>
  </sheetViews>
  <sheetFormatPr defaultRowHeight="15.75" x14ac:dyDescent="0.25"/>
  <cols>
    <col min="1" max="1" width="10.375" bestFit="1" customWidth="1"/>
    <col min="2" max="2" width="13.5" style="309" customWidth="1"/>
    <col min="3" max="3" width="47.25" style="323" bestFit="1" customWidth="1"/>
    <col min="4" max="4" width="31.25" customWidth="1"/>
    <col min="5" max="5" width="18.75" customWidth="1"/>
    <col min="6" max="6" width="8.25" style="266" bestFit="1" customWidth="1"/>
    <col min="7" max="7" width="9.625" style="255" customWidth="1"/>
    <col min="8" max="8" width="14.625" style="255" customWidth="1"/>
    <col min="9" max="9" width="13.125" style="261" customWidth="1"/>
    <col min="10" max="10" width="17.625" customWidth="1"/>
    <col min="11" max="11" width="13" style="68" customWidth="1"/>
    <col min="12" max="12" width="8.25" style="69" bestFit="1" customWidth="1"/>
    <col min="13" max="13" width="10.125" style="69" bestFit="1" customWidth="1"/>
    <col min="14" max="14" width="17.125" style="69" bestFit="1" customWidth="1"/>
    <col min="15" max="15" width="9.75" style="69" bestFit="1" customWidth="1"/>
    <col min="16" max="16" width="22.25" style="69" bestFit="1" customWidth="1"/>
  </cols>
  <sheetData>
    <row r="1" spans="1:16" s="111" customFormat="1" ht="21.75" thickBot="1" x14ac:dyDescent="0.4">
      <c r="A1" s="189" t="s">
        <v>224</v>
      </c>
      <c r="B1" s="300"/>
      <c r="C1" s="313"/>
      <c r="D1" s="190"/>
      <c r="E1" s="190"/>
      <c r="F1" s="263"/>
      <c r="G1" s="253"/>
      <c r="H1" s="253"/>
      <c r="I1" s="257"/>
      <c r="J1" s="193"/>
      <c r="K1" s="177"/>
      <c r="L1" s="178"/>
      <c r="M1" s="178"/>
      <c r="N1" s="178"/>
      <c r="O1" s="178"/>
      <c r="P1" s="178"/>
    </row>
    <row r="2" spans="1:16" s="70" customFormat="1" ht="15" x14ac:dyDescent="0.25">
      <c r="A2" s="17" t="s">
        <v>16</v>
      </c>
      <c r="B2" s="301" t="s">
        <v>430</v>
      </c>
      <c r="C2" s="314" t="s">
        <v>17</v>
      </c>
      <c r="D2" s="18" t="s">
        <v>35</v>
      </c>
      <c r="E2" s="18" t="s">
        <v>36</v>
      </c>
      <c r="F2" s="258" t="s">
        <v>37</v>
      </c>
      <c r="G2" s="254" t="s">
        <v>38</v>
      </c>
      <c r="H2" s="254" t="s">
        <v>39</v>
      </c>
      <c r="I2" s="258" t="s">
        <v>37</v>
      </c>
      <c r="J2" s="41" t="s">
        <v>117</v>
      </c>
      <c r="K2" s="179"/>
      <c r="M2" s="180"/>
      <c r="N2" s="180"/>
      <c r="P2" s="180"/>
    </row>
    <row r="3" spans="1:16" ht="16.5" thickBot="1" x14ac:dyDescent="0.3">
      <c r="A3" s="56" t="s">
        <v>188</v>
      </c>
      <c r="B3" s="302"/>
      <c r="C3" s="315" t="s">
        <v>18</v>
      </c>
      <c r="D3" s="57"/>
      <c r="E3" s="57"/>
      <c r="F3" s="264"/>
      <c r="G3" s="117"/>
      <c r="H3" s="117"/>
      <c r="I3" s="259"/>
      <c r="J3" s="66">
        <f>SUM(I4:I52)</f>
        <v>87982</v>
      </c>
    </row>
    <row r="4" spans="1:16" s="64" customFormat="1" ht="16.5" thickBot="1" x14ac:dyDescent="0.3">
      <c r="A4" s="56" t="s">
        <v>188</v>
      </c>
      <c r="B4" s="303">
        <v>105200</v>
      </c>
      <c r="C4" s="316" t="s">
        <v>19</v>
      </c>
      <c r="D4" s="270"/>
      <c r="E4" s="270"/>
      <c r="F4" s="271"/>
      <c r="G4" s="272"/>
      <c r="H4" s="272"/>
      <c r="I4" s="273">
        <v>0</v>
      </c>
      <c r="J4" s="274"/>
      <c r="K4" s="181"/>
      <c r="M4" s="182"/>
      <c r="N4" s="183"/>
      <c r="P4" s="183"/>
    </row>
    <row r="5" spans="1:16" x14ac:dyDescent="0.25">
      <c r="A5" s="275"/>
      <c r="B5" s="304"/>
      <c r="C5" s="317" t="s">
        <v>20</v>
      </c>
      <c r="D5" s="276" t="s">
        <v>40</v>
      </c>
      <c r="E5" s="276" t="s">
        <v>41</v>
      </c>
      <c r="F5" s="277">
        <v>12564.55</v>
      </c>
      <c r="G5" s="278" t="s">
        <v>42</v>
      </c>
      <c r="H5" s="278"/>
      <c r="I5" s="279"/>
      <c r="J5" s="280"/>
      <c r="K5" s="184"/>
      <c r="M5" s="185"/>
      <c r="N5" s="185"/>
      <c r="P5" s="185"/>
    </row>
    <row r="6" spans="1:16" x14ac:dyDescent="0.25">
      <c r="A6" s="275"/>
      <c r="B6" s="304"/>
      <c r="C6" s="317" t="s">
        <v>20</v>
      </c>
      <c r="D6" s="276" t="s">
        <v>43</v>
      </c>
      <c r="E6" s="276" t="s">
        <v>44</v>
      </c>
      <c r="F6" s="277">
        <v>7959.44</v>
      </c>
      <c r="G6" s="278" t="s">
        <v>42</v>
      </c>
      <c r="H6" s="278"/>
      <c r="I6" s="279"/>
      <c r="J6" s="280"/>
      <c r="K6" s="184"/>
      <c r="M6" s="185"/>
      <c r="N6" s="185"/>
      <c r="P6" s="185"/>
    </row>
    <row r="7" spans="1:16" x14ac:dyDescent="0.25">
      <c r="A7" s="275"/>
      <c r="B7" s="304"/>
      <c r="C7" s="317" t="s">
        <v>20</v>
      </c>
      <c r="D7" s="276" t="s">
        <v>45</v>
      </c>
      <c r="E7" s="276" t="s">
        <v>46</v>
      </c>
      <c r="F7" s="277">
        <v>554.75</v>
      </c>
      <c r="G7" s="278" t="s">
        <v>42</v>
      </c>
      <c r="H7" s="278"/>
      <c r="I7" s="279"/>
      <c r="J7" s="280"/>
      <c r="K7" s="184"/>
      <c r="M7" s="185"/>
      <c r="N7" s="185"/>
      <c r="P7" s="185"/>
    </row>
    <row r="8" spans="1:16" x14ac:dyDescent="0.25">
      <c r="A8" s="275"/>
      <c r="B8" s="304"/>
      <c r="C8" s="318"/>
      <c r="D8" s="276" t="s">
        <v>47</v>
      </c>
      <c r="E8" s="276" t="s">
        <v>44</v>
      </c>
      <c r="F8" s="277">
        <v>774.82</v>
      </c>
      <c r="G8" s="278" t="s">
        <v>42</v>
      </c>
      <c r="H8" s="278"/>
      <c r="I8" s="279"/>
      <c r="J8" s="280"/>
      <c r="K8" s="184"/>
      <c r="M8" s="185"/>
      <c r="N8" s="185"/>
      <c r="P8" s="185"/>
    </row>
    <row r="9" spans="1:16" x14ac:dyDescent="0.25">
      <c r="A9" s="275"/>
      <c r="B9" s="304"/>
      <c r="C9" s="318"/>
      <c r="D9" s="276" t="s">
        <v>48</v>
      </c>
      <c r="E9" s="276" t="s">
        <v>49</v>
      </c>
      <c r="F9" s="277">
        <v>79.989999999999995</v>
      </c>
      <c r="G9" s="278" t="s">
        <v>42</v>
      </c>
      <c r="H9" s="278"/>
      <c r="I9" s="279"/>
      <c r="J9" s="280"/>
      <c r="K9" s="184"/>
      <c r="M9" s="185"/>
      <c r="N9" s="185"/>
      <c r="P9" s="185"/>
    </row>
    <row r="10" spans="1:16" x14ac:dyDescent="0.25">
      <c r="A10" s="275"/>
      <c r="B10" s="304"/>
      <c r="C10" s="318"/>
      <c r="D10" s="276" t="s">
        <v>50</v>
      </c>
      <c r="E10" s="276" t="s">
        <v>51</v>
      </c>
      <c r="F10" s="277">
        <v>4361.9799999999996</v>
      </c>
      <c r="G10" s="278" t="s">
        <v>42</v>
      </c>
      <c r="H10" s="278"/>
      <c r="I10" s="279"/>
      <c r="J10" s="280"/>
      <c r="K10" s="184"/>
      <c r="M10" s="185"/>
      <c r="N10" s="185"/>
      <c r="P10" s="185"/>
    </row>
    <row r="11" spans="1:16" x14ac:dyDescent="0.25">
      <c r="A11" s="275"/>
      <c r="B11" s="304"/>
      <c r="C11" s="318"/>
      <c r="D11" s="276" t="s">
        <v>52</v>
      </c>
      <c r="E11" s="276" t="s">
        <v>53</v>
      </c>
      <c r="F11" s="277">
        <v>335</v>
      </c>
      <c r="G11" s="278" t="s">
        <v>42</v>
      </c>
      <c r="H11" s="278"/>
      <c r="I11" s="279"/>
      <c r="J11" s="280"/>
      <c r="K11" s="184"/>
      <c r="M11" s="185"/>
      <c r="N11" s="185"/>
      <c r="P11" s="185"/>
    </row>
    <row r="12" spans="1:16" x14ac:dyDescent="0.25">
      <c r="A12" s="275"/>
      <c r="B12" s="304"/>
      <c r="C12" s="318"/>
      <c r="D12" s="276" t="s">
        <v>54</v>
      </c>
      <c r="E12" s="276" t="s">
        <v>55</v>
      </c>
      <c r="F12" s="277">
        <v>1330</v>
      </c>
      <c r="G12" s="278" t="s">
        <v>42</v>
      </c>
      <c r="H12" s="278"/>
      <c r="I12" s="279"/>
      <c r="J12" s="280"/>
      <c r="K12" s="184"/>
      <c r="M12" s="185"/>
      <c r="N12" s="185"/>
      <c r="P12" s="185"/>
    </row>
    <row r="13" spans="1:16" x14ac:dyDescent="0.25">
      <c r="A13" s="275"/>
      <c r="B13" s="304"/>
      <c r="C13" s="318"/>
      <c r="D13" s="276" t="s">
        <v>56</v>
      </c>
      <c r="E13" s="276" t="s">
        <v>55</v>
      </c>
      <c r="F13" s="277">
        <v>4674</v>
      </c>
      <c r="G13" s="278" t="s">
        <v>42</v>
      </c>
      <c r="H13" s="278"/>
      <c r="I13" s="279"/>
      <c r="J13" s="280"/>
      <c r="K13" s="184"/>
      <c r="M13" s="185"/>
      <c r="N13" s="185"/>
      <c r="P13" s="185"/>
    </row>
    <row r="14" spans="1:16" x14ac:dyDescent="0.25">
      <c r="A14" s="275"/>
      <c r="B14" s="304"/>
      <c r="C14" s="318"/>
      <c r="D14" s="276" t="s">
        <v>57</v>
      </c>
      <c r="E14" s="276" t="s">
        <v>44</v>
      </c>
      <c r="F14" s="277">
        <v>4277.84</v>
      </c>
      <c r="G14" s="278" t="s">
        <v>42</v>
      </c>
      <c r="H14" s="278"/>
      <c r="I14" s="279"/>
      <c r="J14" s="280"/>
      <c r="K14" s="184"/>
      <c r="M14" s="185"/>
      <c r="N14" s="185"/>
      <c r="P14" s="185"/>
    </row>
    <row r="15" spans="1:16" x14ac:dyDescent="0.25">
      <c r="A15" s="275"/>
      <c r="B15" s="304"/>
      <c r="C15" s="318"/>
      <c r="D15" s="276" t="s">
        <v>58</v>
      </c>
      <c r="E15" s="276" t="s">
        <v>46</v>
      </c>
      <c r="F15" s="277">
        <v>155</v>
      </c>
      <c r="G15" s="278" t="s">
        <v>42</v>
      </c>
      <c r="H15" s="278"/>
      <c r="I15" s="279"/>
      <c r="J15" s="280"/>
      <c r="K15" s="184"/>
      <c r="M15" s="185"/>
      <c r="N15" s="185"/>
      <c r="P15" s="185"/>
    </row>
    <row r="16" spans="1:16" x14ac:dyDescent="0.25">
      <c r="A16" s="275"/>
      <c r="B16" s="304"/>
      <c r="C16" s="318"/>
      <c r="D16" s="276" t="s">
        <v>59</v>
      </c>
      <c r="E16" s="276" t="s">
        <v>60</v>
      </c>
      <c r="F16" s="277">
        <v>1202</v>
      </c>
      <c r="G16" s="278" t="s">
        <v>42</v>
      </c>
      <c r="H16" s="278"/>
      <c r="I16" s="279"/>
      <c r="J16" s="280"/>
      <c r="K16" s="184"/>
      <c r="M16" s="185"/>
      <c r="N16" s="185"/>
      <c r="P16" s="185"/>
    </row>
    <row r="17" spans="1:16" x14ac:dyDescent="0.25">
      <c r="A17" s="275"/>
      <c r="B17" s="304"/>
      <c r="C17" s="318"/>
      <c r="D17" s="276" t="s">
        <v>61</v>
      </c>
      <c r="E17" s="276" t="s">
        <v>44</v>
      </c>
      <c r="F17" s="277">
        <v>1440.43</v>
      </c>
      <c r="G17" s="278" t="s">
        <v>42</v>
      </c>
      <c r="H17" s="278"/>
      <c r="I17" s="279"/>
      <c r="J17" s="280"/>
      <c r="K17" s="184"/>
      <c r="M17" s="185"/>
      <c r="N17" s="185"/>
      <c r="P17" s="185"/>
    </row>
    <row r="18" spans="1:16" x14ac:dyDescent="0.25">
      <c r="A18" s="275"/>
      <c r="B18" s="304"/>
      <c r="C18" s="318"/>
      <c r="D18" s="276" t="s">
        <v>62</v>
      </c>
      <c r="E18" s="276" t="s">
        <v>63</v>
      </c>
      <c r="F18" s="277">
        <v>3456</v>
      </c>
      <c r="G18" s="278" t="s">
        <v>42</v>
      </c>
      <c r="H18" s="278"/>
      <c r="I18" s="279"/>
      <c r="J18" s="280"/>
      <c r="K18" s="184"/>
      <c r="M18" s="185"/>
      <c r="N18" s="185"/>
      <c r="P18" s="185"/>
    </row>
    <row r="19" spans="1:16" x14ac:dyDescent="0.25">
      <c r="A19" s="275"/>
      <c r="B19" s="304"/>
      <c r="C19" s="318"/>
      <c r="D19" s="276" t="s">
        <v>64</v>
      </c>
      <c r="E19" s="276" t="s">
        <v>44</v>
      </c>
      <c r="F19" s="277">
        <v>371.66</v>
      </c>
      <c r="G19" s="278" t="s">
        <v>42</v>
      </c>
      <c r="H19" s="278"/>
      <c r="I19" s="279"/>
      <c r="J19" s="280"/>
      <c r="K19" s="184"/>
      <c r="M19" s="185"/>
      <c r="N19" s="185"/>
      <c r="P19" s="185"/>
    </row>
    <row r="20" spans="1:16" x14ac:dyDescent="0.25">
      <c r="A20" s="275"/>
      <c r="B20" s="304"/>
      <c r="C20" s="318"/>
      <c r="D20" s="276" t="s">
        <v>65</v>
      </c>
      <c r="E20" s="276" t="s">
        <v>66</v>
      </c>
      <c r="F20" s="277">
        <v>143</v>
      </c>
      <c r="G20" s="278" t="s">
        <v>42</v>
      </c>
      <c r="H20" s="278"/>
      <c r="I20" s="279"/>
      <c r="J20" s="280"/>
      <c r="K20" s="184"/>
      <c r="M20" s="185"/>
      <c r="N20" s="185"/>
      <c r="P20" s="185"/>
    </row>
    <row r="21" spans="1:16" x14ac:dyDescent="0.25">
      <c r="A21" s="275"/>
      <c r="B21" s="304"/>
      <c r="C21" s="318"/>
      <c r="D21" s="276" t="s">
        <v>67</v>
      </c>
      <c r="E21" s="276" t="s">
        <v>68</v>
      </c>
      <c r="F21" s="277">
        <v>1637</v>
      </c>
      <c r="G21" s="278" t="s">
        <v>42</v>
      </c>
      <c r="H21" s="278"/>
      <c r="I21" s="279"/>
      <c r="J21" s="280"/>
      <c r="K21" s="184"/>
      <c r="M21" s="185"/>
      <c r="N21" s="185"/>
      <c r="P21" s="185"/>
    </row>
    <row r="22" spans="1:16" x14ac:dyDescent="0.25">
      <c r="A22" s="275"/>
      <c r="B22" s="304"/>
      <c r="C22" s="318"/>
      <c r="D22" s="276" t="s">
        <v>69</v>
      </c>
      <c r="E22" s="276" t="s">
        <v>70</v>
      </c>
      <c r="F22" s="277">
        <v>67.25</v>
      </c>
      <c r="G22" s="278" t="s">
        <v>42</v>
      </c>
      <c r="H22" s="278"/>
      <c r="I22" s="279"/>
      <c r="J22" s="280"/>
      <c r="K22" s="184"/>
      <c r="M22" s="185"/>
      <c r="N22" s="185"/>
      <c r="P22" s="185"/>
    </row>
    <row r="23" spans="1:16" x14ac:dyDescent="0.25">
      <c r="A23" s="275"/>
      <c r="B23" s="304"/>
      <c r="C23" s="318"/>
      <c r="D23" s="276" t="s">
        <v>71</v>
      </c>
      <c r="E23" s="276" t="s">
        <v>72</v>
      </c>
      <c r="F23" s="277">
        <v>253.49</v>
      </c>
      <c r="G23" s="278" t="s">
        <v>42</v>
      </c>
      <c r="H23" s="278"/>
      <c r="I23" s="279"/>
      <c r="J23" s="280"/>
      <c r="K23" s="184"/>
      <c r="M23" s="185"/>
      <c r="N23" s="185"/>
      <c r="P23" s="185"/>
    </row>
    <row r="24" spans="1:16" x14ac:dyDescent="0.25">
      <c r="A24" s="275"/>
      <c r="B24" s="304"/>
      <c r="C24" s="318"/>
      <c r="D24" s="276" t="s">
        <v>73</v>
      </c>
      <c r="E24" s="276" t="s">
        <v>74</v>
      </c>
      <c r="F24" s="277">
        <v>352.41</v>
      </c>
      <c r="G24" s="278" t="s">
        <v>42</v>
      </c>
      <c r="H24" s="278"/>
      <c r="I24" s="279"/>
      <c r="J24" s="280"/>
      <c r="K24" s="184"/>
      <c r="M24" s="185"/>
      <c r="N24" s="185"/>
      <c r="P24" s="185"/>
    </row>
    <row r="25" spans="1:16" x14ac:dyDescent="0.25">
      <c r="A25" s="275"/>
      <c r="B25" s="304"/>
      <c r="C25" s="318"/>
      <c r="D25" s="276" t="s">
        <v>75</v>
      </c>
      <c r="E25" s="276" t="s">
        <v>70</v>
      </c>
      <c r="F25" s="277">
        <v>415</v>
      </c>
      <c r="G25" s="278" t="s">
        <v>42</v>
      </c>
      <c r="H25" s="278"/>
      <c r="I25" s="279"/>
      <c r="J25" s="280"/>
      <c r="K25" s="184"/>
      <c r="M25" s="185"/>
      <c r="N25" s="185"/>
      <c r="P25" s="185"/>
    </row>
    <row r="26" spans="1:16" x14ac:dyDescent="0.25">
      <c r="A26" s="275"/>
      <c r="B26" s="304"/>
      <c r="C26" s="318"/>
      <c r="D26" s="276" t="s">
        <v>76</v>
      </c>
      <c r="E26" s="276" t="s">
        <v>77</v>
      </c>
      <c r="F26" s="277">
        <v>1170</v>
      </c>
      <c r="G26" s="278" t="s">
        <v>42</v>
      </c>
      <c r="H26" s="278"/>
      <c r="I26" s="279"/>
      <c r="J26" s="280"/>
      <c r="K26" s="184"/>
      <c r="M26" s="185"/>
      <c r="N26" s="185"/>
      <c r="P26" s="185"/>
    </row>
    <row r="27" spans="1:16" x14ac:dyDescent="0.25">
      <c r="A27" s="275"/>
      <c r="B27" s="304"/>
      <c r="C27" s="318"/>
      <c r="D27" s="276" t="s">
        <v>78</v>
      </c>
      <c r="E27" s="276" t="s">
        <v>68</v>
      </c>
      <c r="F27" s="277">
        <v>276</v>
      </c>
      <c r="G27" s="278" t="s">
        <v>42</v>
      </c>
      <c r="H27" s="278"/>
      <c r="I27" s="279"/>
      <c r="J27" s="280"/>
      <c r="K27" s="184"/>
      <c r="M27" s="185"/>
      <c r="N27" s="185"/>
      <c r="P27" s="185"/>
    </row>
    <row r="28" spans="1:16" ht="16.5" thickBot="1" x14ac:dyDescent="0.3">
      <c r="A28" s="281"/>
      <c r="B28" s="305"/>
      <c r="C28" s="319"/>
      <c r="D28" s="282" t="s">
        <v>79</v>
      </c>
      <c r="E28" s="282" t="s">
        <v>80</v>
      </c>
      <c r="F28" s="283">
        <v>18994</v>
      </c>
      <c r="G28" s="278" t="s">
        <v>42</v>
      </c>
      <c r="H28" s="284" t="s">
        <v>82</v>
      </c>
      <c r="I28" s="283"/>
      <c r="J28" s="285"/>
      <c r="K28" s="181"/>
      <c r="M28" s="182"/>
      <c r="N28" s="182"/>
      <c r="P28" s="182"/>
    </row>
    <row r="29" spans="1:16" s="64" customFormat="1" ht="16.5" thickBot="1" x14ac:dyDescent="0.3">
      <c r="A29" s="56" t="s">
        <v>188</v>
      </c>
      <c r="B29" s="303">
        <v>105700</v>
      </c>
      <c r="C29" s="316" t="s">
        <v>83</v>
      </c>
      <c r="D29" s="270"/>
      <c r="E29" s="270"/>
      <c r="F29" s="271"/>
      <c r="G29" s="272"/>
      <c r="H29" s="272"/>
      <c r="I29" s="273">
        <v>0</v>
      </c>
      <c r="J29" s="274"/>
      <c r="K29" s="181"/>
      <c r="M29" s="182"/>
      <c r="N29" s="183"/>
      <c r="P29" s="183"/>
    </row>
    <row r="30" spans="1:16" x14ac:dyDescent="0.25">
      <c r="A30" s="275"/>
      <c r="B30" s="304"/>
      <c r="C30" s="318"/>
      <c r="D30" s="276" t="s">
        <v>84</v>
      </c>
      <c r="E30" s="276" t="s">
        <v>85</v>
      </c>
      <c r="F30" s="277">
        <v>1621.08</v>
      </c>
      <c r="G30" s="278" t="s">
        <v>42</v>
      </c>
      <c r="H30" s="278"/>
      <c r="I30" s="279"/>
      <c r="J30" s="280"/>
      <c r="K30" s="184"/>
      <c r="M30" s="185"/>
      <c r="N30" s="185"/>
      <c r="P30" s="185"/>
    </row>
    <row r="31" spans="1:16" x14ac:dyDescent="0.25">
      <c r="A31" s="275"/>
      <c r="B31" s="304"/>
      <c r="C31" s="318"/>
      <c r="D31" s="276" t="s">
        <v>86</v>
      </c>
      <c r="E31" s="276" t="s">
        <v>87</v>
      </c>
      <c r="F31" s="277">
        <v>23400</v>
      </c>
      <c r="G31" s="278" t="s">
        <v>42</v>
      </c>
      <c r="H31" s="278" t="s">
        <v>82</v>
      </c>
      <c r="I31" s="277"/>
      <c r="J31" s="286"/>
      <c r="K31" s="181"/>
      <c r="M31" s="182"/>
      <c r="N31" s="182"/>
      <c r="P31" s="182"/>
    </row>
    <row r="32" spans="1:16" x14ac:dyDescent="0.25">
      <c r="A32" s="275"/>
      <c r="B32" s="304"/>
      <c r="C32" s="318"/>
      <c r="D32" s="276" t="s">
        <v>88</v>
      </c>
      <c r="E32" s="276" t="s">
        <v>89</v>
      </c>
      <c r="F32" s="277">
        <v>21780</v>
      </c>
      <c r="G32" s="278" t="s">
        <v>42</v>
      </c>
      <c r="H32" s="278"/>
      <c r="I32" s="277"/>
      <c r="J32" s="286"/>
      <c r="K32" s="181"/>
      <c r="M32" s="182"/>
      <c r="N32" s="182"/>
      <c r="P32" s="182"/>
    </row>
    <row r="33" spans="1:16" x14ac:dyDescent="0.25">
      <c r="A33" s="275"/>
      <c r="B33" s="304"/>
      <c r="C33" s="318"/>
      <c r="D33" s="276" t="s">
        <v>90</v>
      </c>
      <c r="E33" s="276" t="s">
        <v>89</v>
      </c>
      <c r="F33" s="277">
        <v>20350</v>
      </c>
      <c r="G33" s="278" t="s">
        <v>42</v>
      </c>
      <c r="H33" s="278"/>
      <c r="I33" s="277"/>
      <c r="J33" s="286"/>
      <c r="K33" s="181"/>
      <c r="M33" s="182"/>
      <c r="N33" s="182"/>
      <c r="P33" s="182"/>
    </row>
    <row r="34" spans="1:16" x14ac:dyDescent="0.25">
      <c r="A34" s="275"/>
      <c r="B34" s="304"/>
      <c r="C34" s="318"/>
      <c r="D34" s="276" t="s">
        <v>91</v>
      </c>
      <c r="E34" s="276" t="s">
        <v>92</v>
      </c>
      <c r="F34" s="277">
        <v>1145.8</v>
      </c>
      <c r="G34" s="278" t="s">
        <v>42</v>
      </c>
      <c r="H34" s="278" t="s">
        <v>82</v>
      </c>
      <c r="I34" s="277"/>
      <c r="J34" s="286"/>
      <c r="K34" s="181"/>
      <c r="M34" s="182"/>
      <c r="N34" s="182"/>
      <c r="P34" s="182"/>
    </row>
    <row r="35" spans="1:16" x14ac:dyDescent="0.25">
      <c r="A35" s="275"/>
      <c r="B35" s="304"/>
      <c r="C35" s="318"/>
      <c r="D35" s="276" t="s">
        <v>93</v>
      </c>
      <c r="E35" s="276" t="s">
        <v>74</v>
      </c>
      <c r="F35" s="277">
        <v>1170</v>
      </c>
      <c r="G35" s="278" t="s">
        <v>42</v>
      </c>
      <c r="H35" s="278" t="s">
        <v>82</v>
      </c>
      <c r="I35" s="277"/>
      <c r="J35" s="286"/>
      <c r="K35" s="181"/>
      <c r="M35" s="182"/>
      <c r="N35" s="182"/>
      <c r="P35" s="182"/>
    </row>
    <row r="36" spans="1:16" ht="16.5" thickBot="1" x14ac:dyDescent="0.3">
      <c r="A36" s="281"/>
      <c r="B36" s="305"/>
      <c r="C36" s="319"/>
      <c r="D36" s="282" t="s">
        <v>94</v>
      </c>
      <c r="E36" s="282" t="s">
        <v>95</v>
      </c>
      <c r="F36" s="283">
        <v>600</v>
      </c>
      <c r="G36" s="278" t="s">
        <v>42</v>
      </c>
      <c r="H36" s="278" t="s">
        <v>96</v>
      </c>
      <c r="I36" s="283"/>
      <c r="J36" s="285"/>
      <c r="K36" s="181"/>
      <c r="M36" s="182"/>
      <c r="N36" s="182"/>
      <c r="P36" s="182"/>
    </row>
    <row r="37" spans="1:16" s="64" customFormat="1" ht="16.5" thickBot="1" x14ac:dyDescent="0.3">
      <c r="A37" s="56" t="s">
        <v>188</v>
      </c>
      <c r="B37" s="303">
        <v>106200</v>
      </c>
      <c r="C37" s="316" t="s">
        <v>97</v>
      </c>
      <c r="D37" s="270"/>
      <c r="E37" s="270"/>
      <c r="F37" s="271"/>
      <c r="G37" s="272"/>
      <c r="H37" s="272"/>
      <c r="I37" s="273">
        <v>0</v>
      </c>
      <c r="J37" s="274"/>
      <c r="K37" s="181"/>
      <c r="M37" s="182"/>
      <c r="N37" s="183"/>
      <c r="P37" s="183"/>
    </row>
    <row r="38" spans="1:16" x14ac:dyDescent="0.25">
      <c r="A38" s="275"/>
      <c r="B38" s="304"/>
      <c r="C38" s="318"/>
      <c r="D38" s="276" t="s">
        <v>86</v>
      </c>
      <c r="E38" s="276" t="s">
        <v>87</v>
      </c>
      <c r="F38" s="277">
        <v>12000</v>
      </c>
      <c r="G38" s="278" t="s">
        <v>42</v>
      </c>
      <c r="H38" s="278" t="s">
        <v>82</v>
      </c>
      <c r="I38" s="277"/>
      <c r="J38" s="286"/>
      <c r="K38" s="181"/>
      <c r="M38" s="182"/>
      <c r="N38" s="182"/>
      <c r="P38" s="182"/>
    </row>
    <row r="39" spans="1:16" x14ac:dyDescent="0.25">
      <c r="A39" s="275"/>
      <c r="B39" s="304"/>
      <c r="C39" s="318"/>
      <c r="D39" s="276" t="s">
        <v>88</v>
      </c>
      <c r="E39" s="276" t="s">
        <v>89</v>
      </c>
      <c r="F39" s="277">
        <v>7260</v>
      </c>
      <c r="G39" s="278" t="s">
        <v>42</v>
      </c>
      <c r="H39" s="278"/>
      <c r="I39" s="277"/>
      <c r="J39" s="286"/>
      <c r="K39" s="181"/>
      <c r="M39" s="182"/>
      <c r="N39" s="182"/>
      <c r="P39" s="182"/>
    </row>
    <row r="40" spans="1:16" x14ac:dyDescent="0.25">
      <c r="A40" s="275"/>
      <c r="B40" s="304"/>
      <c r="C40" s="318"/>
      <c r="D40" s="276" t="s">
        <v>88</v>
      </c>
      <c r="E40" s="276" t="s">
        <v>89</v>
      </c>
      <c r="F40" s="277">
        <v>8140</v>
      </c>
      <c r="G40" s="278" t="s">
        <v>42</v>
      </c>
      <c r="H40" s="278"/>
      <c r="I40" s="277"/>
      <c r="J40" s="286"/>
      <c r="K40" s="181"/>
      <c r="M40" s="182"/>
      <c r="N40" s="182"/>
      <c r="P40" s="182"/>
    </row>
    <row r="41" spans="1:16" x14ac:dyDescent="0.25">
      <c r="A41" s="275"/>
      <c r="B41" s="304"/>
      <c r="C41" s="318"/>
      <c r="D41" s="276" t="s">
        <v>98</v>
      </c>
      <c r="E41" s="276" t="s">
        <v>99</v>
      </c>
      <c r="F41" s="277">
        <v>229.16</v>
      </c>
      <c r="G41" s="278" t="s">
        <v>42</v>
      </c>
      <c r="H41" s="278" t="s">
        <v>82</v>
      </c>
      <c r="I41" s="277"/>
      <c r="J41" s="286"/>
      <c r="K41" s="181"/>
      <c r="M41" s="182"/>
      <c r="N41" s="182"/>
      <c r="P41" s="182"/>
    </row>
    <row r="42" spans="1:16" ht="16.5" thickBot="1" x14ac:dyDescent="0.3">
      <c r="A42" s="281"/>
      <c r="B42" s="305"/>
      <c r="C42" s="319"/>
      <c r="D42" s="282" t="s">
        <v>100</v>
      </c>
      <c r="E42" s="282" t="s">
        <v>74</v>
      </c>
      <c r="F42" s="283">
        <v>1170</v>
      </c>
      <c r="G42" s="278" t="s">
        <v>42</v>
      </c>
      <c r="H42" s="278" t="s">
        <v>82</v>
      </c>
      <c r="I42" s="283"/>
      <c r="J42" s="285"/>
      <c r="K42" s="181"/>
      <c r="M42" s="182"/>
      <c r="N42" s="182"/>
      <c r="P42" s="182"/>
    </row>
    <row r="43" spans="1:16" s="64" customFormat="1" ht="16.5" thickBot="1" x14ac:dyDescent="0.3">
      <c r="A43" s="56" t="s">
        <v>188</v>
      </c>
      <c r="B43" s="303">
        <v>106500</v>
      </c>
      <c r="C43" s="316" t="s">
        <v>101</v>
      </c>
      <c r="D43" s="270"/>
      <c r="E43" s="270"/>
      <c r="F43" s="271"/>
      <c r="G43" s="272"/>
      <c r="H43" s="272"/>
      <c r="I43" s="273">
        <v>0</v>
      </c>
      <c r="J43" s="274"/>
      <c r="K43" s="181"/>
      <c r="M43" s="182"/>
      <c r="N43" s="183"/>
      <c r="P43" s="183"/>
    </row>
    <row r="44" spans="1:16" ht="16.5" thickBot="1" x14ac:dyDescent="0.3">
      <c r="A44" s="281"/>
      <c r="B44" s="305"/>
      <c r="C44" s="319"/>
      <c r="D44" s="282" t="s">
        <v>102</v>
      </c>
      <c r="E44" s="282" t="s">
        <v>103</v>
      </c>
      <c r="F44" s="283">
        <v>20000</v>
      </c>
      <c r="G44" s="278" t="s">
        <v>42</v>
      </c>
      <c r="H44" s="284" t="s">
        <v>104</v>
      </c>
      <c r="I44" s="283"/>
      <c r="J44" s="285"/>
      <c r="K44" s="181"/>
      <c r="M44" s="182"/>
      <c r="N44" s="182"/>
      <c r="P44" s="182"/>
    </row>
    <row r="45" spans="1:16" ht="16.5" thickBot="1" x14ac:dyDescent="0.3">
      <c r="A45" s="56" t="s">
        <v>188</v>
      </c>
      <c r="B45" s="306" t="s">
        <v>431</v>
      </c>
      <c r="C45" s="320" t="s">
        <v>105</v>
      </c>
      <c r="D45" s="60"/>
      <c r="E45" s="60"/>
      <c r="F45" s="265"/>
      <c r="G45" s="116"/>
      <c r="H45" s="116"/>
      <c r="I45" s="260">
        <f>SUM(F46:F47)</f>
        <v>64982</v>
      </c>
      <c r="J45" s="67"/>
      <c r="N45" s="183"/>
    </row>
    <row r="46" spans="1:16" x14ac:dyDescent="0.25">
      <c r="A46" s="287"/>
      <c r="B46" s="307"/>
      <c r="C46" s="321"/>
      <c r="D46" s="288" t="s">
        <v>106</v>
      </c>
      <c r="E46" s="288" t="s">
        <v>107</v>
      </c>
      <c r="F46" s="289">
        <v>6222</v>
      </c>
      <c r="G46" s="290" t="s">
        <v>81</v>
      </c>
      <c r="H46" s="291" t="s">
        <v>108</v>
      </c>
      <c r="I46" s="292"/>
      <c r="J46" s="293"/>
      <c r="K46" s="186"/>
      <c r="M46" s="183"/>
      <c r="N46" s="183"/>
      <c r="P46" s="183"/>
    </row>
    <row r="47" spans="1:16" ht="16.5" thickBot="1" x14ac:dyDescent="0.3">
      <c r="A47" s="294"/>
      <c r="B47" s="308"/>
      <c r="C47" s="322"/>
      <c r="D47" s="295" t="s">
        <v>109</v>
      </c>
      <c r="E47" s="295" t="s">
        <v>103</v>
      </c>
      <c r="F47" s="296">
        <f>2*32491-F46</f>
        <v>58760</v>
      </c>
      <c r="G47" s="297" t="s">
        <v>81</v>
      </c>
      <c r="H47" s="297" t="s">
        <v>432</v>
      </c>
      <c r="I47" s="298"/>
      <c r="J47" s="299"/>
      <c r="K47" s="187"/>
      <c r="M47" s="188"/>
      <c r="N47" s="188"/>
      <c r="P47" s="188"/>
    </row>
    <row r="48" spans="1:16" ht="16.5" thickBot="1" x14ac:dyDescent="0.3">
      <c r="A48" s="56" t="s">
        <v>188</v>
      </c>
      <c r="B48" s="306">
        <v>107900</v>
      </c>
      <c r="C48" s="320" t="s">
        <v>111</v>
      </c>
      <c r="D48" s="60"/>
      <c r="E48" s="60"/>
      <c r="F48" s="265"/>
      <c r="G48" s="116"/>
      <c r="H48" s="116"/>
      <c r="I48" s="260">
        <f>SUM(F49)</f>
        <v>8000</v>
      </c>
      <c r="J48" s="67"/>
      <c r="K48" s="374" t="s">
        <v>443</v>
      </c>
      <c r="L48" s="375"/>
      <c r="N48" s="183"/>
    </row>
    <row r="49" spans="1:17" ht="16.5" thickBot="1" x14ac:dyDescent="0.3">
      <c r="A49" s="294"/>
      <c r="B49" s="308"/>
      <c r="C49" s="322"/>
      <c r="D49" s="295"/>
      <c r="E49" s="295"/>
      <c r="F49" s="296">
        <v>8000</v>
      </c>
      <c r="G49" s="297" t="s">
        <v>81</v>
      </c>
      <c r="H49" s="297" t="s">
        <v>110</v>
      </c>
      <c r="I49" s="298"/>
      <c r="J49" s="299"/>
      <c r="K49" s="187"/>
      <c r="M49" s="188"/>
      <c r="N49" s="188"/>
      <c r="P49" s="188"/>
    </row>
    <row r="50" spans="1:17" ht="16.5" thickBot="1" x14ac:dyDescent="0.3">
      <c r="A50" s="56" t="s">
        <v>188</v>
      </c>
      <c r="B50" s="306">
        <v>108800</v>
      </c>
      <c r="C50" s="320" t="s">
        <v>113</v>
      </c>
      <c r="D50" s="60"/>
      <c r="E50" s="60"/>
      <c r="F50" s="265"/>
      <c r="G50" s="116"/>
      <c r="H50" s="116"/>
      <c r="I50" s="260">
        <f>SUM(F51)</f>
        <v>13000</v>
      </c>
      <c r="J50" s="67"/>
      <c r="N50" s="183"/>
    </row>
    <row r="51" spans="1:17" ht="16.5" thickBot="1" x14ac:dyDescent="0.3">
      <c r="A51" s="294"/>
      <c r="B51" s="308"/>
      <c r="C51" s="322"/>
      <c r="D51" s="295"/>
      <c r="E51" s="295"/>
      <c r="F51" s="296">
        <v>13000</v>
      </c>
      <c r="G51" s="297" t="s">
        <v>81</v>
      </c>
      <c r="H51" s="297" t="s">
        <v>110</v>
      </c>
      <c r="I51" s="298"/>
      <c r="J51" s="299"/>
      <c r="K51" s="187"/>
      <c r="M51" s="188"/>
      <c r="N51" s="188"/>
      <c r="P51" s="188"/>
    </row>
    <row r="52" spans="1:17" ht="16.5" thickBot="1" x14ac:dyDescent="0.3">
      <c r="A52" s="56" t="s">
        <v>188</v>
      </c>
      <c r="B52" s="306">
        <v>108500</v>
      </c>
      <c r="C52" s="320" t="s">
        <v>433</v>
      </c>
      <c r="D52" s="60"/>
      <c r="E52" s="60"/>
      <c r="F52" s="265"/>
      <c r="G52" s="116"/>
      <c r="H52" s="116"/>
      <c r="I52" s="260">
        <f>SUM(F53)</f>
        <v>2000</v>
      </c>
      <c r="J52" s="67"/>
      <c r="N52" s="183"/>
    </row>
    <row r="53" spans="1:17" ht="16.5" thickBot="1" x14ac:dyDescent="0.3">
      <c r="A53" s="294"/>
      <c r="B53" s="308"/>
      <c r="C53" s="322"/>
      <c r="D53" s="295"/>
      <c r="E53" s="295"/>
      <c r="F53" s="296">
        <v>2000</v>
      </c>
      <c r="G53" s="297" t="s">
        <v>81</v>
      </c>
      <c r="H53" s="297" t="s">
        <v>110</v>
      </c>
      <c r="I53" s="298"/>
      <c r="J53" s="299"/>
      <c r="K53" s="187"/>
      <c r="M53" s="188"/>
      <c r="N53" s="188"/>
      <c r="P53" s="188"/>
    </row>
    <row r="54" spans="1:17" ht="16.5" thickBot="1" x14ac:dyDescent="0.3"/>
    <row r="55" spans="1:17" s="105" customFormat="1" ht="21.75" thickBot="1" x14ac:dyDescent="0.4">
      <c r="A55" s="155" t="s">
        <v>226</v>
      </c>
      <c r="B55" s="310"/>
      <c r="C55" s="324"/>
      <c r="D55" s="156"/>
      <c r="E55" s="156"/>
      <c r="F55" s="267"/>
      <c r="G55" s="256"/>
      <c r="H55" s="256"/>
      <c r="I55" s="262"/>
      <c r="J55" s="107"/>
      <c r="L55" s="107"/>
      <c r="M55" s="106"/>
      <c r="N55" s="106"/>
      <c r="O55" s="106"/>
      <c r="P55" s="106"/>
      <c r="Q55" s="106"/>
    </row>
    <row r="56" spans="1:17" s="108" customFormat="1" x14ac:dyDescent="0.25">
      <c r="A56" s="112" t="s">
        <v>16</v>
      </c>
      <c r="B56" s="311"/>
      <c r="C56" s="325" t="s">
        <v>17</v>
      </c>
      <c r="D56" s="118" t="s">
        <v>230</v>
      </c>
      <c r="E56" s="118" t="s">
        <v>227</v>
      </c>
      <c r="F56" s="328" t="s">
        <v>228</v>
      </c>
      <c r="G56" s="329" t="s">
        <v>229</v>
      </c>
      <c r="H56" s="329" t="s">
        <v>359</v>
      </c>
      <c r="I56" s="330" t="s">
        <v>360</v>
      </c>
      <c r="J56" s="110"/>
      <c r="L56" s="110"/>
      <c r="M56" s="109"/>
      <c r="N56" s="109"/>
      <c r="O56" s="109"/>
      <c r="P56" s="109"/>
      <c r="Q56" s="109"/>
    </row>
    <row r="57" spans="1:17" ht="15.6" customHeight="1" x14ac:dyDescent="0.25">
      <c r="A57" s="594" t="s">
        <v>188</v>
      </c>
      <c r="B57" s="580">
        <v>105500</v>
      </c>
      <c r="C57" s="573" t="s">
        <v>434</v>
      </c>
      <c r="D57" s="596" t="s">
        <v>232</v>
      </c>
      <c r="E57" s="332" t="s">
        <v>205</v>
      </c>
      <c r="F57" s="332">
        <v>0</v>
      </c>
      <c r="G57" s="332">
        <v>0</v>
      </c>
      <c r="H57" s="332">
        <v>192</v>
      </c>
      <c r="I57" s="332">
        <f>SUM(H57:H59)</f>
        <v>864</v>
      </c>
      <c r="K57"/>
      <c r="L57"/>
      <c r="M57"/>
      <c r="N57"/>
      <c r="O57"/>
      <c r="P57"/>
    </row>
    <row r="58" spans="1:17" x14ac:dyDescent="0.25">
      <c r="A58" s="594"/>
      <c r="B58" s="580"/>
      <c r="C58" s="573"/>
      <c r="D58" s="596"/>
      <c r="E58" s="332" t="s">
        <v>215</v>
      </c>
      <c r="F58" s="332">
        <v>0</v>
      </c>
      <c r="G58" s="332"/>
      <c r="H58" s="332">
        <v>96</v>
      </c>
      <c r="I58" s="332"/>
      <c r="K58"/>
      <c r="L58"/>
      <c r="M58"/>
      <c r="N58"/>
      <c r="O58"/>
      <c r="P58"/>
    </row>
    <row r="59" spans="1:17" ht="16.5" thickBot="1" x14ac:dyDescent="0.3">
      <c r="A59" s="595"/>
      <c r="B59" s="581"/>
      <c r="C59" s="577"/>
      <c r="D59" s="597"/>
      <c r="E59" s="332" t="s">
        <v>216</v>
      </c>
      <c r="F59" s="333">
        <v>0</v>
      </c>
      <c r="G59" s="333"/>
      <c r="H59" s="332">
        <v>576</v>
      </c>
      <c r="I59" s="332"/>
      <c r="K59"/>
      <c r="L59"/>
      <c r="M59"/>
      <c r="N59"/>
      <c r="O59"/>
      <c r="P59"/>
    </row>
    <row r="60" spans="1:17" x14ac:dyDescent="0.25">
      <c r="A60" s="582" t="s">
        <v>188</v>
      </c>
      <c r="B60" s="591">
        <v>105600</v>
      </c>
      <c r="C60" s="585" t="s">
        <v>435</v>
      </c>
      <c r="D60" s="588" t="s">
        <v>232</v>
      </c>
      <c r="E60" s="334" t="s">
        <v>205</v>
      </c>
      <c r="F60" s="334">
        <v>48</v>
      </c>
      <c r="G60" s="335">
        <f>SUM(F60:F62)</f>
        <v>216</v>
      </c>
      <c r="H60" s="336"/>
      <c r="I60" s="337"/>
      <c r="K60"/>
      <c r="L60"/>
      <c r="M60"/>
      <c r="N60"/>
      <c r="O60"/>
      <c r="P60"/>
    </row>
    <row r="61" spans="1:17" x14ac:dyDescent="0.25">
      <c r="A61" s="583"/>
      <c r="B61" s="592"/>
      <c r="C61" s="586"/>
      <c r="D61" s="589"/>
      <c r="E61" s="338" t="s">
        <v>215</v>
      </c>
      <c r="F61" s="338">
        <v>24</v>
      </c>
      <c r="G61" s="339"/>
      <c r="H61" s="340"/>
      <c r="I61" s="337"/>
      <c r="K61"/>
      <c r="L61"/>
      <c r="M61"/>
      <c r="N61"/>
      <c r="O61"/>
      <c r="P61"/>
    </row>
    <row r="62" spans="1:17" ht="16.5" thickBot="1" x14ac:dyDescent="0.3">
      <c r="A62" s="584"/>
      <c r="B62" s="593"/>
      <c r="C62" s="587"/>
      <c r="D62" s="590"/>
      <c r="E62" s="341" t="s">
        <v>216</v>
      </c>
      <c r="F62" s="341">
        <v>144</v>
      </c>
      <c r="G62" s="342"/>
      <c r="H62" s="340"/>
      <c r="I62" s="337"/>
      <c r="K62"/>
      <c r="L62"/>
      <c r="M62"/>
      <c r="N62"/>
      <c r="O62"/>
      <c r="P62"/>
    </row>
    <row r="63" spans="1:17" ht="15.6" customHeight="1" x14ac:dyDescent="0.25">
      <c r="A63" s="572" t="s">
        <v>188</v>
      </c>
      <c r="B63" s="579">
        <v>106000</v>
      </c>
      <c r="C63" s="572" t="s">
        <v>436</v>
      </c>
      <c r="D63" s="598" t="s">
        <v>232</v>
      </c>
      <c r="E63" s="332" t="s">
        <v>205</v>
      </c>
      <c r="F63" s="332">
        <v>0</v>
      </c>
      <c r="G63" s="332">
        <f>SUM(F63:F65)</f>
        <v>0</v>
      </c>
      <c r="H63" s="332">
        <v>64</v>
      </c>
      <c r="I63" s="332">
        <f>SUM(H63:H65)</f>
        <v>192</v>
      </c>
      <c r="K63"/>
      <c r="L63"/>
      <c r="M63"/>
      <c r="N63"/>
      <c r="O63"/>
      <c r="P63"/>
    </row>
    <row r="64" spans="1:17" x14ac:dyDescent="0.25">
      <c r="A64" s="573"/>
      <c r="B64" s="580"/>
      <c r="C64" s="573"/>
      <c r="D64" s="596"/>
      <c r="E64" s="332" t="s">
        <v>215</v>
      </c>
      <c r="F64" s="332">
        <v>0</v>
      </c>
      <c r="G64" s="332"/>
      <c r="H64" s="332">
        <v>64</v>
      </c>
      <c r="I64" s="332"/>
      <c r="K64"/>
      <c r="L64"/>
      <c r="M64"/>
      <c r="N64"/>
      <c r="O64"/>
      <c r="P64"/>
    </row>
    <row r="65" spans="1:16" ht="16.5" thickBot="1" x14ac:dyDescent="0.3">
      <c r="A65" s="577"/>
      <c r="B65" s="581"/>
      <c r="C65" s="577"/>
      <c r="D65" s="597"/>
      <c r="E65" s="332" t="s">
        <v>216</v>
      </c>
      <c r="F65" s="332">
        <v>0</v>
      </c>
      <c r="G65" s="332"/>
      <c r="H65" s="332">
        <v>64</v>
      </c>
      <c r="I65" s="332"/>
      <c r="K65"/>
      <c r="L65"/>
      <c r="M65"/>
      <c r="N65"/>
      <c r="O65"/>
      <c r="P65"/>
    </row>
    <row r="66" spans="1:16" x14ac:dyDescent="0.25">
      <c r="A66" s="582" t="s">
        <v>188</v>
      </c>
      <c r="B66" s="591">
        <v>106100</v>
      </c>
      <c r="C66" s="585" t="s">
        <v>437</v>
      </c>
      <c r="D66" s="588" t="s">
        <v>232</v>
      </c>
      <c r="E66" s="343" t="s">
        <v>205</v>
      </c>
      <c r="F66" s="343">
        <v>96</v>
      </c>
      <c r="G66" s="344">
        <f>SUM(F66:F68)</f>
        <v>288</v>
      </c>
      <c r="H66" s="336"/>
      <c r="I66" s="337"/>
      <c r="K66"/>
      <c r="L66"/>
      <c r="M66"/>
      <c r="N66"/>
      <c r="O66"/>
      <c r="P66"/>
    </row>
    <row r="67" spans="1:16" x14ac:dyDescent="0.25">
      <c r="A67" s="583"/>
      <c r="B67" s="592"/>
      <c r="C67" s="586"/>
      <c r="D67" s="589"/>
      <c r="E67" s="338" t="s">
        <v>215</v>
      </c>
      <c r="F67" s="338">
        <v>96</v>
      </c>
      <c r="G67" s="339"/>
      <c r="H67" s="340"/>
      <c r="I67" s="337"/>
      <c r="K67"/>
      <c r="L67"/>
      <c r="M67"/>
      <c r="N67"/>
      <c r="O67"/>
      <c r="P67"/>
    </row>
    <row r="68" spans="1:16" ht="16.5" thickBot="1" x14ac:dyDescent="0.3">
      <c r="A68" s="584"/>
      <c r="B68" s="593"/>
      <c r="C68" s="587"/>
      <c r="D68" s="590"/>
      <c r="E68" s="341" t="s">
        <v>216</v>
      </c>
      <c r="F68" s="341">
        <v>96</v>
      </c>
      <c r="G68" s="342"/>
      <c r="H68" s="340"/>
      <c r="I68" s="337"/>
      <c r="K68"/>
      <c r="L68"/>
      <c r="M68"/>
      <c r="N68"/>
      <c r="O68"/>
      <c r="P68"/>
    </row>
    <row r="69" spans="1:16" x14ac:dyDescent="0.25">
      <c r="A69" s="582" t="s">
        <v>188</v>
      </c>
      <c r="B69" s="591">
        <v>108900</v>
      </c>
      <c r="C69" s="585" t="s">
        <v>218</v>
      </c>
      <c r="D69" s="588" t="s">
        <v>231</v>
      </c>
      <c r="E69" s="343" t="s">
        <v>205</v>
      </c>
      <c r="F69" s="343">
        <v>80</v>
      </c>
      <c r="G69" s="344">
        <f>SUM(F69:F71)</f>
        <v>240</v>
      </c>
      <c r="H69" s="336"/>
      <c r="I69" s="337"/>
      <c r="K69"/>
      <c r="L69"/>
      <c r="M69"/>
      <c r="N69"/>
      <c r="O69"/>
      <c r="P69"/>
    </row>
    <row r="70" spans="1:16" x14ac:dyDescent="0.25">
      <c r="A70" s="583"/>
      <c r="B70" s="592"/>
      <c r="C70" s="586"/>
      <c r="D70" s="589"/>
      <c r="E70" s="338" t="s">
        <v>215</v>
      </c>
      <c r="F70" s="338">
        <v>80</v>
      </c>
      <c r="G70" s="339"/>
      <c r="H70" s="340"/>
      <c r="I70" s="337"/>
      <c r="K70"/>
      <c r="L70"/>
      <c r="M70"/>
      <c r="N70"/>
      <c r="O70"/>
      <c r="P70"/>
    </row>
    <row r="71" spans="1:16" ht="16.5" thickBot="1" x14ac:dyDescent="0.3">
      <c r="A71" s="584"/>
      <c r="B71" s="593"/>
      <c r="C71" s="587"/>
      <c r="D71" s="590"/>
      <c r="E71" s="341" t="s">
        <v>216</v>
      </c>
      <c r="F71" s="341">
        <v>80</v>
      </c>
      <c r="G71" s="342"/>
      <c r="H71" s="340"/>
      <c r="I71" s="337"/>
      <c r="K71"/>
      <c r="L71"/>
      <c r="M71"/>
      <c r="N71"/>
      <c r="O71"/>
      <c r="P71"/>
    </row>
    <row r="72" spans="1:16" x14ac:dyDescent="0.25">
      <c r="A72" s="582" t="s">
        <v>188</v>
      </c>
      <c r="B72" s="591">
        <v>109000</v>
      </c>
      <c r="C72" s="585" t="s">
        <v>217</v>
      </c>
      <c r="D72" s="588" t="s">
        <v>232</v>
      </c>
      <c r="E72" s="334" t="s">
        <v>205</v>
      </c>
      <c r="F72" s="334">
        <v>120</v>
      </c>
      <c r="G72" s="335">
        <f>SUM(F72:F74)</f>
        <v>360</v>
      </c>
      <c r="H72" s="336"/>
      <c r="I72" s="337"/>
      <c r="K72"/>
      <c r="L72"/>
      <c r="M72"/>
      <c r="N72"/>
      <c r="O72"/>
      <c r="P72"/>
    </row>
    <row r="73" spans="1:16" x14ac:dyDescent="0.25">
      <c r="A73" s="583"/>
      <c r="B73" s="592"/>
      <c r="C73" s="586"/>
      <c r="D73" s="589"/>
      <c r="E73" s="338" t="s">
        <v>215</v>
      </c>
      <c r="F73" s="338">
        <v>120</v>
      </c>
      <c r="G73" s="339"/>
      <c r="H73" s="340"/>
      <c r="I73" s="337"/>
      <c r="K73"/>
      <c r="L73"/>
      <c r="M73"/>
      <c r="N73"/>
      <c r="O73"/>
      <c r="P73"/>
    </row>
    <row r="74" spans="1:16" ht="16.5" thickBot="1" x14ac:dyDescent="0.3">
      <c r="A74" s="584"/>
      <c r="B74" s="593"/>
      <c r="C74" s="587"/>
      <c r="D74" s="590"/>
      <c r="E74" s="341" t="s">
        <v>216</v>
      </c>
      <c r="F74" s="341">
        <v>120</v>
      </c>
      <c r="G74" s="342"/>
      <c r="H74" s="340"/>
      <c r="I74" s="337"/>
      <c r="K74"/>
      <c r="L74"/>
      <c r="M74"/>
      <c r="N74"/>
      <c r="O74"/>
      <c r="P74"/>
    </row>
    <row r="75" spans="1:16" x14ac:dyDescent="0.25">
      <c r="A75" s="570" t="s">
        <v>188</v>
      </c>
      <c r="B75" s="579">
        <v>105100</v>
      </c>
      <c r="C75" s="572" t="s">
        <v>222</v>
      </c>
      <c r="D75" s="574" t="s">
        <v>233</v>
      </c>
      <c r="E75" s="345" t="s">
        <v>205</v>
      </c>
      <c r="F75" s="345">
        <v>0</v>
      </c>
      <c r="G75" s="346">
        <f>SUM(F75:F77)</f>
        <v>0</v>
      </c>
      <c r="H75" s="347">
        <v>16</v>
      </c>
      <c r="I75" s="348">
        <f>SUM(H75:H77)</f>
        <v>72</v>
      </c>
      <c r="K75"/>
      <c r="L75"/>
      <c r="M75"/>
      <c r="N75"/>
      <c r="O75"/>
      <c r="P75"/>
    </row>
    <row r="76" spans="1:16" x14ac:dyDescent="0.25">
      <c r="A76" s="571"/>
      <c r="B76" s="580"/>
      <c r="C76" s="573"/>
      <c r="D76" s="575"/>
      <c r="E76" s="278" t="s">
        <v>215</v>
      </c>
      <c r="F76" s="278">
        <v>0</v>
      </c>
      <c r="G76" s="350"/>
      <c r="H76" s="278">
        <v>8</v>
      </c>
      <c r="I76" s="350"/>
      <c r="K76"/>
      <c r="L76"/>
      <c r="M76"/>
      <c r="N76"/>
      <c r="O76"/>
      <c r="P76"/>
    </row>
    <row r="77" spans="1:16" ht="16.5" thickBot="1" x14ac:dyDescent="0.3">
      <c r="A77" s="576"/>
      <c r="B77" s="581"/>
      <c r="C77" s="577"/>
      <c r="D77" s="578"/>
      <c r="E77" s="284" t="s">
        <v>216</v>
      </c>
      <c r="F77" s="284">
        <v>0</v>
      </c>
      <c r="G77" s="351"/>
      <c r="H77" s="352">
        <v>48</v>
      </c>
      <c r="I77" s="353"/>
      <c r="K77"/>
      <c r="L77"/>
      <c r="M77"/>
      <c r="N77"/>
      <c r="O77"/>
      <c r="P77"/>
    </row>
    <row r="78" spans="1:16" x14ac:dyDescent="0.25">
      <c r="A78" s="582" t="s">
        <v>188</v>
      </c>
      <c r="B78" s="591">
        <v>109100</v>
      </c>
      <c r="C78" s="585" t="s">
        <v>214</v>
      </c>
      <c r="D78" s="588" t="s">
        <v>234</v>
      </c>
      <c r="E78" s="343" t="s">
        <v>205</v>
      </c>
      <c r="F78" s="343">
        <v>40</v>
      </c>
      <c r="G78" s="344">
        <f>SUM(F78:F80)</f>
        <v>120</v>
      </c>
      <c r="H78" s="336"/>
      <c r="I78" s="337"/>
      <c r="K78"/>
      <c r="L78"/>
      <c r="M78"/>
      <c r="N78"/>
      <c r="O78"/>
      <c r="P78"/>
    </row>
    <row r="79" spans="1:16" x14ac:dyDescent="0.25">
      <c r="A79" s="583"/>
      <c r="B79" s="592"/>
      <c r="C79" s="586"/>
      <c r="D79" s="589"/>
      <c r="E79" s="338" t="s">
        <v>215</v>
      </c>
      <c r="F79" s="338">
        <v>40</v>
      </c>
      <c r="G79" s="339"/>
      <c r="H79" s="340"/>
      <c r="I79" s="337"/>
      <c r="K79"/>
      <c r="L79"/>
      <c r="M79"/>
      <c r="N79"/>
      <c r="O79"/>
      <c r="P79"/>
    </row>
    <row r="80" spans="1:16" ht="16.5" thickBot="1" x14ac:dyDescent="0.3">
      <c r="A80" s="584"/>
      <c r="B80" s="593"/>
      <c r="C80" s="587"/>
      <c r="D80" s="590"/>
      <c r="E80" s="341" t="s">
        <v>216</v>
      </c>
      <c r="F80" s="341">
        <v>40</v>
      </c>
      <c r="G80" s="342"/>
      <c r="H80" s="340"/>
      <c r="I80" s="337"/>
      <c r="K80"/>
      <c r="L80"/>
      <c r="M80"/>
      <c r="N80"/>
      <c r="O80"/>
      <c r="P80"/>
    </row>
    <row r="81" spans="1:16" x14ac:dyDescent="0.25">
      <c r="A81" s="570" t="s">
        <v>188</v>
      </c>
      <c r="B81" s="579">
        <v>106300</v>
      </c>
      <c r="C81" s="572" t="s">
        <v>207</v>
      </c>
      <c r="D81" s="574" t="s">
        <v>235</v>
      </c>
      <c r="E81" s="345" t="s">
        <v>203</v>
      </c>
      <c r="F81" s="345">
        <v>0</v>
      </c>
      <c r="G81" s="354">
        <f>SUM(F81:F83)</f>
        <v>0</v>
      </c>
      <c r="H81" s="345">
        <v>32</v>
      </c>
      <c r="I81" s="346">
        <f>SUM(H81:H83)</f>
        <v>96</v>
      </c>
      <c r="K81"/>
      <c r="L81"/>
      <c r="M81"/>
      <c r="N81"/>
      <c r="O81"/>
      <c r="P81"/>
    </row>
    <row r="82" spans="1:16" x14ac:dyDescent="0.25">
      <c r="A82" s="571"/>
      <c r="B82" s="580"/>
      <c r="C82" s="573"/>
      <c r="D82" s="575"/>
      <c r="E82" s="278" t="s">
        <v>205</v>
      </c>
      <c r="F82" s="278">
        <v>0</v>
      </c>
      <c r="G82" s="355"/>
      <c r="H82" s="278">
        <v>32</v>
      </c>
      <c r="I82" s="350"/>
      <c r="K82"/>
      <c r="L82"/>
      <c r="M82"/>
      <c r="N82"/>
      <c r="O82"/>
      <c r="P82"/>
    </row>
    <row r="83" spans="1:16" ht="16.5" thickBot="1" x14ac:dyDescent="0.3">
      <c r="A83" s="576"/>
      <c r="B83" s="581"/>
      <c r="C83" s="577"/>
      <c r="D83" s="578"/>
      <c r="E83" s="284" t="s">
        <v>215</v>
      </c>
      <c r="F83" s="284">
        <v>0</v>
      </c>
      <c r="G83" s="356"/>
      <c r="H83" s="284">
        <v>32</v>
      </c>
      <c r="I83" s="351"/>
      <c r="K83"/>
      <c r="L83"/>
      <c r="M83"/>
      <c r="N83"/>
      <c r="O83"/>
      <c r="P83"/>
    </row>
    <row r="84" spans="1:16" ht="16.5" thickBot="1" x14ac:dyDescent="0.3">
      <c r="A84" s="349" t="s">
        <v>188</v>
      </c>
      <c r="B84" s="331">
        <v>108300</v>
      </c>
      <c r="C84" s="268" t="s">
        <v>441</v>
      </c>
      <c r="D84" s="269" t="s">
        <v>442</v>
      </c>
      <c r="E84" s="372" t="s">
        <v>205</v>
      </c>
      <c r="F84" s="372">
        <v>0</v>
      </c>
      <c r="G84" s="373">
        <f>SUM(F84)</f>
        <v>0</v>
      </c>
      <c r="H84" s="352">
        <v>32</v>
      </c>
      <c r="I84" s="353">
        <f>SUM(H84)</f>
        <v>32</v>
      </c>
      <c r="K84"/>
      <c r="L84"/>
      <c r="M84"/>
      <c r="N84"/>
      <c r="O84"/>
      <c r="P84"/>
    </row>
    <row r="85" spans="1:16" x14ac:dyDescent="0.25">
      <c r="A85" s="582" t="s">
        <v>188</v>
      </c>
      <c r="B85" s="591">
        <v>108600</v>
      </c>
      <c r="C85" s="585" t="s">
        <v>204</v>
      </c>
      <c r="D85" s="588" t="s">
        <v>236</v>
      </c>
      <c r="E85" s="343" t="s">
        <v>203</v>
      </c>
      <c r="F85" s="343">
        <v>80</v>
      </c>
      <c r="G85" s="344">
        <f>SUM(F85:F87)</f>
        <v>240</v>
      </c>
      <c r="H85" s="336"/>
      <c r="I85" s="337"/>
      <c r="K85"/>
      <c r="L85"/>
      <c r="M85"/>
      <c r="N85"/>
      <c r="O85"/>
      <c r="P85"/>
    </row>
    <row r="86" spans="1:16" x14ac:dyDescent="0.25">
      <c r="A86" s="583"/>
      <c r="B86" s="592"/>
      <c r="C86" s="586"/>
      <c r="D86" s="589"/>
      <c r="E86" s="338" t="s">
        <v>205</v>
      </c>
      <c r="F86" s="338">
        <v>80</v>
      </c>
      <c r="G86" s="339"/>
      <c r="H86" s="340"/>
      <c r="I86" s="337"/>
      <c r="K86"/>
      <c r="L86"/>
      <c r="M86"/>
      <c r="N86"/>
      <c r="O86"/>
      <c r="P86"/>
    </row>
    <row r="87" spans="1:16" ht="16.5" thickBot="1" x14ac:dyDescent="0.3">
      <c r="A87" s="584"/>
      <c r="B87" s="593"/>
      <c r="C87" s="587"/>
      <c r="D87" s="590"/>
      <c r="E87" s="341" t="s">
        <v>215</v>
      </c>
      <c r="F87" s="341">
        <v>80</v>
      </c>
      <c r="G87" s="342"/>
      <c r="H87" s="340"/>
      <c r="I87" s="337"/>
      <c r="K87"/>
      <c r="L87"/>
      <c r="M87"/>
      <c r="N87"/>
      <c r="O87"/>
      <c r="P87"/>
    </row>
    <row r="88" spans="1:16" ht="16.5" thickBot="1" x14ac:dyDescent="0.3">
      <c r="A88" s="357" t="s">
        <v>188</v>
      </c>
      <c r="B88" s="358">
        <v>106400</v>
      </c>
      <c r="C88" s="326" t="s">
        <v>209</v>
      </c>
      <c r="D88" s="359" t="s">
        <v>237</v>
      </c>
      <c r="E88" s="360" t="s">
        <v>205</v>
      </c>
      <c r="F88" s="360">
        <v>0</v>
      </c>
      <c r="G88" s="361">
        <f>SUM(F88)</f>
        <v>0</v>
      </c>
      <c r="H88" s="360">
        <v>32</v>
      </c>
      <c r="I88" s="362">
        <f>SUM(H88)</f>
        <v>32</v>
      </c>
      <c r="K88"/>
      <c r="L88"/>
      <c r="M88"/>
      <c r="N88"/>
      <c r="O88"/>
      <c r="P88"/>
    </row>
    <row r="89" spans="1:16" ht="16.5" thickBot="1" x14ac:dyDescent="0.3">
      <c r="A89" s="326" t="s">
        <v>188</v>
      </c>
      <c r="B89" s="371">
        <v>106900</v>
      </c>
      <c r="C89" s="326" t="s">
        <v>219</v>
      </c>
      <c r="D89" s="326" t="s">
        <v>239</v>
      </c>
      <c r="E89" s="371" t="s">
        <v>205</v>
      </c>
      <c r="F89" s="360">
        <v>0</v>
      </c>
      <c r="G89" s="361">
        <f>SUM(F89)</f>
        <v>0</v>
      </c>
      <c r="H89" s="371">
        <v>480</v>
      </c>
      <c r="I89" s="371">
        <f>H89</f>
        <v>480</v>
      </c>
      <c r="K89"/>
      <c r="L89"/>
      <c r="M89"/>
      <c r="N89"/>
      <c r="O89"/>
      <c r="P89"/>
    </row>
    <row r="90" spans="1:16" ht="16.5" thickBot="1" x14ac:dyDescent="0.3">
      <c r="A90" s="326" t="s">
        <v>188</v>
      </c>
      <c r="B90" s="371">
        <v>108100</v>
      </c>
      <c r="C90" s="326" t="s">
        <v>438</v>
      </c>
      <c r="D90" s="326" t="s">
        <v>238</v>
      </c>
      <c r="E90" s="371" t="s">
        <v>205</v>
      </c>
      <c r="F90" s="371">
        <v>0</v>
      </c>
      <c r="G90" s="361">
        <f>SUM(F90)</f>
        <v>0</v>
      </c>
      <c r="H90" s="371">
        <v>64</v>
      </c>
      <c r="I90" s="371">
        <v>64</v>
      </c>
      <c r="K90"/>
      <c r="L90"/>
      <c r="M90"/>
      <c r="N90"/>
      <c r="O90"/>
      <c r="P90"/>
    </row>
    <row r="91" spans="1:16" ht="16.5" thickBot="1" x14ac:dyDescent="0.3">
      <c r="A91" s="363" t="s">
        <v>188</v>
      </c>
      <c r="B91" s="364">
        <v>108200</v>
      </c>
      <c r="C91" s="120" t="s">
        <v>439</v>
      </c>
      <c r="D91" s="366" t="s">
        <v>238</v>
      </c>
      <c r="E91" s="367" t="s">
        <v>205</v>
      </c>
      <c r="F91" s="367">
        <v>256</v>
      </c>
      <c r="G91" s="368">
        <f t="shared" ref="G91:G92" si="0">SUM(F91)</f>
        <v>256</v>
      </c>
      <c r="H91" s="370"/>
      <c r="I91" s="337"/>
      <c r="K91"/>
      <c r="L91"/>
      <c r="M91"/>
      <c r="N91"/>
      <c r="O91"/>
      <c r="P91"/>
    </row>
    <row r="92" spans="1:16" ht="16.5" thickBot="1" x14ac:dyDescent="0.3">
      <c r="A92" s="363" t="s">
        <v>188</v>
      </c>
      <c r="B92" s="364">
        <v>108400</v>
      </c>
      <c r="C92" s="120" t="s">
        <v>440</v>
      </c>
      <c r="D92" s="366" t="s">
        <v>238</v>
      </c>
      <c r="E92" s="367" t="s">
        <v>205</v>
      </c>
      <c r="F92" s="367">
        <v>32</v>
      </c>
      <c r="G92" s="368">
        <f t="shared" si="0"/>
        <v>32</v>
      </c>
      <c r="H92" s="370"/>
      <c r="I92" s="337"/>
      <c r="K92"/>
      <c r="L92"/>
      <c r="M92"/>
      <c r="N92"/>
      <c r="O92"/>
      <c r="P92"/>
    </row>
    <row r="93" spans="1:16" ht="16.5" thickBot="1" x14ac:dyDescent="0.3">
      <c r="A93" s="363" t="s">
        <v>188</v>
      </c>
      <c r="B93" s="364">
        <v>108700</v>
      </c>
      <c r="C93" s="365" t="s">
        <v>208</v>
      </c>
      <c r="D93" s="366" t="s">
        <v>237</v>
      </c>
      <c r="E93" s="367" t="s">
        <v>205</v>
      </c>
      <c r="F93" s="367">
        <v>32</v>
      </c>
      <c r="G93" s="368">
        <f>SUM(F93)</f>
        <v>32</v>
      </c>
      <c r="H93" s="370"/>
      <c r="I93" s="337"/>
      <c r="K93"/>
      <c r="L93"/>
      <c r="M93"/>
      <c r="N93"/>
      <c r="O93"/>
      <c r="P93"/>
    </row>
    <row r="94" spans="1:16" ht="16.5" thickBot="1" x14ac:dyDescent="0.3">
      <c r="A94" s="357" t="s">
        <v>188</v>
      </c>
      <c r="B94" s="358">
        <v>105900</v>
      </c>
      <c r="C94" s="326" t="s">
        <v>220</v>
      </c>
      <c r="D94" s="359" t="s">
        <v>240</v>
      </c>
      <c r="E94" s="360" t="s">
        <v>205</v>
      </c>
      <c r="F94" s="360">
        <v>0</v>
      </c>
      <c r="G94" s="361">
        <f t="shared" ref="G94:G96" si="1">SUM(F94)</f>
        <v>0</v>
      </c>
      <c r="H94" s="360">
        <v>232</v>
      </c>
      <c r="I94" s="362">
        <f t="shared" ref="I94:I96" si="2">SUM(H94)</f>
        <v>232</v>
      </c>
      <c r="K94"/>
      <c r="L94"/>
      <c r="M94"/>
      <c r="N94"/>
      <c r="O94"/>
      <c r="P94"/>
    </row>
    <row r="95" spans="1:16" ht="16.5" thickBot="1" x14ac:dyDescent="0.3">
      <c r="A95" s="357" t="s">
        <v>188</v>
      </c>
      <c r="B95" s="358">
        <v>105000</v>
      </c>
      <c r="C95" s="326" t="s">
        <v>223</v>
      </c>
      <c r="D95" s="359" t="s">
        <v>241</v>
      </c>
      <c r="E95" s="360" t="s">
        <v>205</v>
      </c>
      <c r="F95" s="360">
        <v>0</v>
      </c>
      <c r="G95" s="361">
        <f t="shared" si="1"/>
        <v>0</v>
      </c>
      <c r="H95" s="360">
        <v>16</v>
      </c>
      <c r="I95" s="362">
        <f t="shared" si="2"/>
        <v>16</v>
      </c>
      <c r="K95"/>
      <c r="L95"/>
      <c r="M95"/>
      <c r="N95"/>
      <c r="O95"/>
      <c r="P95"/>
    </row>
    <row r="96" spans="1:16" ht="16.5" thickBot="1" x14ac:dyDescent="0.3">
      <c r="A96" s="357" t="s">
        <v>188</v>
      </c>
      <c r="B96" s="358">
        <v>105400</v>
      </c>
      <c r="C96" s="326" t="s">
        <v>221</v>
      </c>
      <c r="D96" s="359" t="s">
        <v>242</v>
      </c>
      <c r="E96" s="360" t="s">
        <v>205</v>
      </c>
      <c r="F96" s="360">
        <v>0</v>
      </c>
      <c r="G96" s="361">
        <f t="shared" si="1"/>
        <v>0</v>
      </c>
      <c r="H96" s="360">
        <v>105</v>
      </c>
      <c r="I96" s="362">
        <f t="shared" si="2"/>
        <v>105</v>
      </c>
      <c r="K96"/>
      <c r="L96"/>
      <c r="M96"/>
      <c r="N96"/>
      <c r="O96"/>
      <c r="P96"/>
    </row>
    <row r="97" spans="1:16" x14ac:dyDescent="0.25">
      <c r="A97" s="570" t="s">
        <v>188</v>
      </c>
      <c r="B97" s="579">
        <v>108000</v>
      </c>
      <c r="C97" s="572" t="s">
        <v>202</v>
      </c>
      <c r="D97" s="574" t="s">
        <v>243</v>
      </c>
      <c r="E97" s="345" t="s">
        <v>203</v>
      </c>
      <c r="F97" s="345">
        <v>0</v>
      </c>
      <c r="G97" s="354">
        <f>SUM(F97:F99)</f>
        <v>0</v>
      </c>
      <c r="H97" s="345">
        <v>232</v>
      </c>
      <c r="I97" s="346">
        <f>SUM(H97:H99)</f>
        <v>696</v>
      </c>
      <c r="K97"/>
      <c r="L97"/>
      <c r="M97"/>
      <c r="N97"/>
      <c r="O97"/>
      <c r="P97"/>
    </row>
    <row r="98" spans="1:16" x14ac:dyDescent="0.25">
      <c r="A98" s="571"/>
      <c r="B98" s="580"/>
      <c r="C98" s="573"/>
      <c r="D98" s="575"/>
      <c r="E98" s="278" t="s">
        <v>205</v>
      </c>
      <c r="F98" s="278">
        <v>0</v>
      </c>
      <c r="G98" s="355"/>
      <c r="H98" s="278">
        <v>232</v>
      </c>
      <c r="I98" s="350"/>
      <c r="K98"/>
      <c r="L98"/>
      <c r="M98"/>
      <c r="N98"/>
      <c r="O98"/>
      <c r="P98"/>
    </row>
    <row r="99" spans="1:16" ht="16.5" thickBot="1" x14ac:dyDescent="0.3">
      <c r="A99" s="576"/>
      <c r="B99" s="581"/>
      <c r="C99" s="577"/>
      <c r="D99" s="578"/>
      <c r="E99" s="284" t="s">
        <v>215</v>
      </c>
      <c r="F99" s="284">
        <v>0</v>
      </c>
      <c r="G99" s="356"/>
      <c r="H99" s="284">
        <v>232</v>
      </c>
      <c r="I99" s="351"/>
      <c r="K99"/>
      <c r="L99"/>
      <c r="M99"/>
      <c r="N99"/>
      <c r="O99"/>
      <c r="P99"/>
    </row>
    <row r="100" spans="1:16" x14ac:dyDescent="0.25">
      <c r="A100" s="570" t="s">
        <v>188</v>
      </c>
      <c r="B100" s="579">
        <v>106600</v>
      </c>
      <c r="C100" s="572" t="s">
        <v>206</v>
      </c>
      <c r="D100" s="574" t="s">
        <v>244</v>
      </c>
      <c r="E100" s="345" t="s">
        <v>203</v>
      </c>
      <c r="F100" s="345">
        <v>0</v>
      </c>
      <c r="G100" s="354">
        <f>SUM(F100:F102)</f>
        <v>0</v>
      </c>
      <c r="H100" s="345">
        <v>152</v>
      </c>
      <c r="I100" s="346">
        <f>SUM(H100:H102)</f>
        <v>456</v>
      </c>
      <c r="K100"/>
      <c r="L100"/>
      <c r="M100"/>
      <c r="N100"/>
      <c r="O100"/>
      <c r="P100"/>
    </row>
    <row r="101" spans="1:16" x14ac:dyDescent="0.25">
      <c r="A101" s="571"/>
      <c r="B101" s="580"/>
      <c r="C101" s="573"/>
      <c r="D101" s="575"/>
      <c r="E101" s="278" t="s">
        <v>205</v>
      </c>
      <c r="F101" s="278">
        <v>0</v>
      </c>
      <c r="G101" s="355"/>
      <c r="H101" s="278">
        <v>152</v>
      </c>
      <c r="I101" s="350"/>
      <c r="K101"/>
      <c r="L101"/>
      <c r="M101"/>
      <c r="N101"/>
      <c r="O101"/>
      <c r="P101"/>
    </row>
    <row r="102" spans="1:16" ht="16.5" thickBot="1" x14ac:dyDescent="0.3">
      <c r="A102" s="576"/>
      <c r="B102" s="581"/>
      <c r="C102" s="577"/>
      <c r="D102" s="578"/>
      <c r="E102" s="284" t="s">
        <v>215</v>
      </c>
      <c r="F102" s="284">
        <v>0</v>
      </c>
      <c r="G102" s="356"/>
      <c r="H102" s="284">
        <v>152</v>
      </c>
      <c r="I102" s="351"/>
      <c r="K102"/>
      <c r="L102"/>
      <c r="M102"/>
      <c r="N102"/>
      <c r="O102"/>
      <c r="P102"/>
    </row>
    <row r="103" spans="1:16" x14ac:dyDescent="0.25">
      <c r="A103" s="570" t="s">
        <v>188</v>
      </c>
      <c r="B103" s="579">
        <v>104800</v>
      </c>
      <c r="C103" s="572" t="s">
        <v>213</v>
      </c>
      <c r="D103" s="574" t="s">
        <v>245</v>
      </c>
      <c r="E103" s="345" t="s">
        <v>203</v>
      </c>
      <c r="F103" s="345">
        <v>0</v>
      </c>
      <c r="G103" s="354">
        <f>SUM(F103:F105)</f>
        <v>0</v>
      </c>
      <c r="H103" s="345">
        <v>16</v>
      </c>
      <c r="I103" s="346">
        <f>SUM(H103:H105)</f>
        <v>40</v>
      </c>
      <c r="K103"/>
      <c r="L103"/>
      <c r="M103"/>
      <c r="N103"/>
      <c r="O103"/>
      <c r="P103"/>
    </row>
    <row r="104" spans="1:16" x14ac:dyDescent="0.25">
      <c r="A104" s="571"/>
      <c r="B104" s="580"/>
      <c r="C104" s="573"/>
      <c r="D104" s="575"/>
      <c r="E104" s="278" t="s">
        <v>205</v>
      </c>
      <c r="F104" s="278">
        <v>0</v>
      </c>
      <c r="G104" s="355"/>
      <c r="H104" s="278">
        <v>16</v>
      </c>
      <c r="I104" s="350"/>
      <c r="K104"/>
      <c r="L104"/>
      <c r="M104"/>
      <c r="N104"/>
      <c r="O104"/>
      <c r="P104"/>
    </row>
    <row r="105" spans="1:16" ht="16.5" thickBot="1" x14ac:dyDescent="0.3">
      <c r="A105" s="576"/>
      <c r="B105" s="581"/>
      <c r="C105" s="577"/>
      <c r="D105" s="578"/>
      <c r="E105" s="284" t="s">
        <v>215</v>
      </c>
      <c r="F105" s="284">
        <v>0</v>
      </c>
      <c r="G105" s="356"/>
      <c r="H105" s="284">
        <v>8</v>
      </c>
      <c r="I105" s="351"/>
      <c r="K105"/>
      <c r="L105"/>
      <c r="M105"/>
      <c r="N105"/>
      <c r="O105"/>
      <c r="P105"/>
    </row>
    <row r="106" spans="1:16" x14ac:dyDescent="0.25">
      <c r="A106" s="570" t="s">
        <v>188</v>
      </c>
      <c r="B106" s="579">
        <v>105800</v>
      </c>
      <c r="C106" s="572" t="s">
        <v>210</v>
      </c>
      <c r="D106" s="574" t="s">
        <v>246</v>
      </c>
      <c r="E106" s="345" t="s">
        <v>203</v>
      </c>
      <c r="F106" s="345">
        <v>0</v>
      </c>
      <c r="G106" s="354">
        <f>SUM(F106:F108)</f>
        <v>0</v>
      </c>
      <c r="H106" s="345">
        <v>16</v>
      </c>
      <c r="I106" s="346">
        <f>SUM(H106:H108)</f>
        <v>48</v>
      </c>
      <c r="K106"/>
      <c r="L106"/>
      <c r="M106"/>
      <c r="N106"/>
      <c r="O106"/>
      <c r="P106"/>
    </row>
    <row r="107" spans="1:16" x14ac:dyDescent="0.25">
      <c r="A107" s="571"/>
      <c r="B107" s="580"/>
      <c r="C107" s="573"/>
      <c r="D107" s="575"/>
      <c r="E107" s="278" t="s">
        <v>205</v>
      </c>
      <c r="F107" s="278">
        <v>0</v>
      </c>
      <c r="G107" s="355"/>
      <c r="H107" s="278">
        <v>16</v>
      </c>
      <c r="I107" s="350"/>
      <c r="K107"/>
      <c r="L107"/>
      <c r="M107"/>
      <c r="N107"/>
      <c r="O107"/>
      <c r="P107"/>
    </row>
    <row r="108" spans="1:16" ht="16.5" thickBot="1" x14ac:dyDescent="0.3">
      <c r="A108" s="576"/>
      <c r="B108" s="581"/>
      <c r="C108" s="577"/>
      <c r="D108" s="578"/>
      <c r="E108" s="284" t="s">
        <v>215</v>
      </c>
      <c r="F108" s="284">
        <v>0</v>
      </c>
      <c r="G108" s="356"/>
      <c r="H108" s="284">
        <v>16</v>
      </c>
      <c r="I108" s="351"/>
      <c r="K108"/>
      <c r="L108"/>
      <c r="M108"/>
      <c r="N108"/>
      <c r="O108"/>
      <c r="P108"/>
    </row>
    <row r="109" spans="1:16" x14ac:dyDescent="0.25">
      <c r="A109" s="570" t="s">
        <v>188</v>
      </c>
      <c r="B109" s="579">
        <v>104900</v>
      </c>
      <c r="C109" s="572" t="s">
        <v>212</v>
      </c>
      <c r="D109" s="574" t="s">
        <v>247</v>
      </c>
      <c r="E109" s="345" t="s">
        <v>203</v>
      </c>
      <c r="F109" s="345">
        <v>0</v>
      </c>
      <c r="G109" s="354">
        <f>SUM(F109:F111)</f>
        <v>0</v>
      </c>
      <c r="H109" s="345">
        <v>16</v>
      </c>
      <c r="I109" s="346">
        <f>SUM(H109:H111)</f>
        <v>72</v>
      </c>
      <c r="K109"/>
      <c r="L109"/>
      <c r="M109"/>
      <c r="N109"/>
      <c r="O109"/>
      <c r="P109"/>
    </row>
    <row r="110" spans="1:16" x14ac:dyDescent="0.25">
      <c r="A110" s="571"/>
      <c r="B110" s="580"/>
      <c r="C110" s="573"/>
      <c r="D110" s="575"/>
      <c r="E110" s="278" t="s">
        <v>215</v>
      </c>
      <c r="F110" s="278">
        <v>0</v>
      </c>
      <c r="G110" s="355"/>
      <c r="H110" s="278">
        <v>8</v>
      </c>
      <c r="I110" s="350"/>
      <c r="K110"/>
      <c r="L110"/>
      <c r="M110"/>
      <c r="N110"/>
      <c r="O110"/>
      <c r="P110"/>
    </row>
    <row r="111" spans="1:16" ht="16.5" thickBot="1" x14ac:dyDescent="0.3">
      <c r="A111" s="576"/>
      <c r="B111" s="581"/>
      <c r="C111" s="577"/>
      <c r="D111" s="578"/>
      <c r="E111" s="284" t="s">
        <v>216</v>
      </c>
      <c r="F111" s="284">
        <v>0</v>
      </c>
      <c r="G111" s="356"/>
      <c r="H111" s="284">
        <v>48</v>
      </c>
      <c r="I111" s="351"/>
      <c r="K111"/>
      <c r="L111"/>
      <c r="M111"/>
      <c r="N111"/>
      <c r="O111"/>
      <c r="P111"/>
    </row>
    <row r="112" spans="1:16" x14ac:dyDescent="0.25">
      <c r="A112" s="570" t="s">
        <v>188</v>
      </c>
      <c r="B112" s="579">
        <v>105300</v>
      </c>
      <c r="C112" s="572" t="s">
        <v>211</v>
      </c>
      <c r="D112" s="574" t="s">
        <v>248</v>
      </c>
      <c r="E112" s="345" t="s">
        <v>203</v>
      </c>
      <c r="F112" s="345">
        <v>0</v>
      </c>
      <c r="G112" s="354">
        <f>SUM(F112:F114)</f>
        <v>0</v>
      </c>
      <c r="H112" s="345">
        <v>16</v>
      </c>
      <c r="I112" s="346">
        <f>SUM(H112:H114)</f>
        <v>40</v>
      </c>
      <c r="K112"/>
      <c r="L112"/>
      <c r="M112"/>
      <c r="N112"/>
      <c r="O112"/>
      <c r="P112"/>
    </row>
    <row r="113" spans="1:16" x14ac:dyDescent="0.25">
      <c r="A113" s="571"/>
      <c r="B113" s="580"/>
      <c r="C113" s="573"/>
      <c r="D113" s="575"/>
      <c r="E113" s="278" t="s">
        <v>205</v>
      </c>
      <c r="F113" s="278">
        <v>0</v>
      </c>
      <c r="G113" s="355"/>
      <c r="H113" s="278">
        <v>16</v>
      </c>
      <c r="I113" s="350"/>
      <c r="K113"/>
      <c r="L113"/>
      <c r="M113"/>
      <c r="N113"/>
      <c r="O113"/>
      <c r="P113"/>
    </row>
    <row r="114" spans="1:16" ht="16.5" thickBot="1" x14ac:dyDescent="0.3">
      <c r="A114" s="571"/>
      <c r="B114" s="581"/>
      <c r="C114" s="573"/>
      <c r="D114" s="575"/>
      <c r="E114" s="352" t="s">
        <v>215</v>
      </c>
      <c r="F114" s="352">
        <v>0</v>
      </c>
      <c r="G114" s="369"/>
      <c r="H114" s="352">
        <v>8</v>
      </c>
      <c r="I114" s="353"/>
      <c r="K114"/>
      <c r="L114"/>
      <c r="M114"/>
      <c r="N114"/>
      <c r="O114"/>
      <c r="P114"/>
    </row>
    <row r="115" spans="1:16" ht="16.5" thickBot="1" x14ac:dyDescent="0.3">
      <c r="A115" s="136"/>
      <c r="B115" s="312"/>
      <c r="C115" s="327" t="s">
        <v>117</v>
      </c>
      <c r="D115" s="137"/>
      <c r="E115" s="137"/>
      <c r="F115" s="145">
        <f>SUM(F57:F114)</f>
        <v>1784</v>
      </c>
      <c r="G115" s="153">
        <f>SUM(G57:G114)</f>
        <v>1784</v>
      </c>
      <c r="H115" s="154">
        <f t="shared" ref="H115:I115" si="3">SUM(H69:H114)</f>
        <v>2481</v>
      </c>
      <c r="I115" s="160">
        <f t="shared" si="3"/>
        <v>2481</v>
      </c>
    </row>
  </sheetData>
  <sortState ref="A69:G114">
    <sortCondition ref="C69:C114"/>
  </sortState>
  <mergeCells count="64">
    <mergeCell ref="B57:B59"/>
    <mergeCell ref="B60:B62"/>
    <mergeCell ref="B63:B65"/>
    <mergeCell ref="B66:B68"/>
    <mergeCell ref="B69:B71"/>
    <mergeCell ref="A60:A62"/>
    <mergeCell ref="C60:C62"/>
    <mergeCell ref="D60:D62"/>
    <mergeCell ref="A66:A68"/>
    <mergeCell ref="C66:C68"/>
    <mergeCell ref="D66:D68"/>
    <mergeCell ref="A57:A59"/>
    <mergeCell ref="C57:C59"/>
    <mergeCell ref="D57:D59"/>
    <mergeCell ref="A78:A80"/>
    <mergeCell ref="C78:C80"/>
    <mergeCell ref="D78:D80"/>
    <mergeCell ref="A63:A65"/>
    <mergeCell ref="C63:C65"/>
    <mergeCell ref="D63:D65"/>
    <mergeCell ref="A75:A77"/>
    <mergeCell ref="C75:C77"/>
    <mergeCell ref="D75:D77"/>
    <mergeCell ref="A69:A71"/>
    <mergeCell ref="C69:C71"/>
    <mergeCell ref="D69:D71"/>
    <mergeCell ref="A72:A74"/>
    <mergeCell ref="C72:C74"/>
    <mergeCell ref="D72:D74"/>
    <mergeCell ref="A81:A83"/>
    <mergeCell ref="C81:C83"/>
    <mergeCell ref="D81:D83"/>
    <mergeCell ref="B72:B74"/>
    <mergeCell ref="B75:B77"/>
    <mergeCell ref="B78:B80"/>
    <mergeCell ref="B81:B83"/>
    <mergeCell ref="A85:A87"/>
    <mergeCell ref="C85:C87"/>
    <mergeCell ref="D85:D87"/>
    <mergeCell ref="A97:A99"/>
    <mergeCell ref="C97:C99"/>
    <mergeCell ref="D97:D99"/>
    <mergeCell ref="B85:B87"/>
    <mergeCell ref="B97:B99"/>
    <mergeCell ref="A100:A102"/>
    <mergeCell ref="C100:C102"/>
    <mergeCell ref="D100:D102"/>
    <mergeCell ref="A103:A105"/>
    <mergeCell ref="C103:C105"/>
    <mergeCell ref="D103:D105"/>
    <mergeCell ref="B100:B102"/>
    <mergeCell ref="B103:B105"/>
    <mergeCell ref="A112:A114"/>
    <mergeCell ref="C112:C114"/>
    <mergeCell ref="D112:D114"/>
    <mergeCell ref="A106:A108"/>
    <mergeCell ref="C106:C108"/>
    <mergeCell ref="D106:D108"/>
    <mergeCell ref="A109:A111"/>
    <mergeCell ref="C109:C111"/>
    <mergeCell ref="D109:D111"/>
    <mergeCell ref="B106:B108"/>
    <mergeCell ref="B109:B111"/>
    <mergeCell ref="B112:B114"/>
  </mergeCells>
  <hyperlinks>
    <hyperlink ref="H28" location="Quotations!A1" display="Manufacturer Quote"/>
    <hyperlink ref="H31" location="Quotations!G1" display="Manufacturer Quote"/>
    <hyperlink ref="H38" location="Quotations!G1" display="Manufacturer Quote"/>
    <hyperlink ref="H41" location="Quotations!O1" display="Manufacturer Quote"/>
    <hyperlink ref="H34" location="Quotations!O1" display="Manufacturer Quote"/>
    <hyperlink ref="H42" location="Quotations!A11" display="Manufacturer Quote"/>
    <hyperlink ref="H35" location="Quotations!A11" display="Manufacturer Quote"/>
    <hyperlink ref="H36" location="Quotations!A22" display="Web Search"/>
    <hyperlink ref="H46" location="Quotations!E22" display="Vendor Quote"/>
  </hyperlink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1"/>
  <sheetViews>
    <sheetView zoomScale="90" zoomScaleNormal="90" workbookViewId="0">
      <selection activeCell="A58" sqref="A58:A60"/>
    </sheetView>
  </sheetViews>
  <sheetFormatPr defaultRowHeight="15.75" x14ac:dyDescent="0.25"/>
  <cols>
    <col min="1" max="1" width="10.375" bestFit="1" customWidth="1"/>
    <col min="2" max="2" width="10.375" customWidth="1"/>
    <col min="3" max="3" width="47.25" bestFit="1" customWidth="1"/>
    <col min="4" max="4" width="31.25" bestFit="1" customWidth="1"/>
    <col min="5" max="5" width="18.75" bestFit="1" customWidth="1"/>
    <col min="6" max="6" width="10.75" style="76" bestFit="1" customWidth="1"/>
    <col min="7" max="7" width="9.625" bestFit="1" customWidth="1"/>
    <col min="8" max="8" width="21" bestFit="1" customWidth="1"/>
    <col min="9" max="9" width="9.125" style="45" bestFit="1" customWidth="1"/>
    <col min="10" max="10" width="8.75" style="76" bestFit="1" customWidth="1"/>
    <col min="11" max="11" width="14.625" style="45" bestFit="1" customWidth="1"/>
    <col min="12" max="12" width="13.75" bestFit="1" customWidth="1"/>
  </cols>
  <sheetData>
    <row r="1" spans="1:16" ht="21.75" thickBot="1" x14ac:dyDescent="0.4">
      <c r="A1" s="189" t="s">
        <v>224</v>
      </c>
      <c r="B1" s="190"/>
      <c r="C1" s="190"/>
      <c r="D1" s="190"/>
      <c r="E1" s="190"/>
      <c r="F1" s="191"/>
      <c r="G1" s="190"/>
      <c r="H1" s="190"/>
      <c r="I1" s="192"/>
      <c r="J1" s="193"/>
      <c r="K1" s="177"/>
      <c r="L1" s="178"/>
      <c r="M1" s="178"/>
      <c r="N1" s="178"/>
      <c r="O1" s="178"/>
      <c r="P1" s="178"/>
    </row>
    <row r="2" spans="1:16" x14ac:dyDescent="0.25">
      <c r="A2" s="17" t="s">
        <v>16</v>
      </c>
      <c r="B2" s="376" t="s">
        <v>430</v>
      </c>
      <c r="C2" s="18" t="s">
        <v>17</v>
      </c>
      <c r="D2" s="18" t="s">
        <v>35</v>
      </c>
      <c r="E2" s="18" t="s">
        <v>36</v>
      </c>
      <c r="F2" s="73" t="s">
        <v>37</v>
      </c>
      <c r="G2" s="18" t="s">
        <v>38</v>
      </c>
      <c r="H2" s="18" t="s">
        <v>39</v>
      </c>
      <c r="I2" s="40" t="s">
        <v>37</v>
      </c>
      <c r="J2" s="41" t="s">
        <v>117</v>
      </c>
      <c r="K2" s="179"/>
      <c r="M2" s="180"/>
      <c r="N2" s="180"/>
      <c r="P2" s="180"/>
    </row>
    <row r="3" spans="1:16" ht="16.5" thickBot="1" x14ac:dyDescent="0.3">
      <c r="A3" s="56" t="s">
        <v>190</v>
      </c>
      <c r="B3" s="377"/>
      <c r="C3" s="57" t="s">
        <v>119</v>
      </c>
      <c r="D3" s="57"/>
      <c r="E3" s="57"/>
      <c r="F3" s="74"/>
      <c r="G3" s="57"/>
      <c r="H3" s="57"/>
      <c r="I3" s="65"/>
      <c r="J3" s="66">
        <f>SUM(I4:I25)</f>
        <v>148818.70000000001</v>
      </c>
      <c r="K3" s="68"/>
      <c r="M3" s="69"/>
      <c r="N3" s="69"/>
      <c r="P3" s="69"/>
    </row>
    <row r="4" spans="1:16" ht="16.5" thickBot="1" x14ac:dyDescent="0.3">
      <c r="A4" s="56" t="s">
        <v>190</v>
      </c>
      <c r="B4" s="384">
        <v>109400</v>
      </c>
      <c r="C4" s="60" t="s">
        <v>126</v>
      </c>
      <c r="D4" s="60"/>
      <c r="E4" s="60"/>
      <c r="F4" s="75"/>
      <c r="G4" s="60"/>
      <c r="H4" s="60"/>
      <c r="I4" s="61">
        <f>SUM(F5:F8)</f>
        <v>10432.66</v>
      </c>
      <c r="J4" s="198"/>
      <c r="M4" s="42"/>
      <c r="N4" s="42"/>
      <c r="O4" s="42"/>
      <c r="P4" s="42"/>
    </row>
    <row r="5" spans="1:16" x14ac:dyDescent="0.25">
      <c r="A5" s="49"/>
      <c r="B5" s="378"/>
      <c r="C5" s="50"/>
      <c r="D5" s="50" t="s">
        <v>50</v>
      </c>
      <c r="E5" s="50" t="s">
        <v>51</v>
      </c>
      <c r="F5" s="52">
        <v>4361.9799999999996</v>
      </c>
      <c r="G5" s="50" t="s">
        <v>81</v>
      </c>
      <c r="H5" s="72" t="s">
        <v>183</v>
      </c>
      <c r="I5" s="51"/>
      <c r="J5" s="199"/>
      <c r="K5" s="194"/>
      <c r="M5" s="195"/>
      <c r="N5" s="195"/>
      <c r="O5" s="195"/>
      <c r="P5" s="195"/>
    </row>
    <row r="6" spans="1:16" x14ac:dyDescent="0.25">
      <c r="A6" s="49"/>
      <c r="B6" s="378"/>
      <c r="C6" s="50"/>
      <c r="D6" s="50" t="s">
        <v>57</v>
      </c>
      <c r="E6" s="50" t="s">
        <v>44</v>
      </c>
      <c r="F6" s="52">
        <v>4277.84</v>
      </c>
      <c r="G6" s="50" t="s">
        <v>81</v>
      </c>
      <c r="H6" s="50" t="s">
        <v>127</v>
      </c>
      <c r="I6" s="51"/>
      <c r="J6" s="199"/>
      <c r="K6" s="194"/>
      <c r="M6" s="195"/>
      <c r="N6" s="195"/>
      <c r="O6" s="195"/>
      <c r="P6" s="195"/>
    </row>
    <row r="7" spans="1:16" x14ac:dyDescent="0.25">
      <c r="A7" s="49"/>
      <c r="B7" s="378"/>
      <c r="C7" s="50"/>
      <c r="D7" s="50" t="s">
        <v>61</v>
      </c>
      <c r="E7" s="50" t="s">
        <v>44</v>
      </c>
      <c r="F7" s="52">
        <v>1440.43</v>
      </c>
      <c r="G7" s="50" t="s">
        <v>81</v>
      </c>
      <c r="H7" s="50" t="s">
        <v>127</v>
      </c>
      <c r="I7" s="51"/>
      <c r="J7" s="199"/>
      <c r="K7" s="194"/>
      <c r="M7" s="195"/>
      <c r="N7" s="195"/>
      <c r="O7" s="195"/>
      <c r="P7" s="195"/>
    </row>
    <row r="8" spans="1:16" ht="16.5" thickBot="1" x14ac:dyDescent="0.3">
      <c r="A8" s="46"/>
      <c r="B8" s="379"/>
      <c r="C8" s="47"/>
      <c r="D8" s="47" t="s">
        <v>73</v>
      </c>
      <c r="E8" s="47" t="s">
        <v>74</v>
      </c>
      <c r="F8" s="62">
        <v>352.41</v>
      </c>
      <c r="G8" s="47" t="s">
        <v>81</v>
      </c>
      <c r="H8" s="47" t="s">
        <v>82</v>
      </c>
      <c r="I8" s="48"/>
      <c r="J8" s="199"/>
      <c r="K8" s="194"/>
      <c r="M8" s="195"/>
      <c r="N8" s="195"/>
      <c r="O8" s="195"/>
      <c r="P8" s="195"/>
    </row>
    <row r="9" spans="1:16" ht="16.5" thickBot="1" x14ac:dyDescent="0.3">
      <c r="A9" s="56" t="s">
        <v>190</v>
      </c>
      <c r="B9" s="384">
        <v>110300</v>
      </c>
      <c r="C9" s="60" t="s">
        <v>128</v>
      </c>
      <c r="D9" s="60"/>
      <c r="E9" s="60"/>
      <c r="F9" s="75"/>
      <c r="G9" s="60"/>
      <c r="H9" s="60"/>
      <c r="I9" s="61">
        <f>SUM(F10:F16)</f>
        <v>75826.880000000005</v>
      </c>
      <c r="J9" s="198"/>
      <c r="M9" s="42"/>
      <c r="N9" s="42"/>
      <c r="O9" s="42"/>
      <c r="P9" s="42"/>
    </row>
    <row r="10" spans="1:16" x14ac:dyDescent="0.25">
      <c r="A10" s="49"/>
      <c r="B10" s="378"/>
      <c r="C10" s="50"/>
      <c r="D10" s="50" t="s">
        <v>84</v>
      </c>
      <c r="E10" s="50" t="s">
        <v>85</v>
      </c>
      <c r="F10" s="52">
        <v>1621.08</v>
      </c>
      <c r="G10" s="50" t="s">
        <v>81</v>
      </c>
      <c r="H10" s="72" t="s">
        <v>183</v>
      </c>
      <c r="I10" s="51"/>
      <c r="J10" s="199"/>
      <c r="K10" s="194"/>
      <c r="M10" s="195"/>
      <c r="N10" s="195"/>
      <c r="O10" s="195"/>
      <c r="P10" s="195"/>
    </row>
    <row r="11" spans="1:16" x14ac:dyDescent="0.25">
      <c r="A11" s="49"/>
      <c r="B11" s="378"/>
      <c r="C11" s="50"/>
      <c r="D11" s="50" t="s">
        <v>86</v>
      </c>
      <c r="E11" s="50" t="s">
        <v>87</v>
      </c>
      <c r="F11" s="52">
        <v>23400</v>
      </c>
      <c r="G11" s="50" t="s">
        <v>81</v>
      </c>
      <c r="H11" s="72" t="s">
        <v>82</v>
      </c>
      <c r="I11" s="51"/>
      <c r="J11" s="199"/>
      <c r="K11" s="194"/>
      <c r="M11" s="195"/>
      <c r="N11" s="195"/>
      <c r="O11" s="195"/>
      <c r="P11" s="195"/>
    </row>
    <row r="12" spans="1:16" x14ac:dyDescent="0.25">
      <c r="A12" s="49"/>
      <c r="B12" s="378"/>
      <c r="C12" s="50"/>
      <c r="D12" s="50" t="s">
        <v>88</v>
      </c>
      <c r="E12" s="50" t="s">
        <v>89</v>
      </c>
      <c r="F12" s="52">
        <v>21780</v>
      </c>
      <c r="G12" s="50" t="s">
        <v>81</v>
      </c>
      <c r="H12" s="72" t="s">
        <v>183</v>
      </c>
      <c r="I12" s="51"/>
      <c r="J12" s="199"/>
      <c r="K12" s="194"/>
      <c r="M12" s="195"/>
      <c r="N12" s="195"/>
      <c r="O12" s="195"/>
      <c r="P12" s="195"/>
    </row>
    <row r="13" spans="1:16" x14ac:dyDescent="0.25">
      <c r="A13" s="49"/>
      <c r="B13" s="378"/>
      <c r="C13" s="50"/>
      <c r="D13" s="50" t="s">
        <v>90</v>
      </c>
      <c r="E13" s="50" t="s">
        <v>89</v>
      </c>
      <c r="F13" s="52">
        <v>20350</v>
      </c>
      <c r="G13" s="50" t="s">
        <v>81</v>
      </c>
      <c r="H13" s="72" t="s">
        <v>183</v>
      </c>
      <c r="I13" s="51"/>
      <c r="J13" s="199"/>
      <c r="K13" s="194"/>
      <c r="M13" s="195"/>
      <c r="N13" s="195"/>
      <c r="O13" s="195"/>
      <c r="P13" s="195"/>
    </row>
    <row r="14" spans="1:16" x14ac:dyDescent="0.25">
      <c r="A14" s="49"/>
      <c r="B14" s="378"/>
      <c r="C14" s="50"/>
      <c r="D14" s="50" t="s">
        <v>91</v>
      </c>
      <c r="E14" s="50" t="s">
        <v>92</v>
      </c>
      <c r="F14" s="52">
        <v>1145.8</v>
      </c>
      <c r="G14" s="50" t="s">
        <v>81</v>
      </c>
      <c r="H14" s="72" t="s">
        <v>82</v>
      </c>
      <c r="I14" s="51"/>
      <c r="J14" s="199"/>
      <c r="K14" s="194"/>
      <c r="M14" s="195"/>
      <c r="N14" s="195"/>
      <c r="O14" s="195"/>
      <c r="P14" s="195"/>
    </row>
    <row r="15" spans="1:16" x14ac:dyDescent="0.25">
      <c r="A15" s="49"/>
      <c r="B15" s="378"/>
      <c r="C15" s="50"/>
      <c r="D15" s="50" t="s">
        <v>93</v>
      </c>
      <c r="E15" s="50" t="s">
        <v>74</v>
      </c>
      <c r="F15" s="52">
        <v>6930</v>
      </c>
      <c r="G15" s="50" t="s">
        <v>81</v>
      </c>
      <c r="H15" s="72" t="s">
        <v>82</v>
      </c>
      <c r="I15" s="51"/>
      <c r="J15" s="199"/>
      <c r="K15" s="194"/>
      <c r="M15" s="195"/>
      <c r="N15" s="195"/>
      <c r="O15" s="195"/>
      <c r="P15" s="195"/>
    </row>
    <row r="16" spans="1:16" ht="16.5" thickBot="1" x14ac:dyDescent="0.3">
      <c r="A16" s="46"/>
      <c r="B16" s="379"/>
      <c r="C16" s="47"/>
      <c r="D16" s="47" t="s">
        <v>94</v>
      </c>
      <c r="E16" s="47" t="s">
        <v>95</v>
      </c>
      <c r="F16" s="62">
        <v>600</v>
      </c>
      <c r="G16" s="47" t="s">
        <v>81</v>
      </c>
      <c r="H16" s="71" t="s">
        <v>82</v>
      </c>
      <c r="I16" s="48"/>
      <c r="J16" s="199"/>
      <c r="K16" s="194"/>
      <c r="M16" s="195"/>
      <c r="N16" s="195"/>
      <c r="O16" s="195"/>
      <c r="P16" s="195"/>
    </row>
    <row r="17" spans="1:16" ht="16.5" thickBot="1" x14ac:dyDescent="0.3">
      <c r="A17" s="56" t="s">
        <v>190</v>
      </c>
      <c r="B17" s="384">
        <v>111200</v>
      </c>
      <c r="C17" s="60" t="s">
        <v>129</v>
      </c>
      <c r="D17" s="60"/>
      <c r="E17" s="60"/>
      <c r="F17" s="75"/>
      <c r="G17" s="60"/>
      <c r="H17" s="60"/>
      <c r="I17" s="61">
        <f>SUM(F18:F22)</f>
        <v>34559.160000000003</v>
      </c>
      <c r="J17" s="198"/>
      <c r="M17" s="42"/>
      <c r="N17" s="42"/>
      <c r="O17" s="42"/>
      <c r="P17" s="42"/>
    </row>
    <row r="18" spans="1:16" x14ac:dyDescent="0.25">
      <c r="A18" s="49"/>
      <c r="B18" s="378"/>
      <c r="C18" s="50"/>
      <c r="D18" s="50" t="s">
        <v>86</v>
      </c>
      <c r="E18" s="50" t="s">
        <v>87</v>
      </c>
      <c r="F18" s="52">
        <v>12000</v>
      </c>
      <c r="G18" s="50" t="s">
        <v>81</v>
      </c>
      <c r="H18" s="72" t="s">
        <v>82</v>
      </c>
      <c r="I18" s="51"/>
      <c r="J18" s="199"/>
      <c r="K18" s="194"/>
      <c r="M18" s="195"/>
      <c r="N18" s="195"/>
      <c r="O18" s="195"/>
      <c r="P18" s="195"/>
    </row>
    <row r="19" spans="1:16" x14ac:dyDescent="0.25">
      <c r="A19" s="49"/>
      <c r="B19" s="378"/>
      <c r="C19" s="50"/>
      <c r="D19" s="50" t="s">
        <v>88</v>
      </c>
      <c r="E19" s="50" t="s">
        <v>89</v>
      </c>
      <c r="F19" s="52">
        <v>7260</v>
      </c>
      <c r="G19" s="50" t="s">
        <v>81</v>
      </c>
      <c r="H19" s="72" t="s">
        <v>82</v>
      </c>
      <c r="I19" s="51"/>
      <c r="J19" s="199"/>
      <c r="K19" s="194"/>
      <c r="M19" s="195"/>
      <c r="N19" s="195"/>
      <c r="O19" s="195"/>
      <c r="P19" s="195"/>
    </row>
    <row r="20" spans="1:16" x14ac:dyDescent="0.25">
      <c r="A20" s="49"/>
      <c r="B20" s="378"/>
      <c r="C20" s="50"/>
      <c r="D20" s="50" t="s">
        <v>88</v>
      </c>
      <c r="E20" s="50" t="s">
        <v>89</v>
      </c>
      <c r="F20" s="52">
        <v>8140</v>
      </c>
      <c r="G20" s="50" t="s">
        <v>81</v>
      </c>
      <c r="H20" s="72" t="s">
        <v>82</v>
      </c>
      <c r="I20" s="51"/>
      <c r="J20" s="199"/>
      <c r="K20" s="194"/>
      <c r="M20" s="195"/>
      <c r="N20" s="195"/>
      <c r="O20" s="195"/>
      <c r="P20" s="195"/>
    </row>
    <row r="21" spans="1:16" x14ac:dyDescent="0.25">
      <c r="A21" s="49"/>
      <c r="B21" s="378"/>
      <c r="C21" s="50"/>
      <c r="D21" s="50" t="s">
        <v>98</v>
      </c>
      <c r="E21" s="50" t="s">
        <v>99</v>
      </c>
      <c r="F21" s="52">
        <v>229.16</v>
      </c>
      <c r="G21" s="50" t="s">
        <v>81</v>
      </c>
      <c r="H21" s="72" t="s">
        <v>82</v>
      </c>
      <c r="I21" s="51"/>
      <c r="J21" s="199"/>
      <c r="K21" s="194"/>
      <c r="M21" s="195"/>
      <c r="N21" s="195"/>
      <c r="O21" s="195"/>
      <c r="P21" s="195"/>
    </row>
    <row r="22" spans="1:16" ht="16.5" thickBot="1" x14ac:dyDescent="0.3">
      <c r="A22" s="46"/>
      <c r="B22" s="379"/>
      <c r="C22" s="47"/>
      <c r="D22" s="47" t="s">
        <v>100</v>
      </c>
      <c r="E22" s="47" t="s">
        <v>74</v>
      </c>
      <c r="F22" s="62">
        <v>6930</v>
      </c>
      <c r="G22" s="47" t="s">
        <v>81</v>
      </c>
      <c r="H22" s="72" t="s">
        <v>82</v>
      </c>
      <c r="I22" s="48"/>
      <c r="J22" s="199"/>
      <c r="K22" s="194"/>
      <c r="M22" s="195"/>
      <c r="N22" s="195"/>
      <c r="O22" s="195"/>
      <c r="P22" s="195"/>
    </row>
    <row r="23" spans="1:16" ht="16.5" thickBot="1" x14ac:dyDescent="0.3">
      <c r="A23" s="56" t="s">
        <v>190</v>
      </c>
      <c r="B23" s="384">
        <v>111500</v>
      </c>
      <c r="C23" s="60" t="s">
        <v>130</v>
      </c>
      <c r="D23" s="60"/>
      <c r="E23" s="60"/>
      <c r="F23" s="75"/>
      <c r="G23" s="60"/>
      <c r="H23" s="60"/>
      <c r="I23" s="61">
        <f>SUM(F24)</f>
        <v>20000</v>
      </c>
      <c r="J23" s="198"/>
      <c r="M23" s="42"/>
      <c r="N23" s="42"/>
      <c r="O23" s="42"/>
      <c r="P23" s="42"/>
    </row>
    <row r="24" spans="1:16" ht="16.5" thickBot="1" x14ac:dyDescent="0.3">
      <c r="A24" s="53"/>
      <c r="B24" s="380"/>
      <c r="C24" s="54"/>
      <c r="D24" s="54" t="s">
        <v>102</v>
      </c>
      <c r="E24" s="54" t="s">
        <v>103</v>
      </c>
      <c r="F24" s="63">
        <v>20000</v>
      </c>
      <c r="G24" s="54" t="s">
        <v>81</v>
      </c>
      <c r="H24" s="54" t="s">
        <v>104</v>
      </c>
      <c r="I24" s="55"/>
      <c r="J24" s="200"/>
      <c r="K24" s="196"/>
      <c r="M24" s="197"/>
      <c r="N24" s="197"/>
      <c r="O24" s="197"/>
      <c r="P24" s="197"/>
    </row>
    <row r="25" spans="1:16" ht="16.5" thickBot="1" x14ac:dyDescent="0.3">
      <c r="A25" s="56" t="s">
        <v>190</v>
      </c>
      <c r="B25" s="384">
        <v>111800</v>
      </c>
      <c r="C25" s="60" t="s">
        <v>131</v>
      </c>
      <c r="D25" s="60"/>
      <c r="E25" s="60"/>
      <c r="F25" s="75"/>
      <c r="G25" s="60"/>
      <c r="H25" s="60"/>
      <c r="I25" s="61">
        <f>SUM(F26)</f>
        <v>8000</v>
      </c>
      <c r="J25" s="198"/>
      <c r="M25" s="42"/>
      <c r="N25" s="42"/>
      <c r="O25" s="42"/>
      <c r="P25" s="42"/>
    </row>
    <row r="26" spans="1:16" ht="16.5" thickBot="1" x14ac:dyDescent="0.3">
      <c r="A26" s="53"/>
      <c r="B26" s="380"/>
      <c r="C26" s="54"/>
      <c r="D26" s="54"/>
      <c r="E26" s="54"/>
      <c r="F26" s="63">
        <v>8000</v>
      </c>
      <c r="G26" s="54" t="s">
        <v>112</v>
      </c>
      <c r="H26" s="54" t="s">
        <v>110</v>
      </c>
      <c r="I26" s="55"/>
      <c r="J26" s="200"/>
      <c r="K26" s="196"/>
      <c r="M26" s="197"/>
      <c r="N26" s="197"/>
      <c r="O26" s="197"/>
      <c r="P26" s="197"/>
    </row>
    <row r="28" spans="1:16" ht="21.75" thickBot="1" x14ac:dyDescent="0.4">
      <c r="A28" s="101" t="s">
        <v>226</v>
      </c>
      <c r="B28" s="101"/>
      <c r="C28" s="101"/>
      <c r="D28" s="101"/>
      <c r="E28" s="101"/>
      <c r="F28" s="101"/>
      <c r="G28" s="102"/>
    </row>
    <row r="29" spans="1:16" ht="16.5" thickBot="1" x14ac:dyDescent="0.3">
      <c r="A29" s="112" t="s">
        <v>16</v>
      </c>
      <c r="B29" s="381" t="s">
        <v>430</v>
      </c>
      <c r="C29" s="113" t="s">
        <v>17</v>
      </c>
      <c r="D29" s="118" t="s">
        <v>230</v>
      </c>
      <c r="E29" s="103" t="s">
        <v>227</v>
      </c>
      <c r="F29" s="103" t="s">
        <v>228</v>
      </c>
      <c r="G29" s="104" t="s">
        <v>229</v>
      </c>
    </row>
    <row r="30" spans="1:16" x14ac:dyDescent="0.25">
      <c r="A30" s="599" t="s">
        <v>190</v>
      </c>
      <c r="B30" s="608">
        <v>111900</v>
      </c>
      <c r="C30" s="602" t="s">
        <v>255</v>
      </c>
      <c r="D30" s="605" t="s">
        <v>260</v>
      </c>
      <c r="E30" s="124" t="s">
        <v>205</v>
      </c>
      <c r="F30" s="124">
        <v>80</v>
      </c>
      <c r="G30" s="128">
        <f>SUM(F30:F32)</f>
        <v>240</v>
      </c>
      <c r="I30"/>
    </row>
    <row r="31" spans="1:16" x14ac:dyDescent="0.25">
      <c r="A31" s="600"/>
      <c r="B31" s="609"/>
      <c r="C31" s="603"/>
      <c r="D31" s="606"/>
      <c r="E31" s="122" t="s">
        <v>215</v>
      </c>
      <c r="F31" s="122">
        <v>80</v>
      </c>
      <c r="G31" s="129"/>
      <c r="I31"/>
    </row>
    <row r="32" spans="1:16" ht="16.5" thickBot="1" x14ac:dyDescent="0.3">
      <c r="A32" s="601"/>
      <c r="B32" s="610"/>
      <c r="C32" s="604"/>
      <c r="D32" s="607"/>
      <c r="E32" s="123" t="s">
        <v>216</v>
      </c>
      <c r="F32" s="123">
        <v>80</v>
      </c>
      <c r="G32" s="130"/>
      <c r="I32"/>
    </row>
    <row r="33" spans="1:9" x14ac:dyDescent="0.25">
      <c r="A33" s="599" t="s">
        <v>190</v>
      </c>
      <c r="B33" s="608">
        <v>112000</v>
      </c>
      <c r="C33" s="602" t="s">
        <v>254</v>
      </c>
      <c r="D33" s="605" t="s">
        <v>261</v>
      </c>
      <c r="E33" s="124" t="s">
        <v>205</v>
      </c>
      <c r="F33" s="124">
        <v>160</v>
      </c>
      <c r="G33" s="128">
        <f>SUM(F33:F35)</f>
        <v>480</v>
      </c>
      <c r="I33"/>
    </row>
    <row r="34" spans="1:9" x14ac:dyDescent="0.25">
      <c r="A34" s="600"/>
      <c r="B34" s="609"/>
      <c r="C34" s="603"/>
      <c r="D34" s="606"/>
      <c r="E34" s="122" t="s">
        <v>215</v>
      </c>
      <c r="F34" s="122">
        <v>160</v>
      </c>
      <c r="G34" s="129"/>
      <c r="I34"/>
    </row>
    <row r="35" spans="1:9" ht="16.5" thickBot="1" x14ac:dyDescent="0.3">
      <c r="A35" s="601"/>
      <c r="B35" s="610"/>
      <c r="C35" s="604"/>
      <c r="D35" s="607"/>
      <c r="E35" s="123" t="s">
        <v>216</v>
      </c>
      <c r="F35" s="123">
        <v>160</v>
      </c>
      <c r="G35" s="130"/>
      <c r="I35"/>
    </row>
    <row r="36" spans="1:9" x14ac:dyDescent="0.25">
      <c r="A36" s="599" t="s">
        <v>190</v>
      </c>
      <c r="B36" s="608">
        <v>111300</v>
      </c>
      <c r="C36" s="602" t="s">
        <v>257</v>
      </c>
      <c r="D36" s="605" t="s">
        <v>262</v>
      </c>
      <c r="E36" s="124" t="s">
        <v>205</v>
      </c>
      <c r="F36" s="124">
        <v>80</v>
      </c>
      <c r="G36" s="128">
        <f>SUM(F36:F38)</f>
        <v>240</v>
      </c>
      <c r="I36"/>
    </row>
    <row r="37" spans="1:9" x14ac:dyDescent="0.25">
      <c r="A37" s="600"/>
      <c r="B37" s="609"/>
      <c r="C37" s="603"/>
      <c r="D37" s="606"/>
      <c r="E37" s="122" t="s">
        <v>215</v>
      </c>
      <c r="F37" s="122">
        <v>80</v>
      </c>
      <c r="G37" s="129"/>
      <c r="I37"/>
    </row>
    <row r="38" spans="1:9" ht="16.5" thickBot="1" x14ac:dyDescent="0.3">
      <c r="A38" s="601"/>
      <c r="B38" s="610"/>
      <c r="C38" s="604"/>
      <c r="D38" s="607"/>
      <c r="E38" s="123" t="s">
        <v>216</v>
      </c>
      <c r="F38" s="123">
        <v>80</v>
      </c>
      <c r="G38" s="130"/>
      <c r="I38"/>
    </row>
    <row r="39" spans="1:9" x14ac:dyDescent="0.25">
      <c r="A39" s="599" t="s">
        <v>190</v>
      </c>
      <c r="B39" s="608">
        <v>109500</v>
      </c>
      <c r="C39" s="602" t="s">
        <v>259</v>
      </c>
      <c r="D39" s="605" t="s">
        <v>263</v>
      </c>
      <c r="E39" s="124" t="s">
        <v>205</v>
      </c>
      <c r="F39" s="124">
        <v>40</v>
      </c>
      <c r="G39" s="128">
        <f>SUM(F39:F41)</f>
        <v>180</v>
      </c>
      <c r="I39"/>
    </row>
    <row r="40" spans="1:9" x14ac:dyDescent="0.25">
      <c r="A40" s="600"/>
      <c r="B40" s="609"/>
      <c r="C40" s="603"/>
      <c r="D40" s="606"/>
      <c r="E40" s="122" t="s">
        <v>215</v>
      </c>
      <c r="F40" s="122">
        <v>20</v>
      </c>
      <c r="G40" s="129"/>
      <c r="I40"/>
    </row>
    <row r="41" spans="1:9" ht="16.5" thickBot="1" x14ac:dyDescent="0.3">
      <c r="A41" s="601"/>
      <c r="B41" s="610"/>
      <c r="C41" s="604"/>
      <c r="D41" s="607"/>
      <c r="E41" s="123" t="s">
        <v>216</v>
      </c>
      <c r="F41" s="123">
        <v>120</v>
      </c>
      <c r="G41" s="130"/>
      <c r="I41"/>
    </row>
    <row r="42" spans="1:9" x14ac:dyDescent="0.25">
      <c r="A42" s="599" t="s">
        <v>190</v>
      </c>
      <c r="B42" s="608">
        <v>110400</v>
      </c>
      <c r="C42" s="602" t="s">
        <v>258</v>
      </c>
      <c r="D42" s="605" t="s">
        <v>264</v>
      </c>
      <c r="E42" s="124" t="s">
        <v>205</v>
      </c>
      <c r="F42" s="124">
        <v>160</v>
      </c>
      <c r="G42" s="128">
        <f>SUM(F42:F44)</f>
        <v>720</v>
      </c>
      <c r="I42"/>
    </row>
    <row r="43" spans="1:9" x14ac:dyDescent="0.25">
      <c r="A43" s="600"/>
      <c r="B43" s="609"/>
      <c r="C43" s="603"/>
      <c r="D43" s="606"/>
      <c r="E43" s="122" t="s">
        <v>215</v>
      </c>
      <c r="F43" s="122">
        <v>80</v>
      </c>
      <c r="G43" s="129"/>
      <c r="I43"/>
    </row>
    <row r="44" spans="1:9" ht="16.5" thickBot="1" x14ac:dyDescent="0.3">
      <c r="A44" s="601"/>
      <c r="B44" s="610"/>
      <c r="C44" s="604"/>
      <c r="D44" s="607"/>
      <c r="E44" s="123" t="s">
        <v>216</v>
      </c>
      <c r="F44" s="123">
        <v>480</v>
      </c>
      <c r="G44" s="130"/>
      <c r="I44"/>
    </row>
    <row r="45" spans="1:9" x14ac:dyDescent="0.25">
      <c r="A45" s="603" t="s">
        <v>190</v>
      </c>
      <c r="B45" s="608">
        <v>111400</v>
      </c>
      <c r="C45" s="603" t="s">
        <v>251</v>
      </c>
      <c r="D45" s="606" t="s">
        <v>265</v>
      </c>
      <c r="E45" s="121" t="s">
        <v>203</v>
      </c>
      <c r="F45" s="121">
        <v>16</v>
      </c>
      <c r="G45" s="128">
        <f>SUM(F45:F47)</f>
        <v>48</v>
      </c>
      <c r="I45"/>
    </row>
    <row r="46" spans="1:9" x14ac:dyDescent="0.25">
      <c r="A46" s="603"/>
      <c r="B46" s="609"/>
      <c r="C46" s="603"/>
      <c r="D46" s="606"/>
      <c r="E46" s="122" t="s">
        <v>205</v>
      </c>
      <c r="F46" s="122">
        <v>16</v>
      </c>
      <c r="G46" s="131"/>
      <c r="I46"/>
    </row>
    <row r="47" spans="1:9" ht="16.5" thickBot="1" x14ac:dyDescent="0.3">
      <c r="A47" s="603"/>
      <c r="B47" s="610"/>
      <c r="C47" s="603"/>
      <c r="D47" s="606"/>
      <c r="E47" s="125" t="s">
        <v>215</v>
      </c>
      <c r="F47" s="125">
        <v>16</v>
      </c>
      <c r="G47" s="132"/>
      <c r="I47"/>
    </row>
    <row r="48" spans="1:9" ht="16.5" thickBot="1" x14ac:dyDescent="0.3">
      <c r="A48" s="119" t="s">
        <v>190</v>
      </c>
      <c r="B48" s="387">
        <v>111700</v>
      </c>
      <c r="C48" s="120" t="s">
        <v>256</v>
      </c>
      <c r="D48" s="126" t="s">
        <v>266</v>
      </c>
      <c r="E48" s="127" t="s">
        <v>205</v>
      </c>
      <c r="F48" s="127">
        <v>320</v>
      </c>
      <c r="G48" s="133">
        <f>SUM(F48)</f>
        <v>320</v>
      </c>
      <c r="I48"/>
    </row>
    <row r="49" spans="1:9" x14ac:dyDescent="0.25">
      <c r="A49" s="599" t="s">
        <v>190</v>
      </c>
      <c r="B49" s="608">
        <v>111600</v>
      </c>
      <c r="C49" s="602" t="s">
        <v>250</v>
      </c>
      <c r="D49" s="605" t="s">
        <v>265</v>
      </c>
      <c r="E49" s="124" t="s">
        <v>203</v>
      </c>
      <c r="F49" s="124">
        <v>16</v>
      </c>
      <c r="G49" s="128">
        <f>SUM(F49:F51)</f>
        <v>48</v>
      </c>
      <c r="I49"/>
    </row>
    <row r="50" spans="1:9" x14ac:dyDescent="0.25">
      <c r="A50" s="600"/>
      <c r="B50" s="609"/>
      <c r="C50" s="603"/>
      <c r="D50" s="606"/>
      <c r="E50" s="122" t="s">
        <v>205</v>
      </c>
      <c r="F50" s="122">
        <v>16</v>
      </c>
      <c r="G50" s="129"/>
      <c r="I50"/>
    </row>
    <row r="51" spans="1:9" ht="16.5" thickBot="1" x14ac:dyDescent="0.3">
      <c r="A51" s="601"/>
      <c r="B51" s="610"/>
      <c r="C51" s="604"/>
      <c r="D51" s="607"/>
      <c r="E51" s="123" t="s">
        <v>215</v>
      </c>
      <c r="F51" s="123">
        <v>16</v>
      </c>
      <c r="G51" s="130"/>
      <c r="I51"/>
    </row>
    <row r="52" spans="1:9" x14ac:dyDescent="0.25">
      <c r="A52" s="599" t="s">
        <v>190</v>
      </c>
      <c r="B52" s="608">
        <v>109300</v>
      </c>
      <c r="C52" s="602" t="s">
        <v>249</v>
      </c>
      <c r="D52" s="605" t="s">
        <v>265</v>
      </c>
      <c r="E52" s="124" t="s">
        <v>203</v>
      </c>
      <c r="F52" s="124">
        <v>32</v>
      </c>
      <c r="G52" s="128">
        <f>SUM(F52:F54)</f>
        <v>80</v>
      </c>
      <c r="I52"/>
    </row>
    <row r="53" spans="1:9" x14ac:dyDescent="0.25">
      <c r="A53" s="600"/>
      <c r="B53" s="609"/>
      <c r="C53" s="603"/>
      <c r="D53" s="606"/>
      <c r="E53" s="122" t="s">
        <v>205</v>
      </c>
      <c r="F53" s="122">
        <v>32</v>
      </c>
      <c r="G53" s="129"/>
      <c r="I53"/>
    </row>
    <row r="54" spans="1:9" ht="16.5" thickBot="1" x14ac:dyDescent="0.3">
      <c r="A54" s="601"/>
      <c r="B54" s="610"/>
      <c r="C54" s="604"/>
      <c r="D54" s="607"/>
      <c r="E54" s="123" t="s">
        <v>215</v>
      </c>
      <c r="F54" s="123">
        <v>16</v>
      </c>
      <c r="G54" s="130"/>
      <c r="I54"/>
    </row>
    <row r="55" spans="1:9" x14ac:dyDescent="0.25">
      <c r="A55" s="599" t="s">
        <v>190</v>
      </c>
      <c r="B55" s="608">
        <v>110500</v>
      </c>
      <c r="C55" s="602" t="s">
        <v>252</v>
      </c>
      <c r="D55" s="605" t="s">
        <v>265</v>
      </c>
      <c r="E55" s="124" t="s">
        <v>203</v>
      </c>
      <c r="F55" s="124">
        <v>16</v>
      </c>
      <c r="G55" s="128">
        <f>SUM(F55:F57)</f>
        <v>48</v>
      </c>
      <c r="I55"/>
    </row>
    <row r="56" spans="1:9" x14ac:dyDescent="0.25">
      <c r="A56" s="600"/>
      <c r="B56" s="609"/>
      <c r="C56" s="603"/>
      <c r="D56" s="606"/>
      <c r="E56" s="122" t="s">
        <v>205</v>
      </c>
      <c r="F56" s="122">
        <v>16</v>
      </c>
      <c r="G56" s="129"/>
      <c r="I56"/>
    </row>
    <row r="57" spans="1:9" ht="16.5" thickBot="1" x14ac:dyDescent="0.3">
      <c r="A57" s="601"/>
      <c r="B57" s="610"/>
      <c r="C57" s="604"/>
      <c r="D57" s="607"/>
      <c r="E57" s="123" t="s">
        <v>215</v>
      </c>
      <c r="F57" s="123">
        <v>16</v>
      </c>
      <c r="G57" s="130"/>
      <c r="I57"/>
    </row>
    <row r="58" spans="1:9" x14ac:dyDescent="0.25">
      <c r="A58" s="599" t="s">
        <v>190</v>
      </c>
      <c r="B58" s="608">
        <v>109600</v>
      </c>
      <c r="C58" s="602" t="s">
        <v>253</v>
      </c>
      <c r="D58" s="605" t="s">
        <v>265</v>
      </c>
      <c r="E58" s="124" t="s">
        <v>203</v>
      </c>
      <c r="F58" s="124">
        <v>16</v>
      </c>
      <c r="G58" s="128">
        <f>SUM(F58:F60)</f>
        <v>40</v>
      </c>
      <c r="I58"/>
    </row>
    <row r="59" spans="1:9" x14ac:dyDescent="0.25">
      <c r="A59" s="600"/>
      <c r="B59" s="609"/>
      <c r="C59" s="603"/>
      <c r="D59" s="606"/>
      <c r="E59" s="122" t="s">
        <v>205</v>
      </c>
      <c r="F59" s="122">
        <v>16</v>
      </c>
      <c r="G59" s="129"/>
      <c r="I59"/>
    </row>
    <row r="60" spans="1:9" ht="16.5" thickBot="1" x14ac:dyDescent="0.3">
      <c r="A60" s="600"/>
      <c r="B60" s="610"/>
      <c r="C60" s="603"/>
      <c r="D60" s="606"/>
      <c r="E60" s="125" t="s">
        <v>215</v>
      </c>
      <c r="F60" s="125">
        <v>8</v>
      </c>
      <c r="G60" s="135"/>
      <c r="I60"/>
    </row>
    <row r="61" spans="1:9" ht="16.5" thickBot="1" x14ac:dyDescent="0.3">
      <c r="A61" s="136"/>
      <c r="B61" s="383"/>
      <c r="C61" s="137" t="s">
        <v>117</v>
      </c>
      <c r="D61" s="137"/>
      <c r="E61" s="137"/>
      <c r="F61" s="145">
        <f>SUM(F30:F60)</f>
        <v>2444</v>
      </c>
      <c r="G61" s="145">
        <f>SUM(G30:G60)</f>
        <v>2444</v>
      </c>
    </row>
  </sheetData>
  <sortState ref="A30:G60">
    <sortCondition ref="C30:C60"/>
  </sortState>
  <mergeCells count="40">
    <mergeCell ref="A30:A32"/>
    <mergeCell ref="C30:C32"/>
    <mergeCell ref="D30:D32"/>
    <mergeCell ref="A33:A35"/>
    <mergeCell ref="C33:C35"/>
    <mergeCell ref="D33:D35"/>
    <mergeCell ref="B30:B32"/>
    <mergeCell ref="B33:B35"/>
    <mergeCell ref="A36:A38"/>
    <mergeCell ref="C36:C38"/>
    <mergeCell ref="D36:D38"/>
    <mergeCell ref="A39:A41"/>
    <mergeCell ref="C39:C41"/>
    <mergeCell ref="D39:D41"/>
    <mergeCell ref="B36:B38"/>
    <mergeCell ref="B39:B41"/>
    <mergeCell ref="A42:A44"/>
    <mergeCell ref="C42:C44"/>
    <mergeCell ref="D42:D44"/>
    <mergeCell ref="A45:A47"/>
    <mergeCell ref="C45:C47"/>
    <mergeCell ref="D45:D47"/>
    <mergeCell ref="B42:B44"/>
    <mergeCell ref="B45:B47"/>
    <mergeCell ref="A49:A51"/>
    <mergeCell ref="C49:C51"/>
    <mergeCell ref="D49:D51"/>
    <mergeCell ref="A52:A54"/>
    <mergeCell ref="C52:C54"/>
    <mergeCell ref="D52:D54"/>
    <mergeCell ref="B49:B51"/>
    <mergeCell ref="B52:B54"/>
    <mergeCell ref="A55:A57"/>
    <mergeCell ref="C55:C57"/>
    <mergeCell ref="D55:D57"/>
    <mergeCell ref="A58:A60"/>
    <mergeCell ref="C58:C60"/>
    <mergeCell ref="D58:D60"/>
    <mergeCell ref="B55:B57"/>
    <mergeCell ref="B58:B60"/>
  </mergeCells>
  <hyperlinks>
    <hyperlink ref="H5" location="Quotations!A35" display="Existing PO"/>
    <hyperlink ref="H10" location="Quotations!A44" display="Existing PO"/>
    <hyperlink ref="H12:H15" location="Quotations!A1" display="Manufacturer Quote"/>
    <hyperlink ref="H11:H13" location="Quotations!A35" display="Existing PO"/>
    <hyperlink ref="H11" location="Quotations!G1" display="Manufacturer Quote"/>
    <hyperlink ref="H12" location="Quotations!A52" display="Existing PO"/>
    <hyperlink ref="H13" location="Quotations!A52" display="Existing PO"/>
    <hyperlink ref="H15" location="Quotations!A12" display="Manufacturer Quote"/>
    <hyperlink ref="H16" location="Quotations!A32" display="Manufacturer Quote"/>
    <hyperlink ref="H18" location="Quotations!A12" display="Manufacturer Quote"/>
    <hyperlink ref="H19:H22" location="Quotations!A12" display="Manufacturer Quote"/>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zoomScale="90" zoomScaleNormal="90" workbookViewId="0">
      <pane xSplit="1" topLeftCell="B1" activePane="topRight" state="frozen"/>
      <selection pane="topRight" activeCell="I20" sqref="I20"/>
    </sheetView>
  </sheetViews>
  <sheetFormatPr defaultRowHeight="15.75" x14ac:dyDescent="0.25"/>
  <cols>
    <col min="1" max="1" width="10.375" bestFit="1" customWidth="1"/>
    <col min="2" max="2" width="10.375" customWidth="1"/>
    <col min="3" max="3" width="41.25" bestFit="1" customWidth="1"/>
    <col min="4" max="4" width="16.5" bestFit="1" customWidth="1"/>
    <col min="5" max="5" width="6.625" bestFit="1" customWidth="1"/>
    <col min="6" max="6" width="9.75" style="76" bestFit="1" customWidth="1"/>
    <col min="7" max="7" width="7.75" bestFit="1" customWidth="1"/>
    <col min="8" max="8" width="14" bestFit="1" customWidth="1"/>
    <col min="9" max="9" width="10.5" bestFit="1" customWidth="1"/>
    <col min="10" max="10" width="14.625" bestFit="1" customWidth="1"/>
    <col min="11" max="11" width="14" bestFit="1" customWidth="1"/>
    <col min="12" max="12" width="13.125" bestFit="1" customWidth="1"/>
    <col min="13" max="13" width="10.5" bestFit="1" customWidth="1"/>
    <col min="14" max="14" width="17.5" bestFit="1" customWidth="1"/>
    <col min="15" max="15" width="9.75" bestFit="1" customWidth="1"/>
    <col min="16" max="16" width="22.75" bestFit="1" customWidth="1"/>
  </cols>
  <sheetData>
    <row r="1" spans="1:16" ht="21" x14ac:dyDescent="0.35">
      <c r="A1" s="202" t="s">
        <v>224</v>
      </c>
      <c r="B1" s="388"/>
      <c r="C1" s="203"/>
      <c r="D1" s="203"/>
      <c r="E1" s="203"/>
      <c r="F1" s="204"/>
      <c r="G1" s="203"/>
      <c r="H1" s="203"/>
      <c r="I1" s="205"/>
      <c r="J1" s="206"/>
      <c r="K1" s="177"/>
      <c r="L1" s="178"/>
      <c r="M1" s="178"/>
      <c r="N1" s="178"/>
      <c r="O1" s="178"/>
      <c r="P1" s="178"/>
    </row>
    <row r="2" spans="1:16" ht="16.5" thickBot="1" x14ac:dyDescent="0.3">
      <c r="A2" s="207" t="s">
        <v>16</v>
      </c>
      <c r="B2" s="389" t="s">
        <v>430</v>
      </c>
      <c r="C2" s="208" t="s">
        <v>17</v>
      </c>
      <c r="D2" s="208" t="s">
        <v>35</v>
      </c>
      <c r="E2" s="208" t="s">
        <v>36</v>
      </c>
      <c r="F2" s="209" t="s">
        <v>37</v>
      </c>
      <c r="G2" s="208" t="s">
        <v>38</v>
      </c>
      <c r="H2" s="208" t="s">
        <v>39</v>
      </c>
      <c r="I2" s="210" t="s">
        <v>37</v>
      </c>
      <c r="J2" s="211" t="s">
        <v>117</v>
      </c>
      <c r="K2" s="179"/>
      <c r="M2" s="180"/>
      <c r="N2" s="180"/>
      <c r="P2" s="180" t="s">
        <v>354</v>
      </c>
    </row>
    <row r="3" spans="1:16" ht="16.5" thickBot="1" x14ac:dyDescent="0.3">
      <c r="A3" s="114" t="s">
        <v>191</v>
      </c>
      <c r="B3" s="390"/>
      <c r="C3" s="115" t="s">
        <v>132</v>
      </c>
      <c r="D3" s="115"/>
      <c r="E3" s="115"/>
      <c r="F3" s="217"/>
      <c r="G3" s="115"/>
      <c r="H3" s="115"/>
      <c r="I3" s="218"/>
      <c r="J3" s="219">
        <f>SUM(I:I)</f>
        <v>6000</v>
      </c>
      <c r="K3" s="68"/>
      <c r="M3" s="69"/>
      <c r="N3" s="69"/>
      <c r="P3" s="69">
        <f>SUM(N:N)</f>
        <v>0</v>
      </c>
    </row>
    <row r="4" spans="1:16" x14ac:dyDescent="0.25">
      <c r="A4" s="212" t="s">
        <v>191</v>
      </c>
      <c r="B4" s="391"/>
      <c r="C4" s="213" t="s">
        <v>133</v>
      </c>
      <c r="D4" s="213"/>
      <c r="E4" s="213"/>
      <c r="F4" s="214"/>
      <c r="G4" s="213"/>
      <c r="H4" s="213"/>
      <c r="I4" s="215">
        <f>SUM(F5)</f>
        <v>6000</v>
      </c>
      <c r="J4" s="216"/>
      <c r="M4" s="42"/>
      <c r="N4" s="42"/>
      <c r="O4" s="42"/>
      <c r="P4" s="42"/>
    </row>
    <row r="5" spans="1:16" ht="16.5" thickBot="1" x14ac:dyDescent="0.3">
      <c r="A5" s="53"/>
      <c r="B5" s="380"/>
      <c r="C5" s="54"/>
      <c r="D5" s="54"/>
      <c r="E5" s="54"/>
      <c r="F5" s="63">
        <v>6000</v>
      </c>
      <c r="G5" s="54" t="s">
        <v>81</v>
      </c>
      <c r="H5" s="54" t="s">
        <v>110</v>
      </c>
      <c r="I5" s="54"/>
      <c r="J5" s="200"/>
      <c r="K5" s="201"/>
      <c r="L5" s="197"/>
      <c r="M5" s="197"/>
      <c r="N5" s="197"/>
      <c r="O5" s="197"/>
      <c r="P5" s="197"/>
    </row>
    <row r="7" spans="1:16" ht="21.75" thickBot="1" x14ac:dyDescent="0.4">
      <c r="A7" s="101" t="s">
        <v>226</v>
      </c>
      <c r="B7" s="101"/>
      <c r="C7" s="101"/>
      <c r="D7" s="101"/>
      <c r="E7" s="101"/>
      <c r="F7" s="101"/>
      <c r="G7" s="102"/>
    </row>
    <row r="8" spans="1:16" ht="16.5" thickBot="1" x14ac:dyDescent="0.3">
      <c r="A8" s="112" t="s">
        <v>16</v>
      </c>
      <c r="B8" s="381" t="s">
        <v>430</v>
      </c>
      <c r="C8" s="113" t="s">
        <v>17</v>
      </c>
      <c r="D8" s="118" t="s">
        <v>230</v>
      </c>
      <c r="E8" s="103" t="s">
        <v>227</v>
      </c>
      <c r="F8" s="103" t="s">
        <v>228</v>
      </c>
      <c r="G8" s="104" t="s">
        <v>229</v>
      </c>
    </row>
    <row r="9" spans="1:16" x14ac:dyDescent="0.25">
      <c r="A9" s="614" t="s">
        <v>191</v>
      </c>
      <c r="B9" s="608"/>
      <c r="C9" s="616" t="s">
        <v>269</v>
      </c>
      <c r="D9" s="618" t="s">
        <v>271</v>
      </c>
      <c r="E9" s="124" t="s">
        <v>215</v>
      </c>
      <c r="F9" s="124">
        <v>80</v>
      </c>
      <c r="G9" s="611">
        <f>SUM(F9:F10)</f>
        <v>160</v>
      </c>
    </row>
    <row r="10" spans="1:16" ht="16.5" thickBot="1" x14ac:dyDescent="0.3">
      <c r="A10" s="615"/>
      <c r="B10" s="610"/>
      <c r="C10" s="617"/>
      <c r="D10" s="619"/>
      <c r="E10" s="123" t="s">
        <v>216</v>
      </c>
      <c r="F10" s="123">
        <v>80</v>
      </c>
      <c r="G10" s="612"/>
    </row>
    <row r="11" spans="1:16" x14ac:dyDescent="0.25">
      <c r="A11" s="614" t="s">
        <v>191</v>
      </c>
      <c r="B11" s="608"/>
      <c r="C11" s="616" t="s">
        <v>268</v>
      </c>
      <c r="D11" s="618" t="s">
        <v>272</v>
      </c>
      <c r="E11" s="124" t="s">
        <v>203</v>
      </c>
      <c r="F11" s="124">
        <v>16</v>
      </c>
      <c r="G11" s="611">
        <f>SUM(F11:F13)</f>
        <v>48</v>
      </c>
    </row>
    <row r="12" spans="1:16" x14ac:dyDescent="0.25">
      <c r="A12" s="620"/>
      <c r="B12" s="609"/>
      <c r="C12" s="621"/>
      <c r="D12" s="622"/>
      <c r="E12" s="122" t="s">
        <v>205</v>
      </c>
      <c r="F12" s="122">
        <v>16</v>
      </c>
      <c r="G12" s="613"/>
    </row>
    <row r="13" spans="1:16" ht="16.5" thickBot="1" x14ac:dyDescent="0.3">
      <c r="A13" s="615"/>
      <c r="B13" s="610"/>
      <c r="C13" s="617"/>
      <c r="D13" s="619"/>
      <c r="E13" s="123" t="s">
        <v>215</v>
      </c>
      <c r="F13" s="123">
        <v>16</v>
      </c>
      <c r="G13" s="612"/>
    </row>
    <row r="14" spans="1:16" x14ac:dyDescent="0.25">
      <c r="A14" s="614" t="s">
        <v>191</v>
      </c>
      <c r="B14" s="608"/>
      <c r="C14" s="616" t="s">
        <v>270</v>
      </c>
      <c r="D14" s="618" t="s">
        <v>273</v>
      </c>
      <c r="E14" s="124" t="s">
        <v>215</v>
      </c>
      <c r="F14" s="124">
        <v>80</v>
      </c>
      <c r="G14" s="611">
        <f>SUM(F14:F15)</f>
        <v>160</v>
      </c>
    </row>
    <row r="15" spans="1:16" ht="16.5" thickBot="1" x14ac:dyDescent="0.3">
      <c r="A15" s="615"/>
      <c r="B15" s="610"/>
      <c r="C15" s="617"/>
      <c r="D15" s="619"/>
      <c r="E15" s="123" t="s">
        <v>216</v>
      </c>
      <c r="F15" s="123">
        <v>80</v>
      </c>
      <c r="G15" s="612"/>
    </row>
    <row r="16" spans="1:16" ht="32.25" thickBot="1" x14ac:dyDescent="0.3">
      <c r="A16" s="140" t="s">
        <v>191</v>
      </c>
      <c r="B16" s="382"/>
      <c r="C16" s="141" t="s">
        <v>267</v>
      </c>
      <c r="D16" s="134" t="s">
        <v>272</v>
      </c>
      <c r="E16" s="142" t="s">
        <v>205</v>
      </c>
      <c r="F16" s="142">
        <v>32</v>
      </c>
      <c r="G16" s="143">
        <f>SUM(F16)</f>
        <v>32</v>
      </c>
    </row>
    <row r="17" spans="1:7" ht="16.5" thickBot="1" x14ac:dyDescent="0.3">
      <c r="A17" s="136"/>
      <c r="B17" s="383"/>
      <c r="C17" s="137" t="s">
        <v>117</v>
      </c>
      <c r="D17" s="137"/>
      <c r="E17" s="137"/>
      <c r="F17" s="145">
        <f>SUM(F9:F16)</f>
        <v>400</v>
      </c>
      <c r="G17" s="145">
        <f>SUM(G9:G16)</f>
        <v>400</v>
      </c>
    </row>
  </sheetData>
  <sortState ref="A9:G16">
    <sortCondition ref="C9:C16"/>
  </sortState>
  <mergeCells count="15">
    <mergeCell ref="G9:G10"/>
    <mergeCell ref="G11:G13"/>
    <mergeCell ref="G14:G15"/>
    <mergeCell ref="B14:B15"/>
    <mergeCell ref="A14:A15"/>
    <mergeCell ref="C14:C15"/>
    <mergeCell ref="D14:D15"/>
    <mergeCell ref="A9:A10"/>
    <mergeCell ref="C9:C10"/>
    <mergeCell ref="D9:D10"/>
    <mergeCell ref="A11:A13"/>
    <mergeCell ref="C11:C13"/>
    <mergeCell ref="D11:D13"/>
    <mergeCell ref="B9:B10"/>
    <mergeCell ref="B11:B1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2"/>
  <sheetViews>
    <sheetView zoomScale="80" zoomScaleNormal="80" workbookViewId="0">
      <pane xSplit="1" topLeftCell="B1" activePane="topRight" state="frozen"/>
      <selection pane="topRight" activeCell="K17" sqref="K17"/>
    </sheetView>
  </sheetViews>
  <sheetFormatPr defaultRowHeight="15.75" x14ac:dyDescent="0.25"/>
  <cols>
    <col min="1" max="1" width="12.625" bestFit="1" customWidth="1"/>
    <col min="2" max="2" width="12.625" customWidth="1"/>
    <col min="3" max="3" width="40.5" bestFit="1" customWidth="1"/>
    <col min="4" max="4" width="31.875" customWidth="1"/>
    <col min="5" max="5" width="8.125" bestFit="1" customWidth="1"/>
    <col min="6" max="6" width="6.25" bestFit="1" customWidth="1"/>
    <col min="7" max="7" width="7.75" bestFit="1" customWidth="1"/>
    <col min="8" max="8" width="14.5" bestFit="1" customWidth="1"/>
    <col min="9" max="9" width="11.5" style="45" customWidth="1"/>
    <col min="10" max="10" width="14.625" bestFit="1" customWidth="1"/>
    <col min="11" max="11" width="14" style="45" bestFit="1" customWidth="1"/>
    <col min="12" max="12" width="13.125" bestFit="1" customWidth="1"/>
    <col min="13" max="13" width="10.5" bestFit="1" customWidth="1"/>
    <col min="14" max="14" width="17.5" bestFit="1" customWidth="1"/>
    <col min="15" max="15" width="9.75" bestFit="1" customWidth="1"/>
    <col min="16" max="16" width="22.75" bestFit="1" customWidth="1"/>
  </cols>
  <sheetData>
    <row r="1" spans="1:16" ht="21.75" thickBot="1" x14ac:dyDescent="0.4">
      <c r="A1" s="189" t="s">
        <v>224</v>
      </c>
      <c r="B1" s="190"/>
      <c r="C1" s="190"/>
      <c r="D1" s="190"/>
      <c r="E1" s="190"/>
      <c r="F1" s="191"/>
      <c r="G1" s="190"/>
      <c r="H1" s="190"/>
      <c r="I1" s="192"/>
      <c r="J1" s="193"/>
      <c r="K1" s="177"/>
      <c r="L1" s="178"/>
      <c r="M1" s="178"/>
      <c r="N1" s="178"/>
      <c r="O1" s="178"/>
      <c r="P1" s="178"/>
    </row>
    <row r="2" spans="1:16" x14ac:dyDescent="0.25">
      <c r="A2" s="17" t="s">
        <v>16</v>
      </c>
      <c r="B2" s="376" t="s">
        <v>430</v>
      </c>
      <c r="C2" s="18" t="s">
        <v>17</v>
      </c>
      <c r="D2" s="18" t="s">
        <v>35</v>
      </c>
      <c r="E2" s="18" t="s">
        <v>36</v>
      </c>
      <c r="F2" s="40" t="s">
        <v>37</v>
      </c>
      <c r="G2" s="18" t="s">
        <v>38</v>
      </c>
      <c r="H2" s="18" t="s">
        <v>39</v>
      </c>
      <c r="I2" s="40" t="s">
        <v>37</v>
      </c>
      <c r="J2" s="41" t="s">
        <v>117</v>
      </c>
      <c r="K2" s="179"/>
      <c r="M2" s="180"/>
      <c r="N2" s="180"/>
      <c r="P2" s="180"/>
    </row>
    <row r="3" spans="1:16" ht="16.5" thickBot="1" x14ac:dyDescent="0.3">
      <c r="A3" s="77" t="s">
        <v>192</v>
      </c>
      <c r="B3" s="392"/>
      <c r="C3" s="78" t="s">
        <v>134</v>
      </c>
      <c r="D3" s="57"/>
      <c r="E3" s="57"/>
      <c r="F3" s="58"/>
      <c r="G3" s="57"/>
      <c r="H3" s="57"/>
      <c r="I3" s="65"/>
      <c r="J3" s="66">
        <f>SUM(I18:I20)</f>
        <v>10200</v>
      </c>
      <c r="K3" s="68"/>
      <c r="M3" s="69"/>
      <c r="N3" s="69"/>
      <c r="P3" s="69"/>
    </row>
    <row r="4" spans="1:16" x14ac:dyDescent="0.25">
      <c r="A4" s="641" t="s">
        <v>455</v>
      </c>
      <c r="B4" s="644">
        <v>113300</v>
      </c>
      <c r="C4" s="638" t="s">
        <v>135</v>
      </c>
      <c r="D4" s="418"/>
      <c r="E4" s="418"/>
      <c r="F4" s="419"/>
      <c r="G4" s="418"/>
      <c r="H4" s="419"/>
      <c r="I4" s="419">
        <f>SUM(F5:F6)</f>
        <v>8000</v>
      </c>
      <c r="J4" s="420"/>
      <c r="K4" s="45" t="s">
        <v>459</v>
      </c>
      <c r="M4" s="42"/>
      <c r="N4" s="42"/>
      <c r="O4" s="42"/>
      <c r="P4" s="42"/>
    </row>
    <row r="5" spans="1:16" ht="16.5" thickBot="1" x14ac:dyDescent="0.3">
      <c r="A5" s="643"/>
      <c r="B5" s="646"/>
      <c r="C5" s="639"/>
      <c r="D5" s="421" t="s">
        <v>147</v>
      </c>
      <c r="E5" s="421"/>
      <c r="F5" s="422">
        <v>5000</v>
      </c>
      <c r="G5" s="421" t="s">
        <v>81</v>
      </c>
      <c r="H5" s="422" t="s">
        <v>145</v>
      </c>
      <c r="I5" s="422"/>
      <c r="J5" s="423"/>
      <c r="K5" s="194"/>
      <c r="M5" s="195"/>
      <c r="N5" s="195"/>
      <c r="O5" s="195"/>
      <c r="P5" s="195"/>
    </row>
    <row r="6" spans="1:16" ht="16.5" thickBot="1" x14ac:dyDescent="0.3">
      <c r="A6" s="642"/>
      <c r="B6" s="645"/>
      <c r="C6" s="640"/>
      <c r="D6" s="424"/>
      <c r="E6" s="424"/>
      <c r="F6" s="425">
        <v>3000</v>
      </c>
      <c r="G6" s="424" t="s">
        <v>81</v>
      </c>
      <c r="H6" s="425" t="s">
        <v>110</v>
      </c>
      <c r="I6" s="425"/>
      <c r="J6" s="426"/>
      <c r="K6" s="196"/>
      <c r="M6" s="197"/>
      <c r="N6" s="197"/>
      <c r="O6" s="197"/>
      <c r="P6" s="197"/>
    </row>
    <row r="7" spans="1:16" x14ac:dyDescent="0.25">
      <c r="A7" s="641" t="s">
        <v>456</v>
      </c>
      <c r="B7" s="644">
        <v>113800</v>
      </c>
      <c r="C7" s="638" t="s">
        <v>136</v>
      </c>
      <c r="D7" s="418"/>
      <c r="E7" s="418"/>
      <c r="F7" s="419"/>
      <c r="G7" s="418"/>
      <c r="H7" s="419"/>
      <c r="I7" s="419">
        <f>SUM(F8)</f>
        <v>1200</v>
      </c>
      <c r="J7" s="420"/>
      <c r="K7" s="45" t="s">
        <v>459</v>
      </c>
      <c r="M7" s="42"/>
      <c r="N7" s="42"/>
      <c r="O7" s="42"/>
      <c r="P7" s="42"/>
    </row>
    <row r="8" spans="1:16" ht="16.5" thickBot="1" x14ac:dyDescent="0.3">
      <c r="A8" s="642"/>
      <c r="B8" s="645"/>
      <c r="C8" s="640"/>
      <c r="D8" s="427"/>
      <c r="E8" s="427"/>
      <c r="F8" s="428">
        <v>1200</v>
      </c>
      <c r="G8" s="427" t="s">
        <v>81</v>
      </c>
      <c r="H8" s="428" t="s">
        <v>137</v>
      </c>
      <c r="I8" s="428"/>
      <c r="J8" s="423"/>
      <c r="K8" s="194"/>
      <c r="M8" s="195"/>
      <c r="N8" s="195"/>
      <c r="O8" s="195"/>
      <c r="P8" s="195"/>
    </row>
    <row r="9" spans="1:16" x14ac:dyDescent="0.25">
      <c r="A9" s="641" t="s">
        <v>456</v>
      </c>
      <c r="B9" s="644">
        <v>114100</v>
      </c>
      <c r="C9" s="638" t="s">
        <v>138</v>
      </c>
      <c r="D9" s="418"/>
      <c r="E9" s="418"/>
      <c r="F9" s="419"/>
      <c r="G9" s="418"/>
      <c r="H9" s="419"/>
      <c r="I9" s="419">
        <f>SUM(F10)</f>
        <v>1000</v>
      </c>
      <c r="J9" s="420"/>
      <c r="K9" s="45" t="s">
        <v>459</v>
      </c>
      <c r="M9" s="42"/>
      <c r="N9" s="42"/>
      <c r="O9" s="42"/>
      <c r="P9" s="42"/>
    </row>
    <row r="10" spans="1:16" ht="16.5" thickBot="1" x14ac:dyDescent="0.3">
      <c r="A10" s="642"/>
      <c r="B10" s="645"/>
      <c r="C10" s="640"/>
      <c r="D10" s="427"/>
      <c r="E10" s="427"/>
      <c r="F10" s="428">
        <v>1000</v>
      </c>
      <c r="G10" s="427" t="s">
        <v>81</v>
      </c>
      <c r="H10" s="428" t="s">
        <v>139</v>
      </c>
      <c r="I10" s="428"/>
      <c r="J10" s="423"/>
      <c r="K10" s="194"/>
      <c r="M10" s="195"/>
      <c r="N10" s="195"/>
      <c r="O10" s="195"/>
      <c r="P10" s="195"/>
    </row>
    <row r="11" spans="1:16" x14ac:dyDescent="0.25">
      <c r="A11" s="641" t="s">
        <v>456</v>
      </c>
      <c r="B11" s="644">
        <v>114400</v>
      </c>
      <c r="C11" s="638" t="s">
        <v>140</v>
      </c>
      <c r="D11" s="418"/>
      <c r="E11" s="418"/>
      <c r="F11" s="419"/>
      <c r="G11" s="418"/>
      <c r="H11" s="419"/>
      <c r="I11" s="419">
        <f>SUM(F12)</f>
        <v>500</v>
      </c>
      <c r="J11" s="420"/>
      <c r="K11" s="45" t="s">
        <v>459</v>
      </c>
      <c r="M11" s="42"/>
      <c r="N11" s="42"/>
      <c r="O11" s="42"/>
      <c r="P11" s="42"/>
    </row>
    <row r="12" spans="1:16" ht="16.5" thickBot="1" x14ac:dyDescent="0.3">
      <c r="A12" s="642"/>
      <c r="B12" s="645"/>
      <c r="C12" s="640"/>
      <c r="D12" s="427"/>
      <c r="E12" s="427"/>
      <c r="F12" s="428">
        <v>500</v>
      </c>
      <c r="G12" s="427" t="s">
        <v>81</v>
      </c>
      <c r="H12" s="428" t="s">
        <v>137</v>
      </c>
      <c r="I12" s="428"/>
      <c r="J12" s="423"/>
      <c r="K12" s="194"/>
      <c r="M12" s="195"/>
      <c r="N12" s="195"/>
      <c r="O12" s="195"/>
      <c r="P12" s="195"/>
    </row>
    <row r="13" spans="1:16" x14ac:dyDescent="0.25">
      <c r="A13" s="641" t="s">
        <v>457</v>
      </c>
      <c r="B13" s="644">
        <v>114900</v>
      </c>
      <c r="C13" s="628" t="s">
        <v>444</v>
      </c>
      <c r="D13" s="418"/>
      <c r="E13" s="418"/>
      <c r="F13" s="419"/>
      <c r="G13" s="418"/>
      <c r="H13" s="419"/>
      <c r="I13" s="419">
        <f>SUM(F14)</f>
        <v>3700</v>
      </c>
      <c r="J13" s="420"/>
      <c r="K13" s="45" t="s">
        <v>459</v>
      </c>
      <c r="M13" s="42"/>
      <c r="N13" s="42"/>
      <c r="O13" s="42"/>
      <c r="P13" s="42"/>
    </row>
    <row r="14" spans="1:16" ht="16.5" thickBot="1" x14ac:dyDescent="0.3">
      <c r="A14" s="642"/>
      <c r="B14" s="645"/>
      <c r="C14" s="630"/>
      <c r="D14" s="427" t="s">
        <v>141</v>
      </c>
      <c r="E14" s="427" t="s">
        <v>142</v>
      </c>
      <c r="F14" s="428">
        <v>3700</v>
      </c>
      <c r="G14" s="427" t="s">
        <v>81</v>
      </c>
      <c r="H14" s="429" t="s">
        <v>108</v>
      </c>
      <c r="I14" s="428"/>
      <c r="J14" s="423"/>
      <c r="K14" s="194"/>
      <c r="M14" s="195"/>
      <c r="N14" s="195"/>
      <c r="O14" s="195"/>
      <c r="P14" s="195"/>
    </row>
    <row r="15" spans="1:16" x14ac:dyDescent="0.25">
      <c r="A15" s="641" t="s">
        <v>457</v>
      </c>
      <c r="B15" s="644">
        <v>115200</v>
      </c>
      <c r="C15" s="628" t="s">
        <v>445</v>
      </c>
      <c r="D15" s="418"/>
      <c r="E15" s="418"/>
      <c r="F15" s="419"/>
      <c r="G15" s="418"/>
      <c r="H15" s="419"/>
      <c r="I15" s="419">
        <f>SUM(F16:F17)</f>
        <v>6500</v>
      </c>
      <c r="J15" s="420"/>
      <c r="K15" s="45" t="s">
        <v>459</v>
      </c>
      <c r="M15" s="42"/>
      <c r="N15" s="42"/>
      <c r="O15" s="42"/>
      <c r="P15" s="42"/>
    </row>
    <row r="16" spans="1:16" x14ac:dyDescent="0.25">
      <c r="A16" s="643"/>
      <c r="B16" s="646"/>
      <c r="C16" s="629"/>
      <c r="D16" s="430" t="s">
        <v>143</v>
      </c>
      <c r="E16" s="430" t="s">
        <v>144</v>
      </c>
      <c r="F16" s="431">
        <v>1500</v>
      </c>
      <c r="G16" s="430" t="s">
        <v>81</v>
      </c>
      <c r="H16" s="431" t="s">
        <v>145</v>
      </c>
      <c r="I16" s="431"/>
      <c r="J16" s="432"/>
      <c r="K16" s="194"/>
      <c r="M16" s="195"/>
      <c r="N16" s="195"/>
      <c r="O16" s="195"/>
      <c r="P16" s="195"/>
    </row>
    <row r="17" spans="1:16" ht="16.5" thickBot="1" x14ac:dyDescent="0.3">
      <c r="A17" s="642"/>
      <c r="B17" s="645"/>
      <c r="C17" s="630"/>
      <c r="D17" s="424" t="s">
        <v>146</v>
      </c>
      <c r="E17" s="424" t="s">
        <v>144</v>
      </c>
      <c r="F17" s="425">
        <v>5000</v>
      </c>
      <c r="G17" s="424" t="s">
        <v>81</v>
      </c>
      <c r="H17" s="425" t="s">
        <v>110</v>
      </c>
      <c r="I17" s="425"/>
      <c r="J17" s="426"/>
      <c r="K17" s="196"/>
      <c r="M17" s="197"/>
      <c r="N17" s="197"/>
      <c r="O17" s="197"/>
      <c r="P17" s="197"/>
    </row>
    <row r="18" spans="1:16" x14ac:dyDescent="0.25">
      <c r="A18" s="599" t="s">
        <v>458</v>
      </c>
      <c r="B18" s="608">
        <v>116000</v>
      </c>
      <c r="C18" s="631" t="s">
        <v>446</v>
      </c>
      <c r="D18" s="60"/>
      <c r="E18" s="60"/>
      <c r="F18" s="61"/>
      <c r="G18" s="60"/>
      <c r="H18" s="61"/>
      <c r="I18" s="61">
        <f>SUM(F19)</f>
        <v>3700</v>
      </c>
      <c r="J18" s="79"/>
      <c r="M18" s="42"/>
      <c r="N18" s="42"/>
      <c r="O18" s="42"/>
      <c r="P18" s="42"/>
    </row>
    <row r="19" spans="1:16" ht="16.5" thickBot="1" x14ac:dyDescent="0.3">
      <c r="A19" s="601"/>
      <c r="B19" s="610"/>
      <c r="C19" s="632"/>
      <c r="D19" s="50" t="s">
        <v>141</v>
      </c>
      <c r="E19" s="50" t="s">
        <v>142</v>
      </c>
      <c r="F19" s="51">
        <v>3700</v>
      </c>
      <c r="G19" s="50" t="s">
        <v>81</v>
      </c>
      <c r="H19" s="95" t="s">
        <v>108</v>
      </c>
      <c r="I19" s="51"/>
      <c r="J19" s="82"/>
      <c r="K19" s="194"/>
      <c r="M19" s="195"/>
      <c r="N19" s="195"/>
      <c r="O19" s="195"/>
      <c r="P19" s="195"/>
    </row>
    <row r="20" spans="1:16" x14ac:dyDescent="0.25">
      <c r="A20" s="599" t="s">
        <v>458</v>
      </c>
      <c r="B20" s="609">
        <v>116300</v>
      </c>
      <c r="C20" s="633" t="s">
        <v>447</v>
      </c>
      <c r="D20" s="60"/>
      <c r="E20" s="60"/>
      <c r="F20" s="61"/>
      <c r="G20" s="60"/>
      <c r="H20" s="61"/>
      <c r="I20" s="61">
        <f>SUM(F21:F22)</f>
        <v>6500</v>
      </c>
      <c r="J20" s="79"/>
      <c r="M20" s="42"/>
      <c r="N20" s="42"/>
      <c r="O20" s="42"/>
      <c r="P20" s="42"/>
    </row>
    <row r="21" spans="1:16" x14ac:dyDescent="0.25">
      <c r="A21" s="600"/>
      <c r="B21" s="609"/>
      <c r="C21" s="634"/>
      <c r="D21" s="50" t="s">
        <v>143</v>
      </c>
      <c r="E21" s="50" t="s">
        <v>144</v>
      </c>
      <c r="F21" s="51">
        <v>1500</v>
      </c>
      <c r="G21" s="50" t="s">
        <v>81</v>
      </c>
      <c r="H21" s="51" t="s">
        <v>145</v>
      </c>
      <c r="I21" s="51"/>
      <c r="J21" s="82"/>
      <c r="K21" s="194"/>
      <c r="M21" s="195"/>
      <c r="N21" s="195"/>
      <c r="O21" s="195"/>
      <c r="P21" s="195"/>
    </row>
    <row r="22" spans="1:16" ht="16.5" thickBot="1" x14ac:dyDescent="0.3">
      <c r="A22" s="601"/>
      <c r="B22" s="610"/>
      <c r="C22" s="635"/>
      <c r="D22" s="54" t="s">
        <v>146</v>
      </c>
      <c r="E22" s="54" t="s">
        <v>144</v>
      </c>
      <c r="F22" s="55">
        <v>5000</v>
      </c>
      <c r="G22" s="54" t="s">
        <v>81</v>
      </c>
      <c r="H22" s="55" t="s">
        <v>110</v>
      </c>
      <c r="I22" s="55"/>
      <c r="J22" s="80"/>
      <c r="K22" s="196"/>
      <c r="M22" s="197"/>
      <c r="N22" s="197"/>
      <c r="O22" s="197"/>
      <c r="P22" s="197"/>
    </row>
    <row r="23" spans="1:16" ht="16.5" thickBot="1" x14ac:dyDescent="0.3"/>
    <row r="24" spans="1:16" ht="21.75" thickBot="1" x14ac:dyDescent="0.4">
      <c r="A24" s="155" t="s">
        <v>226</v>
      </c>
      <c r="B24" s="156"/>
      <c r="C24" s="156"/>
      <c r="D24" s="156"/>
      <c r="E24" s="156"/>
      <c r="F24" s="156"/>
      <c r="G24" s="157"/>
      <c r="H24" s="157"/>
      <c r="I24" s="158"/>
    </row>
    <row r="25" spans="1:16" ht="16.5" thickBot="1" x14ac:dyDescent="0.3">
      <c r="A25" s="112" t="s">
        <v>16</v>
      </c>
      <c r="B25" s="381" t="s">
        <v>430</v>
      </c>
      <c r="C25" s="113" t="s">
        <v>17</v>
      </c>
      <c r="D25" s="118" t="s">
        <v>230</v>
      </c>
      <c r="E25" s="103" t="s">
        <v>227</v>
      </c>
      <c r="F25" s="103" t="s">
        <v>228</v>
      </c>
      <c r="G25" s="104" t="s">
        <v>229</v>
      </c>
      <c r="H25" s="104" t="s">
        <v>361</v>
      </c>
      <c r="I25" s="159" t="s">
        <v>362</v>
      </c>
    </row>
    <row r="26" spans="1:16" x14ac:dyDescent="0.25">
      <c r="A26" s="673" t="s">
        <v>299</v>
      </c>
      <c r="B26" s="673">
        <v>114500</v>
      </c>
      <c r="C26" s="675" t="s">
        <v>283</v>
      </c>
      <c r="D26" s="677" t="s">
        <v>302</v>
      </c>
      <c r="E26" s="401" t="s">
        <v>216</v>
      </c>
      <c r="F26" s="412">
        <v>0</v>
      </c>
      <c r="G26" s="626">
        <f>SUM(F26:F27)</f>
        <v>0</v>
      </c>
      <c r="H26" s="401">
        <v>320</v>
      </c>
      <c r="I26" s="636">
        <f>SUM(H26:H27)</f>
        <v>480</v>
      </c>
    </row>
    <row r="27" spans="1:16" ht="16.5" thickBot="1" x14ac:dyDescent="0.3">
      <c r="A27" s="674"/>
      <c r="B27" s="674"/>
      <c r="C27" s="676"/>
      <c r="D27" s="678"/>
      <c r="E27" s="402" t="s">
        <v>215</v>
      </c>
      <c r="F27" s="412">
        <v>0</v>
      </c>
      <c r="G27" s="627"/>
      <c r="H27" s="402">
        <v>160</v>
      </c>
      <c r="I27" s="637"/>
    </row>
    <row r="28" spans="1:16" ht="16.5" thickBot="1" x14ac:dyDescent="0.3">
      <c r="A28" s="403" t="s">
        <v>298</v>
      </c>
      <c r="B28" s="404">
        <v>113400</v>
      </c>
      <c r="C28" s="405" t="s">
        <v>276</v>
      </c>
      <c r="D28" s="406" t="s">
        <v>303</v>
      </c>
      <c r="E28" s="407" t="s">
        <v>216</v>
      </c>
      <c r="F28" s="413">
        <v>0</v>
      </c>
      <c r="G28" s="411">
        <f>F28</f>
        <v>0</v>
      </c>
      <c r="H28" s="407">
        <v>80</v>
      </c>
      <c r="I28" s="408">
        <f>SUM(H28)</f>
        <v>80</v>
      </c>
    </row>
    <row r="29" spans="1:16" x14ac:dyDescent="0.25">
      <c r="A29" s="641" t="s">
        <v>300</v>
      </c>
      <c r="B29" s="409">
        <v>115600</v>
      </c>
      <c r="C29" s="638" t="s">
        <v>291</v>
      </c>
      <c r="D29" s="679" t="s">
        <v>304</v>
      </c>
      <c r="E29" s="401" t="s">
        <v>205</v>
      </c>
      <c r="F29" s="412">
        <v>0</v>
      </c>
      <c r="G29" s="626">
        <f>SUM(F29:F30)</f>
        <v>0</v>
      </c>
      <c r="H29" s="401">
        <v>40</v>
      </c>
      <c r="I29" s="636">
        <f>SUM(H29:H30)</f>
        <v>80</v>
      </c>
    </row>
    <row r="30" spans="1:16" ht="16.5" thickBot="1" x14ac:dyDescent="0.3">
      <c r="A30" s="642"/>
      <c r="B30" s="410"/>
      <c r="C30" s="640"/>
      <c r="D30" s="680"/>
      <c r="E30" s="402" t="s">
        <v>216</v>
      </c>
      <c r="F30" s="412">
        <v>0</v>
      </c>
      <c r="G30" s="627"/>
      <c r="H30" s="402">
        <v>40</v>
      </c>
      <c r="I30" s="637"/>
    </row>
    <row r="31" spans="1:16" x14ac:dyDescent="0.25">
      <c r="A31" s="599" t="s">
        <v>301</v>
      </c>
      <c r="B31" s="385">
        <v>116700</v>
      </c>
      <c r="C31" s="602" t="s">
        <v>364</v>
      </c>
      <c r="D31" s="671" t="s">
        <v>304</v>
      </c>
      <c r="E31" s="121" t="s">
        <v>205</v>
      </c>
      <c r="F31" s="121">
        <v>40</v>
      </c>
      <c r="G31" s="222">
        <f>SUM(F31:F32)</f>
        <v>80</v>
      </c>
      <c r="H31" s="162"/>
      <c r="I31" s="161"/>
    </row>
    <row r="32" spans="1:16" ht="16.5" thickBot="1" x14ac:dyDescent="0.3">
      <c r="A32" s="601"/>
      <c r="B32" s="386"/>
      <c r="C32" s="604"/>
      <c r="D32" s="672"/>
      <c r="E32" s="123" t="s">
        <v>216</v>
      </c>
      <c r="F32" s="123">
        <v>40</v>
      </c>
      <c r="G32" s="164"/>
      <c r="H32" s="162"/>
      <c r="I32" s="161"/>
    </row>
    <row r="33" spans="1:9" x14ac:dyDescent="0.25">
      <c r="A33" s="659" t="s">
        <v>299</v>
      </c>
      <c r="B33" s="668">
        <v>113900</v>
      </c>
      <c r="C33" s="662" t="s">
        <v>282</v>
      </c>
      <c r="D33" s="665" t="s">
        <v>305</v>
      </c>
      <c r="E33" s="168" t="s">
        <v>203</v>
      </c>
      <c r="F33" s="168">
        <v>0</v>
      </c>
      <c r="G33" s="169">
        <f>SUM(F33:F35)</f>
        <v>0</v>
      </c>
      <c r="H33" s="168">
        <v>8</v>
      </c>
      <c r="I33" s="623">
        <f>SUM(H33:H35)</f>
        <v>24</v>
      </c>
    </row>
    <row r="34" spans="1:9" x14ac:dyDescent="0.25">
      <c r="A34" s="660"/>
      <c r="B34" s="669"/>
      <c r="C34" s="663"/>
      <c r="D34" s="666"/>
      <c r="E34" s="170" t="s">
        <v>205</v>
      </c>
      <c r="F34" s="170">
        <v>0</v>
      </c>
      <c r="G34" s="171"/>
      <c r="H34" s="170">
        <v>8</v>
      </c>
      <c r="I34" s="624"/>
    </row>
    <row r="35" spans="1:9" ht="16.5" thickBot="1" x14ac:dyDescent="0.3">
      <c r="A35" s="661"/>
      <c r="B35" s="670"/>
      <c r="C35" s="664"/>
      <c r="D35" s="667"/>
      <c r="E35" s="172" t="s">
        <v>215</v>
      </c>
      <c r="F35" s="172">
        <v>0</v>
      </c>
      <c r="G35" s="173"/>
      <c r="H35" s="172">
        <v>8</v>
      </c>
      <c r="I35" s="625"/>
    </row>
    <row r="36" spans="1:9" x14ac:dyDescent="0.25">
      <c r="A36" s="659" t="s">
        <v>298</v>
      </c>
      <c r="B36" s="668">
        <v>113100</v>
      </c>
      <c r="C36" s="662" t="s">
        <v>274</v>
      </c>
      <c r="D36" s="665" t="s">
        <v>303</v>
      </c>
      <c r="E36" s="168" t="s">
        <v>203</v>
      </c>
      <c r="F36" s="168">
        <v>0</v>
      </c>
      <c r="G36" s="169">
        <f>SUM(F36:F38)</f>
        <v>0</v>
      </c>
      <c r="H36" s="168">
        <v>80</v>
      </c>
      <c r="I36" s="623">
        <f>SUM(H36:H38)</f>
        <v>240</v>
      </c>
    </row>
    <row r="37" spans="1:9" x14ac:dyDescent="0.25">
      <c r="A37" s="660"/>
      <c r="B37" s="669"/>
      <c r="C37" s="663"/>
      <c r="D37" s="666"/>
      <c r="E37" s="170" t="s">
        <v>205</v>
      </c>
      <c r="F37" s="170">
        <v>0</v>
      </c>
      <c r="G37" s="171"/>
      <c r="H37" s="170">
        <v>80</v>
      </c>
      <c r="I37" s="624"/>
    </row>
    <row r="38" spans="1:9" ht="16.5" thickBot="1" x14ac:dyDescent="0.3">
      <c r="A38" s="661"/>
      <c r="B38" s="670"/>
      <c r="C38" s="664"/>
      <c r="D38" s="667"/>
      <c r="E38" s="172" t="s">
        <v>215</v>
      </c>
      <c r="F38" s="172">
        <v>0</v>
      </c>
      <c r="G38" s="173"/>
      <c r="H38" s="172">
        <v>80</v>
      </c>
      <c r="I38" s="625"/>
    </row>
    <row r="39" spans="1:9" x14ac:dyDescent="0.25">
      <c r="A39" s="659" t="s">
        <v>299</v>
      </c>
      <c r="B39" s="668">
        <v>114200</v>
      </c>
      <c r="C39" s="662" t="s">
        <v>281</v>
      </c>
      <c r="D39" s="665" t="s">
        <v>305</v>
      </c>
      <c r="E39" s="168" t="s">
        <v>203</v>
      </c>
      <c r="F39" s="168">
        <v>0</v>
      </c>
      <c r="G39" s="169">
        <f>SUM(F39:F41)</f>
        <v>0</v>
      </c>
      <c r="H39" s="168">
        <v>8</v>
      </c>
      <c r="I39" s="623">
        <f>SUM(H39:H41)</f>
        <v>24</v>
      </c>
    </row>
    <row r="40" spans="1:9" x14ac:dyDescent="0.25">
      <c r="A40" s="660"/>
      <c r="B40" s="669"/>
      <c r="C40" s="663"/>
      <c r="D40" s="666"/>
      <c r="E40" s="170" t="s">
        <v>205</v>
      </c>
      <c r="F40" s="170">
        <v>0</v>
      </c>
      <c r="G40" s="171"/>
      <c r="H40" s="170">
        <v>8</v>
      </c>
      <c r="I40" s="624"/>
    </row>
    <row r="41" spans="1:9" ht="16.5" thickBot="1" x14ac:dyDescent="0.3">
      <c r="A41" s="661"/>
      <c r="B41" s="670"/>
      <c r="C41" s="664"/>
      <c r="D41" s="667"/>
      <c r="E41" s="172" t="s">
        <v>215</v>
      </c>
      <c r="F41" s="172">
        <v>0</v>
      </c>
      <c r="G41" s="173"/>
      <c r="H41" s="172">
        <v>8</v>
      </c>
      <c r="I41" s="625"/>
    </row>
    <row r="42" spans="1:9" x14ac:dyDescent="0.25">
      <c r="A42" s="659" t="s">
        <v>299</v>
      </c>
      <c r="B42" s="668">
        <v>113600</v>
      </c>
      <c r="C42" s="662" t="s">
        <v>278</v>
      </c>
      <c r="D42" s="665" t="s">
        <v>305</v>
      </c>
      <c r="E42" s="168" t="s">
        <v>203</v>
      </c>
      <c r="F42" s="168">
        <v>0</v>
      </c>
      <c r="G42" s="169">
        <f>SUM(F42:F44)</f>
        <v>0</v>
      </c>
      <c r="H42" s="168">
        <v>80</v>
      </c>
      <c r="I42" s="623">
        <f>SUM(H42:H44)</f>
        <v>240</v>
      </c>
    </row>
    <row r="43" spans="1:9" x14ac:dyDescent="0.25">
      <c r="A43" s="660"/>
      <c r="B43" s="669"/>
      <c r="C43" s="663"/>
      <c r="D43" s="666"/>
      <c r="E43" s="170" t="s">
        <v>205</v>
      </c>
      <c r="F43" s="170">
        <v>0</v>
      </c>
      <c r="G43" s="171"/>
      <c r="H43" s="170">
        <v>80</v>
      </c>
      <c r="I43" s="624"/>
    </row>
    <row r="44" spans="1:9" ht="16.5" thickBot="1" x14ac:dyDescent="0.3">
      <c r="A44" s="661"/>
      <c r="B44" s="670"/>
      <c r="C44" s="664"/>
      <c r="D44" s="667"/>
      <c r="E44" s="172" t="s">
        <v>215</v>
      </c>
      <c r="F44" s="172">
        <v>0</v>
      </c>
      <c r="G44" s="173"/>
      <c r="H44" s="172">
        <v>80</v>
      </c>
      <c r="I44" s="625"/>
    </row>
    <row r="45" spans="1:9" x14ac:dyDescent="0.25">
      <c r="A45" s="650" t="s">
        <v>300</v>
      </c>
      <c r="B45" s="644">
        <v>115000</v>
      </c>
      <c r="C45" s="652" t="s">
        <v>286</v>
      </c>
      <c r="D45" s="654" t="s">
        <v>304</v>
      </c>
      <c r="E45" s="401" t="s">
        <v>203</v>
      </c>
      <c r="F45" s="401">
        <v>0</v>
      </c>
      <c r="G45" s="414">
        <f>SUM(F45:F47)</f>
        <v>0</v>
      </c>
      <c r="H45" s="401">
        <v>40</v>
      </c>
      <c r="I45" s="414">
        <f>SUM(H45:H47)</f>
        <v>360</v>
      </c>
    </row>
    <row r="46" spans="1:9" x14ac:dyDescent="0.25">
      <c r="A46" s="656"/>
      <c r="B46" s="646"/>
      <c r="C46" s="657"/>
      <c r="D46" s="658"/>
      <c r="E46" s="413" t="s">
        <v>216</v>
      </c>
      <c r="F46" s="413">
        <v>0</v>
      </c>
      <c r="G46" s="415"/>
      <c r="H46" s="413">
        <v>160</v>
      </c>
      <c r="I46" s="415"/>
    </row>
    <row r="47" spans="1:9" ht="16.5" thickBot="1" x14ac:dyDescent="0.3">
      <c r="A47" s="651"/>
      <c r="B47" s="645"/>
      <c r="C47" s="653"/>
      <c r="D47" s="655"/>
      <c r="E47" s="402" t="s">
        <v>215</v>
      </c>
      <c r="F47" s="402">
        <v>0</v>
      </c>
      <c r="G47" s="416"/>
      <c r="H47" s="402">
        <v>160</v>
      </c>
      <c r="I47" s="416"/>
    </row>
    <row r="48" spans="1:9" x14ac:dyDescent="0.25">
      <c r="A48" s="650" t="s">
        <v>300</v>
      </c>
      <c r="B48" s="644">
        <v>114700</v>
      </c>
      <c r="C48" s="652" t="s">
        <v>285</v>
      </c>
      <c r="D48" s="654" t="s">
        <v>306</v>
      </c>
      <c r="E48" s="401" t="s">
        <v>203</v>
      </c>
      <c r="F48" s="401">
        <v>0</v>
      </c>
      <c r="G48" s="414">
        <f>SUM(F48:F50)</f>
        <v>0</v>
      </c>
      <c r="H48" s="401">
        <v>80</v>
      </c>
      <c r="I48" s="414">
        <f>SUM(H48:H50)</f>
        <v>320</v>
      </c>
    </row>
    <row r="49" spans="1:9" x14ac:dyDescent="0.25">
      <c r="A49" s="656"/>
      <c r="B49" s="646"/>
      <c r="C49" s="657"/>
      <c r="D49" s="658"/>
      <c r="E49" s="413" t="s">
        <v>216</v>
      </c>
      <c r="F49" s="413">
        <v>0</v>
      </c>
      <c r="G49" s="415"/>
      <c r="H49" s="413">
        <v>160</v>
      </c>
      <c r="I49" s="415"/>
    </row>
    <row r="50" spans="1:9" ht="16.5" thickBot="1" x14ac:dyDescent="0.3">
      <c r="A50" s="651"/>
      <c r="B50" s="645"/>
      <c r="C50" s="653"/>
      <c r="D50" s="655"/>
      <c r="E50" s="402" t="s">
        <v>215</v>
      </c>
      <c r="F50" s="402">
        <v>0</v>
      </c>
      <c r="G50" s="416"/>
      <c r="H50" s="402">
        <v>80</v>
      </c>
      <c r="I50" s="416"/>
    </row>
    <row r="51" spans="1:9" x14ac:dyDescent="0.25">
      <c r="A51" s="650" t="s">
        <v>301</v>
      </c>
      <c r="B51" s="644">
        <v>116100</v>
      </c>
      <c r="C51" s="652" t="s">
        <v>294</v>
      </c>
      <c r="D51" s="654" t="s">
        <v>304</v>
      </c>
      <c r="E51" s="401" t="s">
        <v>203</v>
      </c>
      <c r="F51" s="401">
        <v>0</v>
      </c>
      <c r="G51" s="414">
        <f>SUM(F51:F53)</f>
        <v>0</v>
      </c>
      <c r="H51" s="401">
        <v>40</v>
      </c>
      <c r="I51" s="414">
        <f>SUM(H51:H53)</f>
        <v>360</v>
      </c>
    </row>
    <row r="52" spans="1:9" x14ac:dyDescent="0.25">
      <c r="A52" s="656"/>
      <c r="B52" s="646"/>
      <c r="C52" s="657"/>
      <c r="D52" s="658"/>
      <c r="E52" s="413" t="s">
        <v>216</v>
      </c>
      <c r="F52" s="413">
        <v>0</v>
      </c>
      <c r="G52" s="415"/>
      <c r="H52" s="413">
        <v>160</v>
      </c>
      <c r="I52" s="415"/>
    </row>
    <row r="53" spans="1:9" ht="16.5" thickBot="1" x14ac:dyDescent="0.3">
      <c r="A53" s="651"/>
      <c r="B53" s="645"/>
      <c r="C53" s="653"/>
      <c r="D53" s="655"/>
      <c r="E53" s="402" t="s">
        <v>215</v>
      </c>
      <c r="F53" s="402">
        <v>0</v>
      </c>
      <c r="G53" s="416"/>
      <c r="H53" s="402">
        <v>160</v>
      </c>
      <c r="I53" s="416"/>
    </row>
    <row r="54" spans="1:9" x14ac:dyDescent="0.25">
      <c r="A54" s="650" t="s">
        <v>301</v>
      </c>
      <c r="B54" s="644">
        <v>115800</v>
      </c>
      <c r="C54" s="652" t="s">
        <v>293</v>
      </c>
      <c r="D54" s="654" t="s">
        <v>306</v>
      </c>
      <c r="E54" s="401" t="s">
        <v>203</v>
      </c>
      <c r="F54" s="401">
        <v>0</v>
      </c>
      <c r="G54" s="414">
        <f>SUM(F54:F56)</f>
        <v>0</v>
      </c>
      <c r="H54" s="401">
        <v>80</v>
      </c>
      <c r="I54" s="414">
        <f>SUM(H54:H56)</f>
        <v>320</v>
      </c>
    </row>
    <row r="55" spans="1:9" x14ac:dyDescent="0.25">
      <c r="A55" s="656"/>
      <c r="B55" s="646"/>
      <c r="C55" s="657"/>
      <c r="D55" s="658"/>
      <c r="E55" s="413" t="s">
        <v>216</v>
      </c>
      <c r="F55" s="413">
        <v>0</v>
      </c>
      <c r="G55" s="415"/>
      <c r="H55" s="413">
        <v>160</v>
      </c>
      <c r="I55" s="415"/>
    </row>
    <row r="56" spans="1:9" ht="16.5" thickBot="1" x14ac:dyDescent="0.3">
      <c r="A56" s="651"/>
      <c r="B56" s="645"/>
      <c r="C56" s="653"/>
      <c r="D56" s="655"/>
      <c r="E56" s="402" t="s">
        <v>215</v>
      </c>
      <c r="F56" s="402">
        <v>0</v>
      </c>
      <c r="G56" s="416"/>
      <c r="H56" s="402">
        <v>80</v>
      </c>
      <c r="I56" s="416"/>
    </row>
    <row r="57" spans="1:9" ht="16.5" thickBot="1" x14ac:dyDescent="0.3">
      <c r="A57" s="403" t="s">
        <v>300</v>
      </c>
      <c r="B57" s="404">
        <v>115400</v>
      </c>
      <c r="C57" s="405" t="s">
        <v>287</v>
      </c>
      <c r="D57" s="406" t="s">
        <v>307</v>
      </c>
      <c r="E57" s="407" t="s">
        <v>205</v>
      </c>
      <c r="F57" s="407">
        <v>0</v>
      </c>
      <c r="G57" s="417">
        <f>SUM(F57:F57)</f>
        <v>0</v>
      </c>
      <c r="H57" s="407">
        <v>40</v>
      </c>
      <c r="I57" s="417">
        <f>SUM(H57:H57)</f>
        <v>40</v>
      </c>
    </row>
    <row r="58" spans="1:9" x14ac:dyDescent="0.25">
      <c r="A58" s="599" t="s">
        <v>301</v>
      </c>
      <c r="B58" s="608">
        <v>116500</v>
      </c>
      <c r="C58" s="602" t="s">
        <v>363</v>
      </c>
      <c r="D58" s="605" t="s">
        <v>307</v>
      </c>
      <c r="E58" s="121" t="s">
        <v>205</v>
      </c>
      <c r="F58" s="121">
        <v>40</v>
      </c>
      <c r="G58" s="220">
        <f>SUM(F58:F59)</f>
        <v>80</v>
      </c>
      <c r="H58" s="162"/>
      <c r="I58" s="161"/>
    </row>
    <row r="59" spans="1:9" ht="16.5" thickBot="1" x14ac:dyDescent="0.3">
      <c r="A59" s="601"/>
      <c r="B59" s="610"/>
      <c r="C59" s="604"/>
      <c r="D59" s="607"/>
      <c r="E59" s="123" t="s">
        <v>216</v>
      </c>
      <c r="F59" s="123">
        <v>40</v>
      </c>
      <c r="G59" s="164"/>
      <c r="H59" s="162"/>
      <c r="I59" s="161"/>
    </row>
    <row r="60" spans="1:9" ht="16.5" thickBot="1" x14ac:dyDescent="0.3">
      <c r="A60" s="403" t="s">
        <v>299</v>
      </c>
      <c r="B60" s="404">
        <v>114300</v>
      </c>
      <c r="C60" s="405" t="s">
        <v>284</v>
      </c>
      <c r="D60" s="406" t="s">
        <v>308</v>
      </c>
      <c r="E60" s="407" t="s">
        <v>215</v>
      </c>
      <c r="F60" s="407">
        <v>0</v>
      </c>
      <c r="G60" s="408">
        <f t="shared" ref="G60:G67" si="0">SUM(F60)</f>
        <v>0</v>
      </c>
      <c r="H60" s="407">
        <v>13</v>
      </c>
      <c r="I60" s="408">
        <f t="shared" ref="I60:I65" si="1">SUM(H60)</f>
        <v>13</v>
      </c>
    </row>
    <row r="61" spans="1:9" ht="16.5" thickBot="1" x14ac:dyDescent="0.3">
      <c r="A61" s="403" t="s">
        <v>299</v>
      </c>
      <c r="B61" s="404">
        <v>114000</v>
      </c>
      <c r="C61" s="405" t="s">
        <v>279</v>
      </c>
      <c r="D61" s="406" t="s">
        <v>308</v>
      </c>
      <c r="E61" s="407" t="s">
        <v>205</v>
      </c>
      <c r="F61" s="407">
        <v>0</v>
      </c>
      <c r="G61" s="408">
        <f t="shared" si="0"/>
        <v>0</v>
      </c>
      <c r="H61" s="407">
        <v>24</v>
      </c>
      <c r="I61" s="408">
        <f t="shared" si="1"/>
        <v>24</v>
      </c>
    </row>
    <row r="62" spans="1:9" ht="16.5" thickBot="1" x14ac:dyDescent="0.3">
      <c r="A62" s="403" t="s">
        <v>298</v>
      </c>
      <c r="B62" s="404">
        <v>113200</v>
      </c>
      <c r="C62" s="405" t="s">
        <v>275</v>
      </c>
      <c r="D62" s="406" t="s">
        <v>309</v>
      </c>
      <c r="E62" s="407" t="s">
        <v>205</v>
      </c>
      <c r="F62" s="407">
        <v>0</v>
      </c>
      <c r="G62" s="408">
        <f t="shared" si="0"/>
        <v>0</v>
      </c>
      <c r="H62" s="407">
        <v>32</v>
      </c>
      <c r="I62" s="408">
        <f t="shared" si="1"/>
        <v>32</v>
      </c>
    </row>
    <row r="63" spans="1:9" ht="16.5" thickBot="1" x14ac:dyDescent="0.3">
      <c r="A63" s="403" t="s">
        <v>299</v>
      </c>
      <c r="B63" s="404">
        <v>113700</v>
      </c>
      <c r="C63" s="405" t="s">
        <v>280</v>
      </c>
      <c r="D63" s="406" t="s">
        <v>310</v>
      </c>
      <c r="E63" s="407" t="s">
        <v>205</v>
      </c>
      <c r="F63" s="407">
        <v>0</v>
      </c>
      <c r="G63" s="408">
        <f t="shared" si="0"/>
        <v>0</v>
      </c>
      <c r="H63" s="407">
        <v>16</v>
      </c>
      <c r="I63" s="408">
        <f t="shared" si="1"/>
        <v>16</v>
      </c>
    </row>
    <row r="64" spans="1:9" ht="16.5" thickBot="1" x14ac:dyDescent="0.3">
      <c r="A64" s="403" t="s">
        <v>300</v>
      </c>
      <c r="B64" s="404">
        <v>115100</v>
      </c>
      <c r="C64" s="405" t="s">
        <v>157</v>
      </c>
      <c r="D64" s="406" t="s">
        <v>306</v>
      </c>
      <c r="E64" s="407" t="s">
        <v>205</v>
      </c>
      <c r="F64" s="407">
        <v>0</v>
      </c>
      <c r="G64" s="408">
        <f t="shared" si="0"/>
        <v>0</v>
      </c>
      <c r="H64" s="407">
        <v>32</v>
      </c>
      <c r="I64" s="408">
        <f t="shared" si="1"/>
        <v>32</v>
      </c>
    </row>
    <row r="65" spans="1:9" ht="16.5" thickBot="1" x14ac:dyDescent="0.3">
      <c r="A65" s="403" t="s">
        <v>300</v>
      </c>
      <c r="B65" s="404">
        <v>114800</v>
      </c>
      <c r="C65" s="405" t="s">
        <v>289</v>
      </c>
      <c r="D65" s="406" t="s">
        <v>311</v>
      </c>
      <c r="E65" s="407" t="s">
        <v>205</v>
      </c>
      <c r="F65" s="407">
        <v>0</v>
      </c>
      <c r="G65" s="408">
        <f t="shared" si="0"/>
        <v>0</v>
      </c>
      <c r="H65" s="407">
        <v>16</v>
      </c>
      <c r="I65" s="408">
        <f t="shared" si="1"/>
        <v>16</v>
      </c>
    </row>
    <row r="66" spans="1:9" ht="16.5" thickBot="1" x14ac:dyDescent="0.3">
      <c r="A66" s="119" t="s">
        <v>301</v>
      </c>
      <c r="B66" s="387">
        <v>116200</v>
      </c>
      <c r="C66" s="120" t="s">
        <v>159</v>
      </c>
      <c r="D66" s="126" t="s">
        <v>306</v>
      </c>
      <c r="E66" s="127" t="s">
        <v>205</v>
      </c>
      <c r="F66" s="127">
        <v>32</v>
      </c>
      <c r="G66" s="165">
        <f t="shared" si="0"/>
        <v>32</v>
      </c>
      <c r="H66" s="162"/>
      <c r="I66" s="161"/>
    </row>
    <row r="67" spans="1:9" ht="16.5" thickBot="1" x14ac:dyDescent="0.3">
      <c r="A67" s="119" t="s">
        <v>301</v>
      </c>
      <c r="B67" s="387">
        <v>115900</v>
      </c>
      <c r="C67" s="120" t="s">
        <v>158</v>
      </c>
      <c r="D67" s="126" t="s">
        <v>311</v>
      </c>
      <c r="E67" s="127" t="s">
        <v>205</v>
      </c>
      <c r="F67" s="127">
        <v>16</v>
      </c>
      <c r="G67" s="165">
        <f t="shared" si="0"/>
        <v>16</v>
      </c>
      <c r="H67" s="162"/>
      <c r="I67" s="161"/>
    </row>
    <row r="68" spans="1:9" x14ac:dyDescent="0.25">
      <c r="A68" s="650" t="s">
        <v>298</v>
      </c>
      <c r="B68" s="644">
        <v>113500</v>
      </c>
      <c r="C68" s="652" t="s">
        <v>277</v>
      </c>
      <c r="D68" s="654" t="s">
        <v>302</v>
      </c>
      <c r="E68" s="401" t="s">
        <v>216</v>
      </c>
      <c r="F68" s="401">
        <v>0</v>
      </c>
      <c r="G68" s="414">
        <f>SUM(F68:F69)</f>
        <v>0</v>
      </c>
      <c r="H68" s="401">
        <v>40</v>
      </c>
      <c r="I68" s="414">
        <f>SUM(H68:H69)</f>
        <v>80</v>
      </c>
    </row>
    <row r="69" spans="1:9" ht="16.5" thickBot="1" x14ac:dyDescent="0.3">
      <c r="A69" s="651"/>
      <c r="B69" s="645"/>
      <c r="C69" s="653"/>
      <c r="D69" s="655"/>
      <c r="E69" s="402" t="s">
        <v>215</v>
      </c>
      <c r="F69" s="402">
        <v>0</v>
      </c>
      <c r="G69" s="416"/>
      <c r="H69" s="402">
        <v>40</v>
      </c>
      <c r="I69" s="416"/>
    </row>
    <row r="70" spans="1:9" x14ac:dyDescent="0.25">
      <c r="A70" s="650" t="s">
        <v>300</v>
      </c>
      <c r="B70" s="644">
        <v>115300</v>
      </c>
      <c r="C70" s="652" t="s">
        <v>292</v>
      </c>
      <c r="D70" s="654" t="s">
        <v>302</v>
      </c>
      <c r="E70" s="401" t="s">
        <v>205</v>
      </c>
      <c r="F70" s="401">
        <v>0</v>
      </c>
      <c r="G70" s="414">
        <f>SUM(F70:F71)</f>
        <v>0</v>
      </c>
      <c r="H70" s="401">
        <v>40</v>
      </c>
      <c r="I70" s="414">
        <f>SUM(H70:H71)</f>
        <v>80</v>
      </c>
    </row>
    <row r="71" spans="1:9" ht="16.5" thickBot="1" x14ac:dyDescent="0.3">
      <c r="A71" s="651"/>
      <c r="B71" s="645"/>
      <c r="C71" s="653"/>
      <c r="D71" s="655"/>
      <c r="E71" s="402" t="s">
        <v>216</v>
      </c>
      <c r="F71" s="402">
        <v>0</v>
      </c>
      <c r="G71" s="416"/>
      <c r="H71" s="402">
        <v>40</v>
      </c>
      <c r="I71" s="416"/>
    </row>
    <row r="72" spans="1:9" x14ac:dyDescent="0.25">
      <c r="A72" s="650" t="s">
        <v>300</v>
      </c>
      <c r="B72" s="644">
        <v>115300</v>
      </c>
      <c r="C72" s="652" t="s">
        <v>288</v>
      </c>
      <c r="D72" s="654" t="s">
        <v>302</v>
      </c>
      <c r="E72" s="401" t="s">
        <v>205</v>
      </c>
      <c r="F72" s="401">
        <v>0</v>
      </c>
      <c r="G72" s="414">
        <f>SUM(F72:F73)</f>
        <v>0</v>
      </c>
      <c r="H72" s="401">
        <v>40</v>
      </c>
      <c r="I72" s="414">
        <f>SUM(H72:H73)</f>
        <v>120</v>
      </c>
    </row>
    <row r="73" spans="1:9" ht="16.5" thickBot="1" x14ac:dyDescent="0.3">
      <c r="A73" s="651"/>
      <c r="B73" s="645"/>
      <c r="C73" s="653"/>
      <c r="D73" s="655"/>
      <c r="E73" s="402" t="s">
        <v>216</v>
      </c>
      <c r="F73" s="402">
        <v>0</v>
      </c>
      <c r="G73" s="416"/>
      <c r="H73" s="402">
        <v>80</v>
      </c>
      <c r="I73" s="416"/>
    </row>
    <row r="74" spans="1:9" x14ac:dyDescent="0.25">
      <c r="A74" s="650" t="s">
        <v>300</v>
      </c>
      <c r="B74" s="644">
        <v>115700</v>
      </c>
      <c r="C74" s="652" t="s">
        <v>290</v>
      </c>
      <c r="D74" s="654" t="s">
        <v>302</v>
      </c>
      <c r="E74" s="401" t="s">
        <v>205</v>
      </c>
      <c r="F74" s="401">
        <v>0</v>
      </c>
      <c r="G74" s="414">
        <f>SUM(F74:F75)</f>
        <v>0</v>
      </c>
      <c r="H74" s="401">
        <v>160</v>
      </c>
      <c r="I74" s="414">
        <f>SUM(H74:H75)</f>
        <v>320</v>
      </c>
    </row>
    <row r="75" spans="1:9" ht="16.5" thickBot="1" x14ac:dyDescent="0.3">
      <c r="A75" s="651"/>
      <c r="B75" s="645"/>
      <c r="C75" s="653"/>
      <c r="D75" s="655"/>
      <c r="E75" s="402" t="s">
        <v>216</v>
      </c>
      <c r="F75" s="402">
        <v>0</v>
      </c>
      <c r="G75" s="416"/>
      <c r="H75" s="402">
        <v>160</v>
      </c>
      <c r="I75" s="416"/>
    </row>
    <row r="76" spans="1:9" x14ac:dyDescent="0.25">
      <c r="A76" s="614" t="s">
        <v>301</v>
      </c>
      <c r="B76" s="608">
        <v>116600</v>
      </c>
      <c r="C76" s="616" t="s">
        <v>295</v>
      </c>
      <c r="D76" s="618" t="s">
        <v>302</v>
      </c>
      <c r="E76" s="124" t="s">
        <v>205</v>
      </c>
      <c r="F76" s="124">
        <v>40</v>
      </c>
      <c r="G76" s="163">
        <f>SUM(F76:F77)</f>
        <v>80</v>
      </c>
      <c r="H76" s="162"/>
      <c r="I76" s="161"/>
    </row>
    <row r="77" spans="1:9" ht="16.5" thickBot="1" x14ac:dyDescent="0.3">
      <c r="A77" s="615"/>
      <c r="B77" s="610"/>
      <c r="C77" s="617"/>
      <c r="D77" s="619"/>
      <c r="E77" s="123" t="s">
        <v>216</v>
      </c>
      <c r="F77" s="123">
        <v>40</v>
      </c>
      <c r="G77" s="164"/>
      <c r="H77" s="162"/>
      <c r="I77" s="161"/>
    </row>
    <row r="78" spans="1:9" x14ac:dyDescent="0.25">
      <c r="A78" s="614" t="s">
        <v>301</v>
      </c>
      <c r="B78" s="608">
        <v>116400</v>
      </c>
      <c r="C78" s="616" t="s">
        <v>297</v>
      </c>
      <c r="D78" s="618" t="s">
        <v>302</v>
      </c>
      <c r="E78" s="124" t="s">
        <v>205</v>
      </c>
      <c r="F78" s="124">
        <v>40</v>
      </c>
      <c r="G78" s="163">
        <f>SUM(F78:F79)</f>
        <v>80</v>
      </c>
      <c r="H78" s="162"/>
      <c r="I78" s="161"/>
    </row>
    <row r="79" spans="1:9" ht="16.5" thickBot="1" x14ac:dyDescent="0.3">
      <c r="A79" s="615"/>
      <c r="B79" s="610"/>
      <c r="C79" s="617"/>
      <c r="D79" s="619"/>
      <c r="E79" s="123" t="s">
        <v>216</v>
      </c>
      <c r="F79" s="123">
        <v>40</v>
      </c>
      <c r="G79" s="164"/>
      <c r="H79" s="162"/>
      <c r="I79" s="161"/>
    </row>
    <row r="80" spans="1:9" x14ac:dyDescent="0.25">
      <c r="A80" s="614" t="s">
        <v>301</v>
      </c>
      <c r="B80" s="608">
        <v>116800</v>
      </c>
      <c r="C80" s="616" t="s">
        <v>296</v>
      </c>
      <c r="D80" s="618" t="s">
        <v>302</v>
      </c>
      <c r="E80" s="124" t="s">
        <v>205</v>
      </c>
      <c r="F80" s="124">
        <v>160</v>
      </c>
      <c r="G80" s="163">
        <f>SUM(F80:F81)</f>
        <v>320</v>
      </c>
      <c r="H80" s="162"/>
      <c r="I80" s="161"/>
    </row>
    <row r="81" spans="1:9" ht="16.5" thickBot="1" x14ac:dyDescent="0.3">
      <c r="A81" s="647"/>
      <c r="B81" s="610"/>
      <c r="C81" s="648"/>
      <c r="D81" s="649"/>
      <c r="E81" s="125" t="s">
        <v>216</v>
      </c>
      <c r="F81" s="125">
        <v>160</v>
      </c>
      <c r="G81" s="166"/>
      <c r="H81" s="162"/>
      <c r="I81" s="161"/>
    </row>
    <row r="82" spans="1:9" ht="16.5" thickBot="1" x14ac:dyDescent="0.3">
      <c r="A82" s="136"/>
      <c r="B82" s="383"/>
      <c r="C82" s="137" t="s">
        <v>117</v>
      </c>
      <c r="D82" s="137"/>
      <c r="E82" s="137"/>
      <c r="F82" s="138">
        <f>SUM(F26:F81)</f>
        <v>688</v>
      </c>
      <c r="G82" s="167">
        <f>SUM(G26:G81)</f>
        <v>688</v>
      </c>
      <c r="H82" s="174">
        <f>SUM(H26:H81)</f>
        <v>3301</v>
      </c>
      <c r="I82" s="174">
        <f>SUM(I26:I81)</f>
        <v>3301</v>
      </c>
    </row>
  </sheetData>
  <sortState ref="A26:G81">
    <sortCondition ref="C26:C81"/>
  </sortState>
  <mergeCells count="106">
    <mergeCell ref="A29:A30"/>
    <mergeCell ref="A33:A35"/>
    <mergeCell ref="C33:C35"/>
    <mergeCell ref="D33:D35"/>
    <mergeCell ref="B33:B35"/>
    <mergeCell ref="A26:A27"/>
    <mergeCell ref="C26:C27"/>
    <mergeCell ref="D26:D27"/>
    <mergeCell ref="C29:C30"/>
    <mergeCell ref="D29:D30"/>
    <mergeCell ref="B26:B27"/>
    <mergeCell ref="A36:A38"/>
    <mergeCell ref="C36:C38"/>
    <mergeCell ref="D36:D38"/>
    <mergeCell ref="A39:A41"/>
    <mergeCell ref="C39:C41"/>
    <mergeCell ref="D39:D41"/>
    <mergeCell ref="B36:B38"/>
    <mergeCell ref="B39:B41"/>
    <mergeCell ref="A31:A32"/>
    <mergeCell ref="C31:C32"/>
    <mergeCell ref="D31:D32"/>
    <mergeCell ref="A48:A50"/>
    <mergeCell ref="C48:C50"/>
    <mergeCell ref="D48:D50"/>
    <mergeCell ref="A51:A53"/>
    <mergeCell ref="C51:C53"/>
    <mergeCell ref="D51:D53"/>
    <mergeCell ref="B48:B50"/>
    <mergeCell ref="B51:B53"/>
    <mergeCell ref="A42:A44"/>
    <mergeCell ref="C42:C44"/>
    <mergeCell ref="D42:D44"/>
    <mergeCell ref="A45:A47"/>
    <mergeCell ref="C45:C47"/>
    <mergeCell ref="D45:D47"/>
    <mergeCell ref="B42:B44"/>
    <mergeCell ref="B45:B47"/>
    <mergeCell ref="A70:A71"/>
    <mergeCell ref="C70:C71"/>
    <mergeCell ref="D70:D71"/>
    <mergeCell ref="A72:A73"/>
    <mergeCell ref="C72:C73"/>
    <mergeCell ref="D72:D73"/>
    <mergeCell ref="B70:B71"/>
    <mergeCell ref="B72:B73"/>
    <mergeCell ref="A54:A56"/>
    <mergeCell ref="C54:C56"/>
    <mergeCell ref="D54:D56"/>
    <mergeCell ref="A68:A69"/>
    <mergeCell ref="C68:C69"/>
    <mergeCell ref="D68:D69"/>
    <mergeCell ref="A58:A59"/>
    <mergeCell ref="D58:D59"/>
    <mergeCell ref="C58:C59"/>
    <mergeCell ref="B54:B56"/>
    <mergeCell ref="B68:B69"/>
    <mergeCell ref="B58:B59"/>
    <mergeCell ref="A78:A79"/>
    <mergeCell ref="C78:C79"/>
    <mergeCell ref="D78:D79"/>
    <mergeCell ref="A80:A81"/>
    <mergeCell ref="C80:C81"/>
    <mergeCell ref="D80:D81"/>
    <mergeCell ref="B78:B79"/>
    <mergeCell ref="B80:B81"/>
    <mergeCell ref="A74:A75"/>
    <mergeCell ref="C74:C75"/>
    <mergeCell ref="D74:D75"/>
    <mergeCell ref="A76:A77"/>
    <mergeCell ref="C76:C77"/>
    <mergeCell ref="D76:D77"/>
    <mergeCell ref="B74:B75"/>
    <mergeCell ref="B76:B77"/>
    <mergeCell ref="C4:C6"/>
    <mergeCell ref="C7:C8"/>
    <mergeCell ref="C9:C10"/>
    <mergeCell ref="C11:C12"/>
    <mergeCell ref="C13:C14"/>
    <mergeCell ref="A13:A14"/>
    <mergeCell ref="A15:A17"/>
    <mergeCell ref="A18:A19"/>
    <mergeCell ref="A20:A22"/>
    <mergeCell ref="B7:B8"/>
    <mergeCell ref="B9:B10"/>
    <mergeCell ref="B11:B12"/>
    <mergeCell ref="B13:B14"/>
    <mergeCell ref="B15:B17"/>
    <mergeCell ref="B18:B19"/>
    <mergeCell ref="B20:B22"/>
    <mergeCell ref="A4:A6"/>
    <mergeCell ref="B4:B6"/>
    <mergeCell ref="A7:A8"/>
    <mergeCell ref="A9:A10"/>
    <mergeCell ref="A11:A12"/>
    <mergeCell ref="I33:I35"/>
    <mergeCell ref="I36:I38"/>
    <mergeCell ref="I39:I41"/>
    <mergeCell ref="I42:I44"/>
    <mergeCell ref="G26:G27"/>
    <mergeCell ref="G29:G30"/>
    <mergeCell ref="C15:C17"/>
    <mergeCell ref="C18:C19"/>
    <mergeCell ref="C20:C22"/>
    <mergeCell ref="I26:I27"/>
    <mergeCell ref="I29:I30"/>
  </mergeCells>
  <hyperlinks>
    <hyperlink ref="H14" location="Quotations!A63" display="Vendor Quote"/>
    <hyperlink ref="H19" location="Quotations!A63" display="Vendor Quote"/>
  </hyperlink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
  <sheetViews>
    <sheetView topLeftCell="A21" zoomScale="90" zoomScaleNormal="90" workbookViewId="0">
      <pane xSplit="1" topLeftCell="B1" activePane="topRight" state="frozen"/>
      <selection pane="topRight" activeCell="B36" sqref="B36:B41"/>
    </sheetView>
  </sheetViews>
  <sheetFormatPr defaultRowHeight="15.75" x14ac:dyDescent="0.25"/>
  <cols>
    <col min="1" max="1" width="13.75" bestFit="1" customWidth="1"/>
    <col min="2" max="2" width="13.75" customWidth="1"/>
    <col min="3" max="3" width="32.625" bestFit="1" customWidth="1"/>
    <col min="4" max="4" width="29.25" bestFit="1" customWidth="1"/>
    <col min="5" max="5" width="8.75" bestFit="1" customWidth="1"/>
    <col min="6" max="6" width="7.125" bestFit="1" customWidth="1"/>
    <col min="7" max="7" width="8.125" bestFit="1" customWidth="1"/>
    <col min="8" max="8" width="18.5" bestFit="1" customWidth="1"/>
    <col min="9" max="9" width="7.125" bestFit="1" customWidth="1"/>
    <col min="10" max="10" width="13.125" bestFit="1" customWidth="1"/>
    <col min="11" max="11" width="13.25" bestFit="1" customWidth="1"/>
    <col min="12" max="12" width="6.75" bestFit="1" customWidth="1"/>
    <col min="13" max="13" width="10.5" bestFit="1" customWidth="1"/>
    <col min="14" max="14" width="17.5" bestFit="1" customWidth="1"/>
    <col min="15" max="15" width="9.75" bestFit="1" customWidth="1"/>
    <col min="16" max="16" width="22.75" bestFit="1" customWidth="1"/>
  </cols>
  <sheetData>
    <row r="1" spans="1:16" ht="21.75" thickBot="1" x14ac:dyDescent="0.4">
      <c r="A1" s="189" t="s">
        <v>224</v>
      </c>
      <c r="B1" s="190"/>
      <c r="C1" s="190"/>
      <c r="D1" s="190"/>
      <c r="E1" s="190"/>
      <c r="F1" s="191"/>
      <c r="G1" s="190"/>
      <c r="H1" s="190"/>
      <c r="I1" s="192"/>
      <c r="J1" s="193"/>
      <c r="K1" s="394"/>
      <c r="L1" s="395"/>
      <c r="M1" s="395"/>
      <c r="N1" s="395"/>
      <c r="O1" s="395"/>
      <c r="P1" s="395"/>
    </row>
    <row r="2" spans="1:16" x14ac:dyDescent="0.25">
      <c r="A2" s="17" t="s">
        <v>16</v>
      </c>
      <c r="B2" s="376" t="s">
        <v>430</v>
      </c>
      <c r="C2" s="18" t="s">
        <v>17</v>
      </c>
      <c r="D2" s="18" t="s">
        <v>35</v>
      </c>
      <c r="E2" s="18" t="s">
        <v>36</v>
      </c>
      <c r="F2" s="40" t="s">
        <v>37</v>
      </c>
      <c r="G2" s="18" t="s">
        <v>38</v>
      </c>
      <c r="H2" s="18" t="s">
        <v>39</v>
      </c>
      <c r="I2" s="40" t="s">
        <v>37</v>
      </c>
      <c r="J2" s="41" t="s">
        <v>117</v>
      </c>
      <c r="K2" s="179"/>
      <c r="M2" s="180"/>
      <c r="N2" s="180"/>
      <c r="P2" s="180"/>
    </row>
    <row r="3" spans="1:16" ht="16.5" thickBot="1" x14ac:dyDescent="0.3">
      <c r="A3" s="77" t="s">
        <v>193</v>
      </c>
      <c r="B3" s="392"/>
      <c r="C3" s="78" t="s">
        <v>148</v>
      </c>
      <c r="D3" s="57"/>
      <c r="E3" s="57"/>
      <c r="F3" s="58"/>
      <c r="G3" s="57"/>
      <c r="H3" s="57"/>
      <c r="I3" s="65"/>
      <c r="J3" s="66">
        <f>SUM(I:I)</f>
        <v>12900</v>
      </c>
      <c r="K3" s="68"/>
      <c r="M3" s="69"/>
      <c r="N3" s="69"/>
      <c r="P3" s="69"/>
    </row>
    <row r="4" spans="1:16" x14ac:dyDescent="0.25">
      <c r="A4" s="59" t="s">
        <v>448</v>
      </c>
      <c r="B4" s="306">
        <v>117100</v>
      </c>
      <c r="C4" s="223" t="s">
        <v>450</v>
      </c>
      <c r="D4" s="60"/>
      <c r="E4" s="60"/>
      <c r="F4" s="61"/>
      <c r="G4" s="60"/>
      <c r="H4" s="61"/>
      <c r="I4" s="61">
        <f>SUM(F5)</f>
        <v>1200</v>
      </c>
      <c r="J4" s="79"/>
      <c r="K4" s="45"/>
      <c r="M4" s="42"/>
      <c r="N4" s="42"/>
      <c r="O4" s="42"/>
      <c r="P4" s="42"/>
    </row>
    <row r="5" spans="1:16" ht="16.5" thickBot="1" x14ac:dyDescent="0.3">
      <c r="A5" s="46"/>
      <c r="B5" s="379"/>
      <c r="C5" s="47"/>
      <c r="D5" s="47"/>
      <c r="E5" s="47"/>
      <c r="F5" s="48">
        <v>1200</v>
      </c>
      <c r="G5" s="47" t="s">
        <v>81</v>
      </c>
      <c r="H5" s="48" t="s">
        <v>137</v>
      </c>
      <c r="I5" s="48"/>
      <c r="J5" s="81"/>
      <c r="K5" s="194"/>
      <c r="M5" s="195"/>
      <c r="N5" s="195"/>
      <c r="O5" s="195"/>
      <c r="P5" s="195"/>
    </row>
    <row r="6" spans="1:16" x14ac:dyDescent="0.25">
      <c r="A6" s="59" t="s">
        <v>448</v>
      </c>
      <c r="B6" s="306">
        <v>117400</v>
      </c>
      <c r="C6" s="60" t="s">
        <v>451</v>
      </c>
      <c r="D6" s="60"/>
      <c r="E6" s="60"/>
      <c r="F6" s="61"/>
      <c r="G6" s="60"/>
      <c r="H6" s="61"/>
      <c r="I6" s="61">
        <f>SUM(F7)</f>
        <v>1000</v>
      </c>
      <c r="J6" s="79"/>
      <c r="K6" s="45"/>
      <c r="M6" s="42"/>
      <c r="N6" s="42"/>
      <c r="O6" s="42"/>
      <c r="P6" s="42"/>
    </row>
    <row r="7" spans="1:16" ht="16.5" thickBot="1" x14ac:dyDescent="0.3">
      <c r="A7" s="46"/>
      <c r="B7" s="379"/>
      <c r="C7" s="47"/>
      <c r="D7" s="47"/>
      <c r="E7" s="47"/>
      <c r="F7" s="48">
        <v>1000</v>
      </c>
      <c r="G7" s="47" t="s">
        <v>81</v>
      </c>
      <c r="H7" s="48" t="s">
        <v>139</v>
      </c>
      <c r="I7" s="48"/>
      <c r="J7" s="81"/>
      <c r="K7" s="194"/>
      <c r="M7" s="195"/>
      <c r="N7" s="195"/>
      <c r="O7" s="195"/>
      <c r="P7" s="195"/>
    </row>
    <row r="8" spans="1:16" x14ac:dyDescent="0.25">
      <c r="A8" s="59" t="s">
        <v>448</v>
      </c>
      <c r="B8" s="306">
        <v>117700</v>
      </c>
      <c r="C8" s="60" t="s">
        <v>452</v>
      </c>
      <c r="D8" s="60"/>
      <c r="E8" s="60"/>
      <c r="F8" s="61"/>
      <c r="G8" s="60"/>
      <c r="H8" s="61"/>
      <c r="I8" s="61">
        <f>SUM(F9)</f>
        <v>500</v>
      </c>
      <c r="J8" s="79"/>
      <c r="K8" s="45"/>
      <c r="M8" s="42"/>
      <c r="N8" s="42"/>
      <c r="O8" s="42"/>
      <c r="P8" s="42"/>
    </row>
    <row r="9" spans="1:16" ht="16.5" thickBot="1" x14ac:dyDescent="0.3">
      <c r="A9" s="46"/>
      <c r="B9" s="379"/>
      <c r="C9" s="47"/>
      <c r="D9" s="47"/>
      <c r="E9" s="47"/>
      <c r="F9" s="48">
        <v>500</v>
      </c>
      <c r="G9" s="47" t="s">
        <v>81</v>
      </c>
      <c r="H9" s="48" t="s">
        <v>137</v>
      </c>
      <c r="I9" s="48"/>
      <c r="J9" s="81"/>
      <c r="K9" s="194"/>
      <c r="M9" s="195"/>
      <c r="N9" s="195"/>
      <c r="O9" s="195"/>
      <c r="P9" s="195"/>
    </row>
    <row r="10" spans="1:16" x14ac:dyDescent="0.25">
      <c r="A10" s="59" t="s">
        <v>449</v>
      </c>
      <c r="B10" s="393">
        <v>118100</v>
      </c>
      <c r="C10" s="224" t="s">
        <v>453</v>
      </c>
      <c r="D10" s="60"/>
      <c r="E10" s="60"/>
      <c r="F10" s="61"/>
      <c r="G10" s="60"/>
      <c r="H10" s="61"/>
      <c r="I10" s="61">
        <f>SUM(F11:F11)</f>
        <v>3700</v>
      </c>
      <c r="J10" s="79"/>
      <c r="K10" s="45"/>
      <c r="M10" s="42"/>
      <c r="N10" s="42"/>
      <c r="O10" s="42"/>
      <c r="P10" s="42"/>
    </row>
    <row r="11" spans="1:16" ht="16.5" thickBot="1" x14ac:dyDescent="0.3">
      <c r="A11" s="49"/>
      <c r="B11" s="378"/>
      <c r="C11" s="50"/>
      <c r="D11" s="50" t="s">
        <v>141</v>
      </c>
      <c r="E11" s="50" t="s">
        <v>142</v>
      </c>
      <c r="F11" s="51">
        <v>3700</v>
      </c>
      <c r="G11" s="50" t="s">
        <v>81</v>
      </c>
      <c r="H11" s="95" t="s">
        <v>108</v>
      </c>
      <c r="I11" s="51"/>
      <c r="J11" s="82"/>
      <c r="K11" s="194"/>
      <c r="M11" s="195"/>
      <c r="N11" s="195"/>
      <c r="O11" s="195"/>
      <c r="P11" s="195"/>
    </row>
    <row r="12" spans="1:16" x14ac:dyDescent="0.25">
      <c r="A12" s="59" t="s">
        <v>449</v>
      </c>
      <c r="B12" s="393">
        <v>118400</v>
      </c>
      <c r="C12" s="224" t="s">
        <v>454</v>
      </c>
      <c r="D12" s="60"/>
      <c r="E12" s="60"/>
      <c r="F12" s="61"/>
      <c r="G12" s="60"/>
      <c r="H12" s="61"/>
      <c r="I12" s="61">
        <f>SUM(F13:F14)</f>
        <v>6500</v>
      </c>
      <c r="J12" s="79"/>
      <c r="K12" s="45"/>
      <c r="M12" s="42"/>
      <c r="N12" s="42"/>
      <c r="O12" s="42"/>
      <c r="P12" s="42"/>
    </row>
    <row r="13" spans="1:16" x14ac:dyDescent="0.25">
      <c r="A13" s="49"/>
      <c r="B13" s="378"/>
      <c r="C13" s="50"/>
      <c r="D13" s="50" t="s">
        <v>143</v>
      </c>
      <c r="E13" s="50" t="s">
        <v>144</v>
      </c>
      <c r="F13" s="51">
        <v>1500</v>
      </c>
      <c r="G13" s="50" t="s">
        <v>81</v>
      </c>
      <c r="H13" s="51" t="s">
        <v>145</v>
      </c>
      <c r="I13" s="51"/>
      <c r="J13" s="82"/>
      <c r="K13" s="194"/>
      <c r="M13" s="195"/>
      <c r="N13" s="195"/>
      <c r="O13" s="195"/>
      <c r="P13" s="195"/>
    </row>
    <row r="14" spans="1:16" ht="16.5" thickBot="1" x14ac:dyDescent="0.3">
      <c r="A14" s="53"/>
      <c r="B14" s="380"/>
      <c r="C14" s="54"/>
      <c r="D14" s="54" t="s">
        <v>146</v>
      </c>
      <c r="E14" s="54" t="s">
        <v>144</v>
      </c>
      <c r="F14" s="55">
        <v>5000</v>
      </c>
      <c r="G14" s="54" t="s">
        <v>81</v>
      </c>
      <c r="H14" s="55" t="s">
        <v>110</v>
      </c>
      <c r="I14" s="55"/>
      <c r="J14" s="80"/>
      <c r="K14" s="196"/>
      <c r="M14" s="197"/>
      <c r="N14" s="197"/>
      <c r="O14" s="197"/>
      <c r="P14" s="197"/>
    </row>
    <row r="16" spans="1:16" ht="21.75" thickBot="1" x14ac:dyDescent="0.4">
      <c r="A16" s="101" t="s">
        <v>226</v>
      </c>
      <c r="B16" s="101"/>
      <c r="C16" s="101"/>
      <c r="D16" s="101"/>
      <c r="E16" s="101"/>
      <c r="F16" s="101"/>
      <c r="G16" s="102"/>
    </row>
    <row r="17" spans="1:7" ht="16.5" thickBot="1" x14ac:dyDescent="0.3">
      <c r="A17" s="112" t="s">
        <v>16</v>
      </c>
      <c r="B17" s="381" t="s">
        <v>430</v>
      </c>
      <c r="C17" s="113" t="s">
        <v>17</v>
      </c>
      <c r="D17" s="118" t="s">
        <v>230</v>
      </c>
      <c r="E17" s="103" t="s">
        <v>227</v>
      </c>
      <c r="F17" s="103" t="s">
        <v>228</v>
      </c>
      <c r="G17" s="104" t="s">
        <v>229</v>
      </c>
    </row>
    <row r="18" spans="1:7" ht="16.5" thickBot="1" x14ac:dyDescent="0.3">
      <c r="A18" s="119" t="s">
        <v>326</v>
      </c>
      <c r="B18" s="387">
        <v>117800</v>
      </c>
      <c r="C18" s="120" t="s">
        <v>313</v>
      </c>
      <c r="D18" s="120" t="s">
        <v>302</v>
      </c>
      <c r="E18" s="127" t="s">
        <v>205</v>
      </c>
      <c r="F18" s="127">
        <v>80</v>
      </c>
      <c r="G18" s="133">
        <f>SUM(F18)</f>
        <v>80</v>
      </c>
    </row>
    <row r="19" spans="1:7" x14ac:dyDescent="0.25">
      <c r="A19" s="614" t="s">
        <v>327</v>
      </c>
      <c r="B19" s="608">
        <v>118800</v>
      </c>
      <c r="C19" s="616" t="s">
        <v>324</v>
      </c>
      <c r="D19" s="616" t="s">
        <v>302</v>
      </c>
      <c r="E19" s="124" t="s">
        <v>205</v>
      </c>
      <c r="F19" s="124">
        <v>40</v>
      </c>
      <c r="G19" s="611">
        <f>SUM(F19:F20)</f>
        <v>80</v>
      </c>
    </row>
    <row r="20" spans="1:7" ht="16.5" thickBot="1" x14ac:dyDescent="0.3">
      <c r="A20" s="615"/>
      <c r="B20" s="610"/>
      <c r="C20" s="617"/>
      <c r="D20" s="617"/>
      <c r="E20" s="123" t="s">
        <v>216</v>
      </c>
      <c r="F20" s="123">
        <v>40</v>
      </c>
      <c r="G20" s="612"/>
    </row>
    <row r="21" spans="1:7" x14ac:dyDescent="0.25">
      <c r="A21" s="614" t="s">
        <v>326</v>
      </c>
      <c r="B21" s="608">
        <v>117200</v>
      </c>
      <c r="C21" s="616" t="s">
        <v>318</v>
      </c>
      <c r="D21" s="616" t="s">
        <v>328</v>
      </c>
      <c r="E21" s="124" t="s">
        <v>203</v>
      </c>
      <c r="F21" s="124">
        <v>8</v>
      </c>
      <c r="G21" s="611">
        <f>SUM(F21:F23)</f>
        <v>24</v>
      </c>
    </row>
    <row r="22" spans="1:7" x14ac:dyDescent="0.25">
      <c r="A22" s="620"/>
      <c r="B22" s="609"/>
      <c r="C22" s="621"/>
      <c r="D22" s="621"/>
      <c r="E22" s="122" t="s">
        <v>205</v>
      </c>
      <c r="F22" s="122">
        <v>8</v>
      </c>
      <c r="G22" s="613"/>
    </row>
    <row r="23" spans="1:7" ht="16.5" thickBot="1" x14ac:dyDescent="0.3">
      <c r="A23" s="615"/>
      <c r="B23" s="610"/>
      <c r="C23" s="617"/>
      <c r="D23" s="617"/>
      <c r="E23" s="123" t="s">
        <v>215</v>
      </c>
      <c r="F23" s="123">
        <v>8</v>
      </c>
      <c r="G23" s="612"/>
    </row>
    <row r="24" spans="1:7" x14ac:dyDescent="0.25">
      <c r="A24" s="614" t="s">
        <v>326</v>
      </c>
      <c r="B24" s="608">
        <v>117500</v>
      </c>
      <c r="C24" s="616" t="s">
        <v>317</v>
      </c>
      <c r="D24" s="616" t="s">
        <v>328</v>
      </c>
      <c r="E24" s="124" t="s">
        <v>203</v>
      </c>
      <c r="F24" s="124">
        <v>8</v>
      </c>
      <c r="G24" s="611">
        <f>SUM(F24:F26)</f>
        <v>24</v>
      </c>
    </row>
    <row r="25" spans="1:7" x14ac:dyDescent="0.25">
      <c r="A25" s="620"/>
      <c r="B25" s="609"/>
      <c r="C25" s="621"/>
      <c r="D25" s="621"/>
      <c r="E25" s="122" t="s">
        <v>205</v>
      </c>
      <c r="F25" s="122">
        <v>8</v>
      </c>
      <c r="G25" s="613"/>
    </row>
    <row r="26" spans="1:7" ht="16.5" thickBot="1" x14ac:dyDescent="0.3">
      <c r="A26" s="615"/>
      <c r="B26" s="610"/>
      <c r="C26" s="617"/>
      <c r="D26" s="617"/>
      <c r="E26" s="123" t="s">
        <v>215</v>
      </c>
      <c r="F26" s="123">
        <v>8</v>
      </c>
      <c r="G26" s="612"/>
    </row>
    <row r="27" spans="1:7" x14ac:dyDescent="0.25">
      <c r="A27" s="614" t="s">
        <v>326</v>
      </c>
      <c r="B27" s="608">
        <v>116900</v>
      </c>
      <c r="C27" s="616" t="s">
        <v>312</v>
      </c>
      <c r="D27" s="616" t="s">
        <v>328</v>
      </c>
      <c r="E27" s="124" t="s">
        <v>203</v>
      </c>
      <c r="F27" s="124">
        <v>80</v>
      </c>
      <c r="G27" s="611">
        <f>SUM(F27:F29)</f>
        <v>240</v>
      </c>
    </row>
    <row r="28" spans="1:7" x14ac:dyDescent="0.25">
      <c r="A28" s="620"/>
      <c r="B28" s="609"/>
      <c r="C28" s="621"/>
      <c r="D28" s="621"/>
      <c r="E28" s="122" t="s">
        <v>216</v>
      </c>
      <c r="F28" s="122">
        <v>80</v>
      </c>
      <c r="G28" s="613"/>
    </row>
    <row r="29" spans="1:7" ht="16.5" thickBot="1" x14ac:dyDescent="0.3">
      <c r="A29" s="615"/>
      <c r="B29" s="610"/>
      <c r="C29" s="617"/>
      <c r="D29" s="617"/>
      <c r="E29" s="123" t="s">
        <v>215</v>
      </c>
      <c r="F29" s="123">
        <v>80</v>
      </c>
      <c r="G29" s="612"/>
    </row>
    <row r="30" spans="1:7" x14ac:dyDescent="0.25">
      <c r="A30" s="614" t="s">
        <v>327</v>
      </c>
      <c r="B30" s="608">
        <v>118200</v>
      </c>
      <c r="C30" s="616" t="s">
        <v>320</v>
      </c>
      <c r="D30" s="616" t="s">
        <v>328</v>
      </c>
      <c r="E30" s="124" t="s">
        <v>203</v>
      </c>
      <c r="F30" s="124">
        <v>40</v>
      </c>
      <c r="G30" s="611">
        <f>SUM(F30:F32)</f>
        <v>360</v>
      </c>
    </row>
    <row r="31" spans="1:7" x14ac:dyDescent="0.25">
      <c r="A31" s="620"/>
      <c r="B31" s="609"/>
      <c r="C31" s="621"/>
      <c r="D31" s="621"/>
      <c r="E31" s="122" t="s">
        <v>215</v>
      </c>
      <c r="F31" s="122">
        <v>160</v>
      </c>
      <c r="G31" s="613"/>
    </row>
    <row r="32" spans="1:7" ht="16.5" thickBot="1" x14ac:dyDescent="0.3">
      <c r="A32" s="615"/>
      <c r="B32" s="610"/>
      <c r="C32" s="617"/>
      <c r="D32" s="617"/>
      <c r="E32" s="123" t="s">
        <v>216</v>
      </c>
      <c r="F32" s="123">
        <v>160</v>
      </c>
      <c r="G32" s="612"/>
    </row>
    <row r="33" spans="1:7" x14ac:dyDescent="0.25">
      <c r="A33" s="614" t="s">
        <v>327</v>
      </c>
      <c r="B33" s="608">
        <v>117900</v>
      </c>
      <c r="C33" s="616" t="s">
        <v>319</v>
      </c>
      <c r="D33" s="616" t="s">
        <v>306</v>
      </c>
      <c r="E33" s="124" t="s">
        <v>203</v>
      </c>
      <c r="F33" s="124">
        <v>80</v>
      </c>
      <c r="G33" s="611">
        <f>SUM(F33:F35)</f>
        <v>320</v>
      </c>
    </row>
    <row r="34" spans="1:7" x14ac:dyDescent="0.25">
      <c r="A34" s="620"/>
      <c r="B34" s="609"/>
      <c r="C34" s="621"/>
      <c r="D34" s="621"/>
      <c r="E34" s="122" t="s">
        <v>216</v>
      </c>
      <c r="F34" s="122">
        <v>160</v>
      </c>
      <c r="G34" s="613"/>
    </row>
    <row r="35" spans="1:7" ht="16.5" thickBot="1" x14ac:dyDescent="0.3">
      <c r="A35" s="615"/>
      <c r="B35" s="610"/>
      <c r="C35" s="617"/>
      <c r="D35" s="617"/>
      <c r="E35" s="123" t="s">
        <v>215</v>
      </c>
      <c r="F35" s="123">
        <v>80</v>
      </c>
      <c r="G35" s="612"/>
    </row>
    <row r="36" spans="1:7" ht="16.5" thickBot="1" x14ac:dyDescent="0.3">
      <c r="A36" s="119" t="s">
        <v>327</v>
      </c>
      <c r="B36" s="387">
        <v>118600</v>
      </c>
      <c r="C36" s="120" t="s">
        <v>321</v>
      </c>
      <c r="D36" s="120" t="s">
        <v>302</v>
      </c>
      <c r="E36" s="127" t="s">
        <v>205</v>
      </c>
      <c r="F36" s="127">
        <v>40</v>
      </c>
      <c r="G36" s="133">
        <f t="shared" ref="G36:G41" si="0">SUM(F36)</f>
        <v>40</v>
      </c>
    </row>
    <row r="37" spans="1:7" ht="16.5" thickBot="1" x14ac:dyDescent="0.3">
      <c r="A37" s="119" t="s">
        <v>326</v>
      </c>
      <c r="B37" s="387">
        <v>117300</v>
      </c>
      <c r="C37" s="120" t="s">
        <v>315</v>
      </c>
      <c r="D37" s="120" t="s">
        <v>308</v>
      </c>
      <c r="E37" s="127" t="s">
        <v>205</v>
      </c>
      <c r="F37" s="127">
        <v>24</v>
      </c>
      <c r="G37" s="133">
        <f t="shared" si="0"/>
        <v>24</v>
      </c>
    </row>
    <row r="38" spans="1:7" ht="16.5" thickBot="1" x14ac:dyDescent="0.3">
      <c r="A38" s="119" t="s">
        <v>326</v>
      </c>
      <c r="B38" s="387">
        <v>117600</v>
      </c>
      <c r="C38" s="120" t="s">
        <v>314</v>
      </c>
      <c r="D38" s="120" t="s">
        <v>308</v>
      </c>
      <c r="E38" s="127" t="s">
        <v>205</v>
      </c>
      <c r="F38" s="127">
        <v>24</v>
      </c>
      <c r="G38" s="133">
        <f t="shared" si="0"/>
        <v>24</v>
      </c>
    </row>
    <row r="39" spans="1:7" ht="16.5" thickBot="1" x14ac:dyDescent="0.3">
      <c r="A39" s="119" t="s">
        <v>326</v>
      </c>
      <c r="B39" s="387">
        <v>117000</v>
      </c>
      <c r="C39" s="120" t="s">
        <v>316</v>
      </c>
      <c r="D39" s="120" t="s">
        <v>329</v>
      </c>
      <c r="E39" s="127" t="s">
        <v>205</v>
      </c>
      <c r="F39" s="127">
        <v>16</v>
      </c>
      <c r="G39" s="133">
        <f t="shared" si="0"/>
        <v>16</v>
      </c>
    </row>
    <row r="40" spans="1:7" ht="16.5" thickBot="1" x14ac:dyDescent="0.3">
      <c r="A40" s="119" t="s">
        <v>327</v>
      </c>
      <c r="B40" s="387">
        <v>118300</v>
      </c>
      <c r="C40" s="120" t="s">
        <v>161</v>
      </c>
      <c r="D40" s="120" t="s">
        <v>306</v>
      </c>
      <c r="E40" s="127" t="s">
        <v>205</v>
      </c>
      <c r="F40" s="127">
        <v>32</v>
      </c>
      <c r="G40" s="133">
        <f t="shared" si="0"/>
        <v>32</v>
      </c>
    </row>
    <row r="41" spans="1:7" ht="16.5" thickBot="1" x14ac:dyDescent="0.3">
      <c r="A41" s="119" t="s">
        <v>327</v>
      </c>
      <c r="B41" s="387">
        <v>118000</v>
      </c>
      <c r="C41" s="120" t="s">
        <v>160</v>
      </c>
      <c r="D41" s="120" t="s">
        <v>330</v>
      </c>
      <c r="E41" s="127" t="s">
        <v>205</v>
      </c>
      <c r="F41" s="127">
        <v>16</v>
      </c>
      <c r="G41" s="133">
        <f t="shared" si="0"/>
        <v>16</v>
      </c>
    </row>
    <row r="42" spans="1:7" x14ac:dyDescent="0.25">
      <c r="A42" s="614" t="s">
        <v>327</v>
      </c>
      <c r="B42" s="608">
        <v>118700</v>
      </c>
      <c r="C42" s="616" t="s">
        <v>325</v>
      </c>
      <c r="D42" s="616" t="s">
        <v>302</v>
      </c>
      <c r="E42" s="124" t="s">
        <v>205</v>
      </c>
      <c r="F42" s="124">
        <v>40</v>
      </c>
      <c r="G42" s="611">
        <f>SUM(F42:F43)</f>
        <v>80</v>
      </c>
    </row>
    <row r="43" spans="1:7" ht="16.5" thickBot="1" x14ac:dyDescent="0.3">
      <c r="A43" s="615"/>
      <c r="B43" s="610"/>
      <c r="C43" s="617"/>
      <c r="D43" s="617"/>
      <c r="E43" s="123" t="s">
        <v>216</v>
      </c>
      <c r="F43" s="123">
        <v>40</v>
      </c>
      <c r="G43" s="612"/>
    </row>
    <row r="44" spans="1:7" x14ac:dyDescent="0.25">
      <c r="A44" s="614" t="s">
        <v>327</v>
      </c>
      <c r="B44" s="608">
        <v>118500</v>
      </c>
      <c r="C44" s="616" t="s">
        <v>322</v>
      </c>
      <c r="D44" s="616" t="s">
        <v>302</v>
      </c>
      <c r="E44" s="124" t="s">
        <v>205</v>
      </c>
      <c r="F44" s="124">
        <v>40</v>
      </c>
      <c r="G44" s="611">
        <f>SUM(F44:F45)</f>
        <v>80</v>
      </c>
    </row>
    <row r="45" spans="1:7" ht="16.5" thickBot="1" x14ac:dyDescent="0.3">
      <c r="A45" s="615"/>
      <c r="B45" s="610"/>
      <c r="C45" s="617"/>
      <c r="D45" s="617"/>
      <c r="E45" s="123" t="s">
        <v>216</v>
      </c>
      <c r="F45" s="123">
        <v>40</v>
      </c>
      <c r="G45" s="612"/>
    </row>
    <row r="46" spans="1:7" x14ac:dyDescent="0.25">
      <c r="A46" s="614" t="s">
        <v>327</v>
      </c>
      <c r="B46" s="608">
        <v>118900</v>
      </c>
      <c r="C46" s="616" t="s">
        <v>323</v>
      </c>
      <c r="D46" s="616" t="s">
        <v>302</v>
      </c>
      <c r="E46" s="124" t="s">
        <v>205</v>
      </c>
      <c r="F46" s="124">
        <v>160</v>
      </c>
      <c r="G46" s="611">
        <f>SUM(F46:F47)</f>
        <v>320</v>
      </c>
    </row>
    <row r="47" spans="1:7" ht="16.5" thickBot="1" x14ac:dyDescent="0.3">
      <c r="A47" s="647"/>
      <c r="B47" s="610"/>
      <c r="C47" s="648"/>
      <c r="D47" s="648"/>
      <c r="E47" s="125" t="s">
        <v>216</v>
      </c>
      <c r="F47" s="125">
        <v>160</v>
      </c>
      <c r="G47" s="612"/>
    </row>
    <row r="48" spans="1:7" ht="16.5" thickBot="1" x14ac:dyDescent="0.3">
      <c r="A48" s="136"/>
      <c r="B48" s="383"/>
      <c r="C48" s="137" t="s">
        <v>117</v>
      </c>
      <c r="D48" s="137"/>
      <c r="E48" s="137"/>
      <c r="F48" s="138">
        <f>SUM(F18:F47)</f>
        <v>1760</v>
      </c>
      <c r="G48" s="138">
        <f>SUM(G18:G47)</f>
        <v>1760</v>
      </c>
    </row>
  </sheetData>
  <sortState ref="A18:G47">
    <sortCondition ref="C18:C47"/>
  </sortState>
  <mergeCells count="45">
    <mergeCell ref="A19:A20"/>
    <mergeCell ref="C19:C20"/>
    <mergeCell ref="D19:D20"/>
    <mergeCell ref="A21:A23"/>
    <mergeCell ref="C21:C23"/>
    <mergeCell ref="D21:D23"/>
    <mergeCell ref="B19:B20"/>
    <mergeCell ref="B21:B23"/>
    <mergeCell ref="A24:A26"/>
    <mergeCell ref="C24:C26"/>
    <mergeCell ref="A27:A29"/>
    <mergeCell ref="C27:C29"/>
    <mergeCell ref="D27:D29"/>
    <mergeCell ref="D24:D26"/>
    <mergeCell ref="B24:B26"/>
    <mergeCell ref="B27:B29"/>
    <mergeCell ref="A30:A32"/>
    <mergeCell ref="C30:C32"/>
    <mergeCell ref="D30:D32"/>
    <mergeCell ref="A33:A35"/>
    <mergeCell ref="C33:C35"/>
    <mergeCell ref="D33:D35"/>
    <mergeCell ref="B30:B32"/>
    <mergeCell ref="B33:B35"/>
    <mergeCell ref="A46:A47"/>
    <mergeCell ref="C46:C47"/>
    <mergeCell ref="D46:D47"/>
    <mergeCell ref="A42:A43"/>
    <mergeCell ref="C42:C43"/>
    <mergeCell ref="D42:D43"/>
    <mergeCell ref="A44:A45"/>
    <mergeCell ref="C44:C45"/>
    <mergeCell ref="D44:D45"/>
    <mergeCell ref="B42:B43"/>
    <mergeCell ref="B44:B45"/>
    <mergeCell ref="B46:B47"/>
    <mergeCell ref="G33:G35"/>
    <mergeCell ref="G42:G43"/>
    <mergeCell ref="G44:G45"/>
    <mergeCell ref="G46:G47"/>
    <mergeCell ref="G19:G20"/>
    <mergeCell ref="G21:G23"/>
    <mergeCell ref="G24:G26"/>
    <mergeCell ref="G27:G29"/>
    <mergeCell ref="G30:G32"/>
  </mergeCells>
  <hyperlinks>
    <hyperlink ref="H11" location="Quotations!A63" display="Vendor Quote"/>
  </hyperlinks>
  <pageMargins left="0.7" right="0.7" top="0.75" bottom="0.75" header="0.3" footer="0.3"/>
  <pageSetup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5"/>
  <sheetViews>
    <sheetView zoomScale="90" zoomScaleNormal="90" workbookViewId="0">
      <pane xSplit="1" topLeftCell="B1" activePane="topRight" state="frozen"/>
      <selection pane="topRight" activeCell="F9" sqref="F9"/>
    </sheetView>
  </sheetViews>
  <sheetFormatPr defaultRowHeight="15.75" x14ac:dyDescent="0.25"/>
  <cols>
    <col min="1" max="1" width="10.625" bestFit="1" customWidth="1"/>
    <col min="2" max="2" width="10.625" customWidth="1"/>
    <col min="3" max="3" width="55" bestFit="1" customWidth="1"/>
    <col min="4" max="4" width="44.25" bestFit="1" customWidth="1"/>
    <col min="5" max="5" width="8.75" bestFit="1" customWidth="1"/>
    <col min="6" max="6" width="8.5" bestFit="1" customWidth="1"/>
    <col min="7" max="7" width="8.125" bestFit="1" customWidth="1"/>
    <col min="8" max="8" width="27.75" bestFit="1" customWidth="1"/>
    <col min="9" max="9" width="9.25" style="45" bestFit="1" customWidth="1"/>
    <col min="10" max="10" width="13.125" bestFit="1" customWidth="1"/>
    <col min="11" max="11" width="14" bestFit="1" customWidth="1"/>
    <col min="12" max="12" width="13.125" bestFit="1" customWidth="1"/>
    <col min="13" max="13" width="10.5" bestFit="1" customWidth="1"/>
    <col min="14" max="14" width="17.5" bestFit="1" customWidth="1"/>
    <col min="15" max="15" width="9.75" bestFit="1" customWidth="1"/>
    <col min="16" max="16" width="22.75" bestFit="1" customWidth="1"/>
  </cols>
  <sheetData>
    <row r="1" spans="1:16" ht="21.75" thickBot="1" x14ac:dyDescent="0.4">
      <c r="A1" s="189" t="s">
        <v>224</v>
      </c>
      <c r="B1" s="190"/>
      <c r="C1" s="190"/>
      <c r="D1" s="190"/>
      <c r="E1" s="190"/>
      <c r="F1" s="191"/>
      <c r="G1" s="190"/>
      <c r="H1" s="190"/>
      <c r="I1" s="192"/>
      <c r="J1" s="193"/>
      <c r="K1" s="177"/>
      <c r="L1" s="178"/>
      <c r="M1" s="178"/>
      <c r="N1" s="178"/>
      <c r="O1" s="178"/>
      <c r="P1" s="178"/>
    </row>
    <row r="2" spans="1:16" x14ac:dyDescent="0.25">
      <c r="A2" s="17" t="s">
        <v>16</v>
      </c>
      <c r="B2" s="376" t="s">
        <v>430</v>
      </c>
      <c r="C2" s="18" t="s">
        <v>17</v>
      </c>
      <c r="D2" s="18" t="s">
        <v>35</v>
      </c>
      <c r="E2" s="18" t="s">
        <v>36</v>
      </c>
      <c r="F2" s="40" t="s">
        <v>37</v>
      </c>
      <c r="G2" s="18" t="s">
        <v>38</v>
      </c>
      <c r="H2" s="18" t="s">
        <v>39</v>
      </c>
      <c r="I2" s="40" t="s">
        <v>37</v>
      </c>
      <c r="J2" s="41" t="s">
        <v>117</v>
      </c>
      <c r="K2" s="179"/>
      <c r="M2" s="180"/>
      <c r="N2" s="180"/>
      <c r="P2" s="180"/>
    </row>
    <row r="3" spans="1:16" ht="16.5" thickBot="1" x14ac:dyDescent="0.3">
      <c r="A3" s="56" t="s">
        <v>194</v>
      </c>
      <c r="B3" s="377"/>
      <c r="C3" s="57" t="s">
        <v>149</v>
      </c>
      <c r="D3" s="57"/>
      <c r="E3" s="57"/>
      <c r="F3" s="58"/>
      <c r="G3" s="57"/>
      <c r="H3" s="57"/>
      <c r="I3" s="65"/>
      <c r="J3" s="66">
        <f>SUM(I:I)</f>
        <v>172280</v>
      </c>
      <c r="K3" s="68"/>
      <c r="M3" s="69"/>
      <c r="N3" s="69"/>
      <c r="P3" s="69"/>
    </row>
    <row r="4" spans="1:16" x14ac:dyDescent="0.25">
      <c r="A4" s="59" t="s">
        <v>194</v>
      </c>
      <c r="B4" s="306">
        <v>120000</v>
      </c>
      <c r="C4" s="60" t="s">
        <v>150</v>
      </c>
      <c r="D4" s="60"/>
      <c r="E4" s="60"/>
      <c r="F4" s="61"/>
      <c r="G4" s="60"/>
      <c r="H4" s="60"/>
      <c r="I4" s="61">
        <f>SUM(F5)</f>
        <v>39080</v>
      </c>
      <c r="J4" s="226"/>
      <c r="M4" s="42"/>
      <c r="N4" s="42"/>
      <c r="O4" s="42"/>
      <c r="P4" s="42"/>
    </row>
    <row r="5" spans="1:16" ht="16.5" thickBot="1" x14ac:dyDescent="0.3">
      <c r="A5" s="46"/>
      <c r="B5" s="379"/>
      <c r="C5" s="47"/>
      <c r="D5" s="47"/>
      <c r="E5" s="47"/>
      <c r="F5" s="48">
        <v>39080</v>
      </c>
      <c r="G5" s="47" t="s">
        <v>81</v>
      </c>
      <c r="H5" s="47" t="s">
        <v>420</v>
      </c>
      <c r="I5" s="48"/>
      <c r="J5" s="227"/>
      <c r="K5" s="225"/>
      <c r="M5" s="195"/>
      <c r="N5" s="195"/>
      <c r="O5" s="195"/>
      <c r="P5" s="195"/>
    </row>
    <row r="6" spans="1:16" x14ac:dyDescent="0.25">
      <c r="A6" s="59" t="s">
        <v>194</v>
      </c>
      <c r="B6" s="306">
        <v>120100</v>
      </c>
      <c r="C6" s="60" t="s">
        <v>151</v>
      </c>
      <c r="D6" s="60"/>
      <c r="E6" s="60"/>
      <c r="F6" s="61"/>
      <c r="G6" s="60"/>
      <c r="H6" s="60"/>
      <c r="I6" s="61">
        <f>SUM(F7:F9)</f>
        <v>133200</v>
      </c>
      <c r="J6" s="226"/>
      <c r="M6" s="42"/>
      <c r="N6" s="42"/>
      <c r="O6" s="42"/>
      <c r="P6" s="42"/>
    </row>
    <row r="7" spans="1:16" x14ac:dyDescent="0.25">
      <c r="A7" s="50"/>
      <c r="B7" s="50"/>
      <c r="C7" s="50"/>
      <c r="D7" s="50" t="s">
        <v>379</v>
      </c>
      <c r="E7" s="50" t="s">
        <v>144</v>
      </c>
      <c r="F7" s="95">
        <f>Quotations!AB66</f>
        <v>33200</v>
      </c>
      <c r="G7" s="50" t="s">
        <v>81</v>
      </c>
      <c r="H7" s="72" t="s">
        <v>382</v>
      </c>
      <c r="I7" s="51"/>
      <c r="J7" s="50"/>
      <c r="M7" s="42"/>
      <c r="N7" s="42"/>
      <c r="O7" s="42"/>
      <c r="P7" s="42"/>
    </row>
    <row r="8" spans="1:16" x14ac:dyDescent="0.25">
      <c r="A8" s="50"/>
      <c r="B8" s="50"/>
      <c r="C8" s="50"/>
      <c r="D8" s="50" t="s">
        <v>380</v>
      </c>
      <c r="E8" s="50" t="s">
        <v>144</v>
      </c>
      <c r="F8" s="95">
        <f>Quotations!AB67</f>
        <v>41600</v>
      </c>
      <c r="G8" s="50" t="s">
        <v>81</v>
      </c>
      <c r="H8" s="72" t="s">
        <v>382</v>
      </c>
      <c r="I8" s="51"/>
      <c r="J8" s="50"/>
      <c r="M8" s="42"/>
      <c r="N8" s="42"/>
      <c r="O8" s="42"/>
      <c r="P8" s="42"/>
    </row>
    <row r="9" spans="1:16" x14ac:dyDescent="0.25">
      <c r="A9" s="50"/>
      <c r="B9" s="50"/>
      <c r="C9" s="50"/>
      <c r="D9" s="50" t="s">
        <v>381</v>
      </c>
      <c r="E9" s="50" t="s">
        <v>144</v>
      </c>
      <c r="F9" s="95">
        <f>Quotations!AB68</f>
        <v>58400</v>
      </c>
      <c r="G9" s="50" t="s">
        <v>81</v>
      </c>
      <c r="H9" s="72" t="s">
        <v>382</v>
      </c>
      <c r="I9" s="239"/>
      <c r="J9" s="52"/>
      <c r="K9" s="225"/>
      <c r="L9" s="195"/>
      <c r="M9" s="195"/>
      <c r="N9" s="195"/>
      <c r="O9" s="195"/>
      <c r="P9" s="195"/>
    </row>
    <row r="11" spans="1:16" ht="21.75" thickBot="1" x14ac:dyDescent="0.4">
      <c r="A11" s="101" t="s">
        <v>226</v>
      </c>
      <c r="B11" s="101"/>
      <c r="C11" s="101"/>
      <c r="D11" s="101"/>
      <c r="E11" s="101"/>
      <c r="F11" s="101"/>
      <c r="G11" s="102"/>
    </row>
    <row r="12" spans="1:16" ht="16.5" thickBot="1" x14ac:dyDescent="0.3">
      <c r="A12" s="112" t="s">
        <v>16</v>
      </c>
      <c r="B12" s="381" t="s">
        <v>430</v>
      </c>
      <c r="C12" s="113" t="s">
        <v>17</v>
      </c>
      <c r="D12" s="118" t="s">
        <v>230</v>
      </c>
      <c r="E12" s="103" t="s">
        <v>227</v>
      </c>
      <c r="F12" s="103" t="s">
        <v>228</v>
      </c>
      <c r="G12" s="104" t="s">
        <v>229</v>
      </c>
    </row>
    <row r="13" spans="1:16" ht="16.5" thickBot="1" x14ac:dyDescent="0.3">
      <c r="A13" s="119" t="s">
        <v>194</v>
      </c>
      <c r="B13" s="387">
        <v>119300</v>
      </c>
      <c r="C13" s="120" t="s">
        <v>331</v>
      </c>
      <c r="D13" s="126" t="s">
        <v>333</v>
      </c>
      <c r="E13" s="127" t="s">
        <v>205</v>
      </c>
      <c r="F13" s="127">
        <v>960</v>
      </c>
      <c r="G13" s="133">
        <f>F13</f>
        <v>960</v>
      </c>
      <c r="I13"/>
    </row>
    <row r="14" spans="1:16" ht="16.5" thickBot="1" x14ac:dyDescent="0.3">
      <c r="A14" s="140" t="s">
        <v>194</v>
      </c>
      <c r="B14" s="385">
        <v>119200</v>
      </c>
      <c r="C14" s="141" t="s">
        <v>332</v>
      </c>
      <c r="D14" s="134" t="s">
        <v>333</v>
      </c>
      <c r="E14" s="142" t="s">
        <v>205</v>
      </c>
      <c r="F14" s="142">
        <v>320</v>
      </c>
      <c r="G14" s="143">
        <f>F14</f>
        <v>320</v>
      </c>
      <c r="I14"/>
    </row>
    <row r="15" spans="1:16" ht="16.5" thickBot="1" x14ac:dyDescent="0.3">
      <c r="A15" s="114"/>
      <c r="B15" s="390"/>
      <c r="C15" s="137" t="s">
        <v>117</v>
      </c>
      <c r="D15" s="115"/>
      <c r="E15" s="115"/>
      <c r="F15" s="144">
        <f>SUM(F13:F14)</f>
        <v>1280</v>
      </c>
      <c r="G15" s="144">
        <f>SUM(G13:G14)</f>
        <v>1280</v>
      </c>
    </row>
  </sheetData>
  <hyperlinks>
    <hyperlink ref="H9" location="Quotations!K64" display="Vendor Quotation"/>
    <hyperlink ref="F7" location="Quotations!AB66" display="Quotations!AB66"/>
    <hyperlink ref="F8" location="Quotations!AB67" display="Quotations!AB67"/>
    <hyperlink ref="F9" location="Quotations!AB68" display="Quotations!AB68"/>
    <hyperlink ref="H7:H8" location="Quotations!K64" display="Vendor Quotation"/>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1"/>
  <sheetViews>
    <sheetView zoomScale="80" zoomScaleNormal="80" workbookViewId="0">
      <pane xSplit="1" topLeftCell="B1" activePane="topRight" state="frozen"/>
      <selection pane="topRight" activeCell="H14" sqref="H14"/>
    </sheetView>
  </sheetViews>
  <sheetFormatPr defaultRowHeight="15.75" x14ac:dyDescent="0.25"/>
  <cols>
    <col min="1" max="1" width="10.375" bestFit="1" customWidth="1"/>
    <col min="2" max="2" width="10.375" customWidth="1"/>
    <col min="3" max="3" width="65.75" bestFit="1" customWidth="1"/>
    <col min="4" max="4" width="46.25" bestFit="1" customWidth="1"/>
    <col min="5" max="5" width="17.125" bestFit="1" customWidth="1"/>
    <col min="6" max="6" width="8.125" bestFit="1" customWidth="1"/>
    <col min="7" max="7" width="8" bestFit="1" customWidth="1"/>
    <col min="8" max="8" width="14" bestFit="1" customWidth="1"/>
    <col min="9" max="9" width="10.5" bestFit="1" customWidth="1"/>
    <col min="10" max="10" width="14.625" bestFit="1" customWidth="1"/>
    <col min="11" max="11" width="14" bestFit="1" customWidth="1"/>
    <col min="12" max="12" width="13.125" bestFit="1" customWidth="1"/>
    <col min="13" max="13" width="10.5" bestFit="1" customWidth="1"/>
    <col min="14" max="14" width="17.5" bestFit="1" customWidth="1"/>
    <col min="15" max="15" width="9.75" bestFit="1" customWidth="1"/>
    <col min="16" max="16" width="22.75" bestFit="1" customWidth="1"/>
  </cols>
  <sheetData>
    <row r="1" spans="1:16" ht="21.75" thickBot="1" x14ac:dyDescent="0.4">
      <c r="A1" s="189" t="s">
        <v>224</v>
      </c>
      <c r="B1" s="190"/>
      <c r="C1" s="190"/>
      <c r="D1" s="190"/>
      <c r="E1" s="190"/>
      <c r="F1" s="191"/>
      <c r="G1" s="190"/>
      <c r="H1" s="190"/>
      <c r="I1" s="192"/>
      <c r="J1" s="193"/>
      <c r="K1" s="177"/>
      <c r="L1" s="178"/>
      <c r="M1" s="178"/>
      <c r="N1" s="178"/>
      <c r="O1" s="178"/>
      <c r="P1" s="178"/>
    </row>
    <row r="2" spans="1:16" x14ac:dyDescent="0.25">
      <c r="A2" s="17" t="s">
        <v>16</v>
      </c>
      <c r="B2" s="376" t="s">
        <v>430</v>
      </c>
      <c r="C2" s="18" t="s">
        <v>17</v>
      </c>
      <c r="D2" s="18" t="s">
        <v>35</v>
      </c>
      <c r="E2" s="18" t="s">
        <v>36</v>
      </c>
      <c r="F2" s="40" t="s">
        <v>37</v>
      </c>
      <c r="G2" s="18" t="s">
        <v>38</v>
      </c>
      <c r="H2" s="18" t="s">
        <v>39</v>
      </c>
      <c r="I2" s="40" t="s">
        <v>37</v>
      </c>
      <c r="J2" s="41" t="s">
        <v>117</v>
      </c>
      <c r="K2" s="179"/>
      <c r="M2" s="180"/>
      <c r="N2" s="180"/>
      <c r="P2" s="180"/>
    </row>
    <row r="3" spans="1:16" ht="16.5" thickBot="1" x14ac:dyDescent="0.3">
      <c r="A3" s="56" t="s">
        <v>195</v>
      </c>
      <c r="B3" s="377"/>
      <c r="C3" s="57" t="s">
        <v>152</v>
      </c>
      <c r="D3" s="57"/>
      <c r="E3" s="57"/>
      <c r="F3" s="58"/>
      <c r="G3" s="57"/>
      <c r="H3" s="57"/>
      <c r="I3" s="65"/>
      <c r="J3" s="66">
        <f>SUM(I:I)</f>
        <v>119072.02640000002</v>
      </c>
      <c r="K3" s="68"/>
      <c r="M3" s="69"/>
      <c r="N3" s="69"/>
      <c r="P3" s="69"/>
    </row>
    <row r="4" spans="1:16" x14ac:dyDescent="0.25">
      <c r="A4" s="59" t="s">
        <v>195</v>
      </c>
      <c r="B4" s="306">
        <v>121400</v>
      </c>
      <c r="C4" s="60" t="s">
        <v>153</v>
      </c>
      <c r="D4" s="60"/>
      <c r="E4" s="60"/>
      <c r="F4" s="61"/>
      <c r="G4" s="60"/>
      <c r="H4" s="60"/>
      <c r="I4" s="61">
        <f>SUM(F5:F18)</f>
        <v>107922.02640000002</v>
      </c>
      <c r="J4" s="226"/>
      <c r="M4" s="42"/>
      <c r="N4" s="42"/>
      <c r="O4" s="42"/>
      <c r="P4" s="42"/>
    </row>
    <row r="5" spans="1:16" x14ac:dyDescent="0.25">
      <c r="A5" s="398"/>
      <c r="B5" s="50"/>
      <c r="C5" s="50"/>
      <c r="D5" s="50" t="s">
        <v>384</v>
      </c>
      <c r="E5" s="50" t="s">
        <v>383</v>
      </c>
      <c r="F5" s="95">
        <f>Quotations!Q132</f>
        <v>59024</v>
      </c>
      <c r="G5" s="50"/>
      <c r="H5" s="72" t="s">
        <v>108</v>
      </c>
      <c r="I5" s="51"/>
      <c r="J5" s="399"/>
      <c r="M5" s="42"/>
      <c r="N5" s="42"/>
      <c r="O5" s="42"/>
      <c r="P5" s="42"/>
    </row>
    <row r="6" spans="1:16" x14ac:dyDescent="0.25">
      <c r="A6" s="49"/>
      <c r="B6" s="50"/>
      <c r="C6" s="50"/>
      <c r="D6" s="50" t="s">
        <v>386</v>
      </c>
      <c r="E6" s="50" t="s">
        <v>383</v>
      </c>
      <c r="F6" s="95">
        <f>Quotations!Q133</f>
        <v>3514</v>
      </c>
      <c r="G6" s="50"/>
      <c r="H6" s="72" t="s">
        <v>108</v>
      </c>
      <c r="I6" s="51"/>
      <c r="J6" s="399"/>
      <c r="M6" s="42"/>
      <c r="N6" s="42"/>
      <c r="O6" s="42"/>
      <c r="P6" s="42"/>
    </row>
    <row r="7" spans="1:16" x14ac:dyDescent="0.25">
      <c r="A7" s="49"/>
      <c r="B7" s="50"/>
      <c r="C7" s="50"/>
      <c r="D7" s="50" t="s">
        <v>388</v>
      </c>
      <c r="E7" s="50" t="s">
        <v>383</v>
      </c>
      <c r="F7" s="95">
        <f>Quotations!Q134</f>
        <v>7245</v>
      </c>
      <c r="G7" s="50"/>
      <c r="H7" s="72" t="s">
        <v>108</v>
      </c>
      <c r="I7" s="51"/>
      <c r="J7" s="399"/>
      <c r="M7" s="42"/>
      <c r="N7" s="42"/>
      <c r="O7" s="42"/>
      <c r="P7" s="42"/>
    </row>
    <row r="8" spans="1:16" x14ac:dyDescent="0.25">
      <c r="A8" s="49"/>
      <c r="B8" s="50"/>
      <c r="C8" s="50"/>
      <c r="D8" s="50" t="s">
        <v>390</v>
      </c>
      <c r="E8" s="50" t="s">
        <v>391</v>
      </c>
      <c r="F8" s="95">
        <f>Quotations!Q135</f>
        <v>14679</v>
      </c>
      <c r="G8" s="50"/>
      <c r="H8" s="72" t="s">
        <v>108</v>
      </c>
      <c r="I8" s="51"/>
      <c r="J8" s="399"/>
      <c r="M8" s="42"/>
      <c r="N8" s="42"/>
      <c r="O8" s="42"/>
      <c r="P8" s="42"/>
    </row>
    <row r="9" spans="1:16" x14ac:dyDescent="0.25">
      <c r="A9" s="49"/>
      <c r="B9" s="50"/>
      <c r="C9" s="50"/>
      <c r="D9" s="50" t="s">
        <v>393</v>
      </c>
      <c r="E9" s="50" t="s">
        <v>394</v>
      </c>
      <c r="F9" s="95">
        <f>Quotations!Q136</f>
        <v>15849.599999999999</v>
      </c>
      <c r="G9" s="50"/>
      <c r="H9" s="72" t="s">
        <v>108</v>
      </c>
      <c r="I9" s="51"/>
      <c r="J9" s="399"/>
      <c r="M9" s="42"/>
      <c r="N9" s="42"/>
      <c r="O9" s="42"/>
      <c r="P9" s="42"/>
    </row>
    <row r="10" spans="1:16" x14ac:dyDescent="0.25">
      <c r="A10" s="49"/>
      <c r="B10" s="50"/>
      <c r="C10" s="50"/>
      <c r="D10" s="50" t="s">
        <v>396</v>
      </c>
      <c r="E10" s="50" t="s">
        <v>397</v>
      </c>
      <c r="F10" s="95">
        <f>Quotations!Q137</f>
        <v>3106.37952</v>
      </c>
      <c r="G10" s="50"/>
      <c r="H10" s="72" t="s">
        <v>108</v>
      </c>
      <c r="I10" s="51"/>
      <c r="J10" s="399"/>
      <c r="M10" s="42"/>
      <c r="N10" s="42"/>
      <c r="O10" s="42"/>
      <c r="P10" s="42"/>
    </row>
    <row r="11" spans="1:16" x14ac:dyDescent="0.25">
      <c r="A11" s="49"/>
      <c r="B11" s="50"/>
      <c r="C11" s="50"/>
      <c r="D11" s="50" t="s">
        <v>399</v>
      </c>
      <c r="E11" s="50" t="s">
        <v>397</v>
      </c>
      <c r="F11" s="95">
        <f>Quotations!Q138</f>
        <v>112.96</v>
      </c>
      <c r="G11" s="50"/>
      <c r="H11" s="72" t="s">
        <v>108</v>
      </c>
      <c r="I11" s="51"/>
      <c r="J11" s="399"/>
      <c r="M11" s="42"/>
      <c r="N11" s="42"/>
      <c r="O11" s="42"/>
      <c r="P11" s="42"/>
    </row>
    <row r="12" spans="1:16" x14ac:dyDescent="0.25">
      <c r="A12" s="49"/>
      <c r="B12" s="50"/>
      <c r="C12" s="50"/>
      <c r="D12" s="50" t="s">
        <v>401</v>
      </c>
      <c r="E12" s="50" t="s">
        <v>397</v>
      </c>
      <c r="F12" s="95">
        <f>Quotations!Q139</f>
        <v>2789.5680000000002</v>
      </c>
      <c r="G12" s="50"/>
      <c r="H12" s="72" t="s">
        <v>108</v>
      </c>
      <c r="I12" s="51"/>
      <c r="J12" s="399"/>
      <c r="M12" s="42"/>
      <c r="N12" s="42"/>
      <c r="O12" s="42"/>
      <c r="P12" s="42"/>
    </row>
    <row r="13" spans="1:16" x14ac:dyDescent="0.25">
      <c r="A13" s="49"/>
      <c r="B13" s="50"/>
      <c r="C13" s="50"/>
      <c r="D13" s="50" t="s">
        <v>403</v>
      </c>
      <c r="E13" s="50" t="s">
        <v>397</v>
      </c>
      <c r="F13" s="95">
        <f>Quotations!Q140</f>
        <v>55.589999999999996</v>
      </c>
      <c r="G13" s="50"/>
      <c r="H13" s="72" t="s">
        <v>108</v>
      </c>
      <c r="I13" s="51"/>
      <c r="J13" s="399"/>
      <c r="M13" s="42"/>
      <c r="N13" s="42"/>
      <c r="O13" s="42"/>
      <c r="P13" s="42"/>
    </row>
    <row r="14" spans="1:16" x14ac:dyDescent="0.25">
      <c r="A14" s="49"/>
      <c r="B14" s="50"/>
      <c r="C14" s="50"/>
      <c r="D14" s="50" t="s">
        <v>405</v>
      </c>
      <c r="E14" s="50" t="s">
        <v>397</v>
      </c>
      <c r="F14" s="95">
        <f>Quotations!Q141</f>
        <v>15.950000000000001</v>
      </c>
      <c r="G14" s="50"/>
      <c r="H14" s="72" t="s">
        <v>108</v>
      </c>
      <c r="I14" s="51"/>
      <c r="J14" s="399"/>
      <c r="M14" s="42"/>
      <c r="N14" s="42"/>
      <c r="O14" s="42"/>
      <c r="P14" s="42"/>
    </row>
    <row r="15" spans="1:16" x14ac:dyDescent="0.25">
      <c r="A15" s="49"/>
      <c r="B15" s="50"/>
      <c r="C15" s="50"/>
      <c r="D15" s="50" t="s">
        <v>407</v>
      </c>
      <c r="E15" s="50" t="s">
        <v>397</v>
      </c>
      <c r="F15" s="95">
        <f>Quotations!Q142</f>
        <v>369.66</v>
      </c>
      <c r="G15" s="50"/>
      <c r="H15" s="72" t="s">
        <v>108</v>
      </c>
      <c r="I15" s="51"/>
      <c r="J15" s="399"/>
      <c r="M15" s="42"/>
      <c r="N15" s="42"/>
      <c r="O15" s="42"/>
      <c r="P15" s="42"/>
    </row>
    <row r="16" spans="1:16" x14ac:dyDescent="0.25">
      <c r="A16" s="49"/>
      <c r="B16" s="50"/>
      <c r="C16" s="50"/>
      <c r="D16" s="50" t="s">
        <v>409</v>
      </c>
      <c r="E16" s="50" t="s">
        <v>397</v>
      </c>
      <c r="F16" s="95">
        <f>Quotations!Q143</f>
        <v>369.66</v>
      </c>
      <c r="G16" s="50"/>
      <c r="H16" s="72" t="s">
        <v>108</v>
      </c>
      <c r="I16" s="51"/>
      <c r="J16" s="399"/>
      <c r="M16" s="42"/>
      <c r="N16" s="42"/>
      <c r="O16" s="42"/>
      <c r="P16" s="42"/>
    </row>
    <row r="17" spans="1:16" x14ac:dyDescent="0.25">
      <c r="A17" s="49"/>
      <c r="B17" s="50"/>
      <c r="C17" s="50"/>
      <c r="D17" s="50" t="s">
        <v>411</v>
      </c>
      <c r="E17" s="50" t="s">
        <v>397</v>
      </c>
      <c r="F17" s="95">
        <f>Quotations!Q144</f>
        <v>540.10176000000001</v>
      </c>
      <c r="G17" s="50"/>
      <c r="H17" s="72" t="s">
        <v>108</v>
      </c>
      <c r="I17" s="51"/>
      <c r="J17" s="399"/>
      <c r="M17" s="42"/>
      <c r="N17" s="42"/>
      <c r="O17" s="42"/>
      <c r="P17" s="42"/>
    </row>
    <row r="18" spans="1:16" ht="16.5" thickBot="1" x14ac:dyDescent="0.3">
      <c r="A18" s="46"/>
      <c r="B18" s="47"/>
      <c r="C18" s="47"/>
      <c r="D18" s="47" t="s">
        <v>413</v>
      </c>
      <c r="E18" s="47" t="s">
        <v>397</v>
      </c>
      <c r="F18" s="250">
        <f>Quotations!Q145</f>
        <v>250.55712</v>
      </c>
      <c r="G18" s="47"/>
      <c r="H18" s="71" t="s">
        <v>108</v>
      </c>
      <c r="I18" s="48"/>
      <c r="J18" s="400"/>
      <c r="M18" s="42"/>
      <c r="N18" s="42"/>
      <c r="O18" s="42"/>
      <c r="P18" s="42"/>
    </row>
    <row r="19" spans="1:16" x14ac:dyDescent="0.25">
      <c r="A19" s="59" t="s">
        <v>195</v>
      </c>
      <c r="B19" s="306">
        <v>120400</v>
      </c>
      <c r="C19" s="60" t="s">
        <v>154</v>
      </c>
      <c r="D19" s="60"/>
      <c r="E19" s="60"/>
      <c r="F19" s="61"/>
      <c r="G19" s="60"/>
      <c r="H19" s="60"/>
      <c r="I19" s="61">
        <f>SUM(F20)</f>
        <v>600</v>
      </c>
      <c r="J19" s="226"/>
      <c r="M19" s="42"/>
      <c r="N19" s="42"/>
      <c r="O19" s="42"/>
      <c r="P19" s="42"/>
    </row>
    <row r="20" spans="1:16" ht="16.5" thickBot="1" x14ac:dyDescent="0.3">
      <c r="A20" s="397"/>
      <c r="B20" s="379"/>
      <c r="C20" s="47"/>
      <c r="D20" s="47"/>
      <c r="E20" s="47" t="s">
        <v>95</v>
      </c>
      <c r="F20" s="48">
        <v>600</v>
      </c>
      <c r="G20" s="47" t="s">
        <v>81</v>
      </c>
      <c r="H20" s="47" t="s">
        <v>156</v>
      </c>
      <c r="I20" s="48"/>
      <c r="J20" s="81"/>
      <c r="K20" s="225"/>
      <c r="M20" s="195"/>
      <c r="N20" s="195"/>
      <c r="O20" s="195"/>
      <c r="P20" s="195"/>
    </row>
    <row r="21" spans="1:16" x14ac:dyDescent="0.25">
      <c r="A21" s="59" t="s">
        <v>195</v>
      </c>
      <c r="B21" s="306">
        <v>121500</v>
      </c>
      <c r="C21" s="60" t="s">
        <v>155</v>
      </c>
      <c r="D21" s="60"/>
      <c r="E21" s="60"/>
      <c r="F21" s="61"/>
      <c r="G21" s="60"/>
      <c r="H21" s="60"/>
      <c r="I21" s="61">
        <f>SUM(F22:F22)</f>
        <v>10550</v>
      </c>
      <c r="J21" s="226"/>
      <c r="M21" s="42"/>
      <c r="N21" s="42"/>
      <c r="O21" s="42"/>
      <c r="P21" s="42"/>
    </row>
    <row r="22" spans="1:16" ht="16.5" thickBot="1" x14ac:dyDescent="0.3">
      <c r="A22" s="397"/>
      <c r="B22" s="379"/>
      <c r="C22" s="47"/>
      <c r="D22" s="47"/>
      <c r="E22" s="47" t="s">
        <v>383</v>
      </c>
      <c r="F22" s="250">
        <f>Quotations!Q150</f>
        <v>10550</v>
      </c>
      <c r="G22" s="47" t="s">
        <v>81</v>
      </c>
      <c r="H22" s="71" t="s">
        <v>108</v>
      </c>
      <c r="I22" s="47"/>
      <c r="J22" s="81"/>
      <c r="K22" s="201"/>
      <c r="L22" s="197"/>
      <c r="M22" s="197"/>
      <c r="N22" s="197"/>
      <c r="O22" s="197"/>
      <c r="P22" s="197"/>
    </row>
    <row r="24" spans="1:16" ht="21.75" thickBot="1" x14ac:dyDescent="0.4">
      <c r="A24" s="100" t="s">
        <v>226</v>
      </c>
      <c r="B24" s="100"/>
      <c r="C24" s="101"/>
      <c r="D24" s="101"/>
      <c r="E24" s="101"/>
      <c r="F24" s="101"/>
      <c r="G24" s="102"/>
    </row>
    <row r="25" spans="1:16" x14ac:dyDescent="0.25">
      <c r="A25" s="112" t="s">
        <v>16</v>
      </c>
      <c r="B25" s="381" t="s">
        <v>430</v>
      </c>
      <c r="C25" s="113" t="s">
        <v>17</v>
      </c>
      <c r="D25" s="118" t="s">
        <v>230</v>
      </c>
      <c r="E25" s="103" t="s">
        <v>227</v>
      </c>
      <c r="F25" s="103" t="s">
        <v>228</v>
      </c>
      <c r="G25" s="104" t="s">
        <v>229</v>
      </c>
    </row>
    <row r="26" spans="1:16" ht="16.5" thickBot="1" x14ac:dyDescent="0.3">
      <c r="A26" s="176" t="s">
        <v>195</v>
      </c>
      <c r="B26" s="125">
        <v>120700</v>
      </c>
      <c r="C26" s="176" t="s">
        <v>365</v>
      </c>
      <c r="D26" s="176" t="s">
        <v>366</v>
      </c>
      <c r="E26" s="125" t="s">
        <v>205</v>
      </c>
      <c r="F26" s="125">
        <v>32</v>
      </c>
      <c r="G26" s="132">
        <f>SUM(F26)</f>
        <v>32</v>
      </c>
    </row>
    <row r="27" spans="1:16" x14ac:dyDescent="0.25">
      <c r="A27" s="599" t="s">
        <v>195</v>
      </c>
      <c r="B27" s="608">
        <v>120300</v>
      </c>
      <c r="C27" s="602" t="s">
        <v>460</v>
      </c>
      <c r="D27" s="602" t="s">
        <v>336</v>
      </c>
      <c r="E27" s="124" t="s">
        <v>205</v>
      </c>
      <c r="F27" s="124">
        <v>32</v>
      </c>
      <c r="G27" s="611">
        <f>SUM(F27:F28)</f>
        <v>64</v>
      </c>
    </row>
    <row r="28" spans="1:16" ht="16.5" thickBot="1" x14ac:dyDescent="0.3">
      <c r="A28" s="601"/>
      <c r="B28" s="610"/>
      <c r="C28" s="604"/>
      <c r="D28" s="604"/>
      <c r="E28" s="123" t="s">
        <v>215</v>
      </c>
      <c r="F28" s="123">
        <v>32</v>
      </c>
      <c r="G28" s="612"/>
    </row>
    <row r="29" spans="1:16" ht="16.5" thickBot="1" x14ac:dyDescent="0.3">
      <c r="A29" s="120" t="s">
        <v>195</v>
      </c>
      <c r="B29" s="127">
        <v>120600</v>
      </c>
      <c r="C29" s="120" t="s">
        <v>335</v>
      </c>
      <c r="D29" s="120" t="s">
        <v>304</v>
      </c>
      <c r="E29" s="127" t="s">
        <v>215</v>
      </c>
      <c r="F29" s="127">
        <v>80</v>
      </c>
      <c r="G29" s="221">
        <f t="shared" ref="G29:G30" si="0">SUM(F29)</f>
        <v>80</v>
      </c>
    </row>
    <row r="30" spans="1:16" ht="16.5" thickBot="1" x14ac:dyDescent="0.3">
      <c r="A30" s="175" t="s">
        <v>195</v>
      </c>
      <c r="B30" s="228">
        <v>120500</v>
      </c>
      <c r="C30" s="175" t="s">
        <v>334</v>
      </c>
      <c r="D30" s="175" t="s">
        <v>336</v>
      </c>
      <c r="E30" s="228" t="s">
        <v>215</v>
      </c>
      <c r="F30" s="228">
        <v>32</v>
      </c>
      <c r="G30" s="229">
        <f t="shared" si="0"/>
        <v>32</v>
      </c>
    </row>
    <row r="31" spans="1:16" ht="16.5" thickBot="1" x14ac:dyDescent="0.3">
      <c r="A31" s="136"/>
      <c r="B31" s="383"/>
      <c r="C31" s="137" t="s">
        <v>117</v>
      </c>
      <c r="D31" s="137"/>
      <c r="E31" s="137"/>
      <c r="F31" s="138">
        <f>SUM(F26:F30)</f>
        <v>208</v>
      </c>
      <c r="G31" s="138">
        <f>SUM(G26:G30)</f>
        <v>208</v>
      </c>
    </row>
  </sheetData>
  <sortState ref="A26:G30">
    <sortCondition ref="C26:C30"/>
  </sortState>
  <mergeCells count="5">
    <mergeCell ref="A27:A28"/>
    <mergeCell ref="C27:C28"/>
    <mergeCell ref="D27:D28"/>
    <mergeCell ref="G27:G28"/>
    <mergeCell ref="B27:B28"/>
  </mergeCells>
  <hyperlinks>
    <hyperlink ref="H5" location="Quotations!K131" display="Vendor Quote"/>
    <hyperlink ref="H6:H18" location="Quotations!K131" display="Vendor Quote"/>
    <hyperlink ref="F5" location="Quotations!Q132" display="Quotations!Q132"/>
    <hyperlink ref="F6" location="Quotations!Q133" display="Quotations!Q133"/>
    <hyperlink ref="F7" location="Quotations!Q134" display="Quotations!Q134"/>
    <hyperlink ref="F8" location="Quotations!Q135" display="Quotations!Q135"/>
    <hyperlink ref="F9" location="Quotations!Q136" display="Quotations!Q136"/>
    <hyperlink ref="F10" location="Quotations!Q137" display="Quotations!Q137"/>
    <hyperlink ref="F11" location="Quotations!Q138" display="Quotations!Q138"/>
    <hyperlink ref="F12" location="Quotations!Q139" display="Quotations!Q139"/>
    <hyperlink ref="F13" location="Quotations!Q140" display="Quotations!Q140"/>
    <hyperlink ref="F14" location="Quotations!Q141" display="Quotations!Q141"/>
    <hyperlink ref="F15" location="Quotations!Q142" display="Quotations!Q142"/>
    <hyperlink ref="F16" location="Quotations!Q143" display="Quotations!Q143"/>
    <hyperlink ref="F17" location="Quotations!Q144" display="Quotations!Q144"/>
    <hyperlink ref="F18" location="Quotations!Q145" display="Quotations!Q145"/>
    <hyperlink ref="F22" location="Quotations!Q150" display="Quotations!Q150"/>
    <hyperlink ref="H22" location="Quotations!AA103" display="Vendor Quote"/>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zoomScale="90" zoomScaleNormal="90" workbookViewId="0">
      <selection activeCell="B3" sqref="B3"/>
    </sheetView>
  </sheetViews>
  <sheetFormatPr defaultRowHeight="15.75" x14ac:dyDescent="0.25"/>
  <cols>
    <col min="1" max="1" width="10.375" bestFit="1" customWidth="1"/>
    <col min="2" max="2" width="10.375" customWidth="1"/>
    <col min="3" max="3" width="42.125" customWidth="1"/>
    <col min="4" max="4" width="30" customWidth="1"/>
    <col min="5" max="5" width="8.625" bestFit="1" customWidth="1"/>
    <col min="6" max="6" width="7" bestFit="1" customWidth="1"/>
    <col min="7" max="7" width="9.25" bestFit="1" customWidth="1"/>
    <col min="8" max="8" width="14" bestFit="1" customWidth="1"/>
    <col min="9" max="9" width="10.5" bestFit="1" customWidth="1"/>
    <col min="10" max="10" width="14.625" bestFit="1" customWidth="1"/>
    <col min="11" max="11" width="13.25" bestFit="1" customWidth="1"/>
    <col min="12" max="12" width="4.75" bestFit="1" customWidth="1"/>
    <col min="13" max="13" width="10.5" bestFit="1" customWidth="1"/>
    <col min="14" max="14" width="17.5" bestFit="1" customWidth="1"/>
    <col min="15" max="15" width="9.75" bestFit="1" customWidth="1"/>
    <col min="16" max="16" width="22.75" bestFit="1" customWidth="1"/>
  </cols>
  <sheetData>
    <row r="1" spans="1:16" ht="21.75" thickBot="1" x14ac:dyDescent="0.4">
      <c r="A1" s="189" t="s">
        <v>224</v>
      </c>
      <c r="B1" s="190"/>
      <c r="C1" s="190"/>
      <c r="D1" s="190"/>
      <c r="E1" s="190"/>
      <c r="F1" s="191"/>
      <c r="G1" s="190"/>
      <c r="H1" s="190"/>
      <c r="I1" s="192"/>
      <c r="J1" s="193"/>
      <c r="K1" s="177"/>
      <c r="L1" s="178"/>
      <c r="M1" s="178"/>
      <c r="N1" s="178"/>
      <c r="O1" s="178"/>
      <c r="P1" s="178"/>
    </row>
    <row r="2" spans="1:16" x14ac:dyDescent="0.25">
      <c r="A2" s="17" t="s">
        <v>16</v>
      </c>
      <c r="B2" s="376" t="s">
        <v>430</v>
      </c>
      <c r="C2" s="18" t="s">
        <v>17</v>
      </c>
      <c r="D2" s="18" t="s">
        <v>35</v>
      </c>
      <c r="E2" s="18" t="s">
        <v>36</v>
      </c>
      <c r="F2" s="40" t="s">
        <v>37</v>
      </c>
      <c r="G2" s="18" t="s">
        <v>38</v>
      </c>
      <c r="H2" s="18" t="s">
        <v>39</v>
      </c>
      <c r="I2" s="40" t="s">
        <v>37</v>
      </c>
      <c r="J2" s="41" t="s">
        <v>117</v>
      </c>
      <c r="K2" s="179"/>
      <c r="M2" s="180"/>
      <c r="N2" s="180"/>
      <c r="P2" s="180"/>
    </row>
    <row r="3" spans="1:16" ht="16.5" thickBot="1" x14ac:dyDescent="0.3">
      <c r="A3" s="56" t="s">
        <v>196</v>
      </c>
      <c r="B3" s="302">
        <v>121650</v>
      </c>
      <c r="C3" s="57" t="s">
        <v>125</v>
      </c>
      <c r="D3" s="57"/>
      <c r="E3" s="57"/>
      <c r="F3" s="58"/>
      <c r="G3" s="57"/>
      <c r="H3" s="57"/>
      <c r="I3" s="65">
        <f>SUM(F4)</f>
        <v>1102.08</v>
      </c>
      <c r="J3" s="66">
        <f>SUM(I:I)</f>
        <v>1102.08</v>
      </c>
      <c r="K3" s="68"/>
      <c r="M3" s="69"/>
      <c r="N3" s="69"/>
      <c r="P3" s="69"/>
    </row>
    <row r="4" spans="1:16" ht="16.5" thickBot="1" x14ac:dyDescent="0.3">
      <c r="A4" s="243"/>
      <c r="B4" s="396"/>
      <c r="C4" s="244"/>
      <c r="D4" s="244" t="s">
        <v>424</v>
      </c>
      <c r="E4" s="244" t="s">
        <v>425</v>
      </c>
      <c r="F4" s="248">
        <f>Quotations!AC143</f>
        <v>1102.08</v>
      </c>
      <c r="G4" s="244" t="s">
        <v>81</v>
      </c>
      <c r="H4" s="247" t="s">
        <v>108</v>
      </c>
      <c r="I4" s="245"/>
      <c r="J4" s="246"/>
      <c r="K4" s="186"/>
      <c r="M4" s="183"/>
      <c r="N4" s="183"/>
      <c r="P4" s="183"/>
    </row>
    <row r="6" spans="1:16" ht="21.75" thickBot="1" x14ac:dyDescent="0.4">
      <c r="A6" s="101" t="s">
        <v>226</v>
      </c>
      <c r="B6" s="101"/>
      <c r="C6" s="101"/>
      <c r="D6" s="101"/>
      <c r="E6" s="101"/>
      <c r="F6" s="101"/>
      <c r="G6" s="102"/>
    </row>
    <row r="7" spans="1:16" ht="16.5" thickBot="1" x14ac:dyDescent="0.3">
      <c r="A7" s="112" t="s">
        <v>16</v>
      </c>
      <c r="B7" s="381" t="s">
        <v>430</v>
      </c>
      <c r="C7" s="113" t="s">
        <v>17</v>
      </c>
      <c r="D7" s="118" t="s">
        <v>230</v>
      </c>
      <c r="E7" s="103" t="s">
        <v>227</v>
      </c>
      <c r="F7" s="103" t="s">
        <v>228</v>
      </c>
      <c r="G7" s="104" t="s">
        <v>229</v>
      </c>
    </row>
    <row r="8" spans="1:16" x14ac:dyDescent="0.25">
      <c r="A8" s="614" t="s">
        <v>196</v>
      </c>
      <c r="B8" s="608">
        <v>121700</v>
      </c>
      <c r="C8" s="616" t="s">
        <v>337</v>
      </c>
      <c r="D8" s="618" t="s">
        <v>340</v>
      </c>
      <c r="E8" s="124" t="s">
        <v>205</v>
      </c>
      <c r="F8" s="124">
        <v>160</v>
      </c>
      <c r="G8" s="611">
        <f>SUM(F8:F10)</f>
        <v>608</v>
      </c>
    </row>
    <row r="9" spans="1:16" x14ac:dyDescent="0.25">
      <c r="A9" s="620"/>
      <c r="B9" s="609"/>
      <c r="C9" s="621"/>
      <c r="D9" s="622"/>
      <c r="E9" s="122" t="s">
        <v>215</v>
      </c>
      <c r="F9" s="122">
        <v>48</v>
      </c>
      <c r="G9" s="613"/>
    </row>
    <row r="10" spans="1:16" ht="16.5" thickBot="1" x14ac:dyDescent="0.3">
      <c r="A10" s="615"/>
      <c r="B10" s="610"/>
      <c r="C10" s="617"/>
      <c r="D10" s="619"/>
      <c r="E10" s="123" t="s">
        <v>216</v>
      </c>
      <c r="F10" s="123">
        <v>400</v>
      </c>
      <c r="G10" s="612"/>
    </row>
    <row r="11" spans="1:16" x14ac:dyDescent="0.25">
      <c r="A11" s="614" t="s">
        <v>196</v>
      </c>
      <c r="B11" s="608">
        <v>121600</v>
      </c>
      <c r="C11" s="616" t="s">
        <v>339</v>
      </c>
      <c r="D11" s="618" t="s">
        <v>341</v>
      </c>
      <c r="E11" s="124" t="s">
        <v>205</v>
      </c>
      <c r="F11" s="124">
        <v>1920</v>
      </c>
      <c r="G11" s="611">
        <f>SUM(F11:F13)</f>
        <v>7296</v>
      </c>
    </row>
    <row r="12" spans="1:16" x14ac:dyDescent="0.25">
      <c r="A12" s="620"/>
      <c r="B12" s="609"/>
      <c r="C12" s="621"/>
      <c r="D12" s="622"/>
      <c r="E12" s="122" t="s">
        <v>216</v>
      </c>
      <c r="F12" s="122">
        <v>4800</v>
      </c>
      <c r="G12" s="613"/>
    </row>
    <row r="13" spans="1:16" ht="16.5" thickBot="1" x14ac:dyDescent="0.3">
      <c r="A13" s="615"/>
      <c r="B13" s="610"/>
      <c r="C13" s="617"/>
      <c r="D13" s="619"/>
      <c r="E13" s="123" t="s">
        <v>215</v>
      </c>
      <c r="F13" s="123">
        <v>576</v>
      </c>
      <c r="G13" s="612"/>
    </row>
    <row r="14" spans="1:16" x14ac:dyDescent="0.25">
      <c r="A14" s="614" t="s">
        <v>196</v>
      </c>
      <c r="B14" s="608">
        <v>121800</v>
      </c>
      <c r="C14" s="616" t="s">
        <v>338</v>
      </c>
      <c r="D14" s="618" t="s">
        <v>342</v>
      </c>
      <c r="E14" s="124" t="s">
        <v>205</v>
      </c>
      <c r="F14" s="124">
        <v>520</v>
      </c>
      <c r="G14" s="611">
        <f>SUM(F14:F16)</f>
        <v>3432</v>
      </c>
    </row>
    <row r="15" spans="1:16" x14ac:dyDescent="0.25">
      <c r="A15" s="620"/>
      <c r="B15" s="609"/>
      <c r="C15" s="621"/>
      <c r="D15" s="622"/>
      <c r="E15" s="122" t="s">
        <v>215</v>
      </c>
      <c r="F15" s="122">
        <v>312</v>
      </c>
      <c r="G15" s="613"/>
    </row>
    <row r="16" spans="1:16" s="139" customFormat="1" ht="16.5" thickBot="1" x14ac:dyDescent="0.3">
      <c r="A16" s="647"/>
      <c r="B16" s="610"/>
      <c r="C16" s="648"/>
      <c r="D16" s="649"/>
      <c r="E16" s="125" t="s">
        <v>216</v>
      </c>
      <c r="F16" s="125">
        <v>2600</v>
      </c>
      <c r="G16" s="612"/>
      <c r="H16"/>
      <c r="I16"/>
      <c r="J16"/>
      <c r="K16"/>
      <c r="L16"/>
      <c r="M16"/>
      <c r="N16"/>
      <c r="O16"/>
      <c r="P16"/>
    </row>
    <row r="17" spans="1:16" ht="16.5" thickBot="1" x14ac:dyDescent="0.3">
      <c r="A17" s="136"/>
      <c r="B17" s="383"/>
      <c r="C17" s="137" t="s">
        <v>117</v>
      </c>
      <c r="D17" s="137"/>
      <c r="E17" s="138"/>
      <c r="F17" s="138">
        <f>SUM(F8:F16)</f>
        <v>11336</v>
      </c>
      <c r="G17" s="138">
        <f>SUM(G8:G16)</f>
        <v>11336</v>
      </c>
      <c r="H17" s="139"/>
      <c r="I17" s="139"/>
      <c r="J17" s="139"/>
      <c r="K17" s="139"/>
      <c r="L17" s="139"/>
      <c r="M17" s="139"/>
      <c r="N17" s="139"/>
      <c r="O17" s="139"/>
      <c r="P17" s="139"/>
    </row>
  </sheetData>
  <sortState ref="A8:G16">
    <sortCondition ref="C8:C16"/>
  </sortState>
  <mergeCells count="15">
    <mergeCell ref="A14:A16"/>
    <mergeCell ref="A8:A10"/>
    <mergeCell ref="C8:C10"/>
    <mergeCell ref="D8:D10"/>
    <mergeCell ref="A11:A13"/>
    <mergeCell ref="C11:C13"/>
    <mergeCell ref="D11:D13"/>
    <mergeCell ref="B8:B10"/>
    <mergeCell ref="B11:B13"/>
    <mergeCell ref="B14:B16"/>
    <mergeCell ref="G8:G10"/>
    <mergeCell ref="G11:G13"/>
    <mergeCell ref="G14:G16"/>
    <mergeCell ref="D14:D16"/>
    <mergeCell ref="C14:C16"/>
  </mergeCells>
  <hyperlinks>
    <hyperlink ref="H4" location="Quotations!W134" display="Vendor Quote"/>
    <hyperlink ref="F4" location="Quotations!AC143" display="Quotations!AC143"/>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2:AC150"/>
  <sheetViews>
    <sheetView topLeftCell="A92" zoomScaleNormal="100" workbookViewId="0">
      <selection activeCell="P135" sqref="P135"/>
    </sheetView>
  </sheetViews>
  <sheetFormatPr defaultRowHeight="15.75" x14ac:dyDescent="0.25"/>
  <cols>
    <col min="11" max="11" width="25.875" customWidth="1"/>
    <col min="12" max="12" width="13" customWidth="1"/>
    <col min="13" max="13" width="15.5" customWidth="1"/>
    <col min="14" max="15" width="8.75" bestFit="1" customWidth="1"/>
    <col min="16" max="16" width="9.75" bestFit="1" customWidth="1"/>
    <col min="17" max="17" width="10.75" bestFit="1" customWidth="1"/>
    <col min="18" max="18" width="8.75" bestFit="1" customWidth="1"/>
    <col min="19" max="19" width="9.75" bestFit="1" customWidth="1"/>
    <col min="20" max="20" width="8.75" bestFit="1" customWidth="1"/>
    <col min="21" max="21" width="8.75" customWidth="1"/>
    <col min="22" max="22" width="4.75" bestFit="1" customWidth="1"/>
    <col min="23" max="23" width="12.25" bestFit="1" customWidth="1"/>
    <col min="24" max="24" width="12" bestFit="1" customWidth="1"/>
    <col min="25" max="25" width="18.75" bestFit="1" customWidth="1"/>
    <col min="26" max="26" width="14" bestFit="1" customWidth="1"/>
    <col min="27" max="28" width="13.75" bestFit="1" customWidth="1"/>
  </cols>
  <sheetData>
    <row r="22" spans="5:5" x14ac:dyDescent="0.25">
      <c r="E22" s="252"/>
    </row>
    <row r="61" spans="23:25" x14ac:dyDescent="0.25">
      <c r="W61" s="233" t="s">
        <v>377</v>
      </c>
      <c r="X61" s="232">
        <v>2100</v>
      </c>
      <c r="Y61" s="162" t="s">
        <v>428</v>
      </c>
    </row>
    <row r="62" spans="23:25" x14ac:dyDescent="0.25">
      <c r="W62" s="233" t="s">
        <v>375</v>
      </c>
      <c r="X62" s="232">
        <v>1500</v>
      </c>
      <c r="Y62" s="162" t="s">
        <v>426</v>
      </c>
    </row>
    <row r="63" spans="23:25" x14ac:dyDescent="0.25">
      <c r="W63" s="233" t="s">
        <v>376</v>
      </c>
      <c r="X63" s="232">
        <v>2500</v>
      </c>
      <c r="Y63" s="162" t="s">
        <v>426</v>
      </c>
    </row>
    <row r="65" spans="20:28" x14ac:dyDescent="0.25">
      <c r="T65" s="236"/>
      <c r="U65" s="237" t="s">
        <v>370</v>
      </c>
      <c r="V65" s="237" t="s">
        <v>371</v>
      </c>
      <c r="W65" s="238" t="s">
        <v>372</v>
      </c>
      <c r="X65" s="238" t="s">
        <v>373</v>
      </c>
      <c r="Y65" s="238" t="s">
        <v>427</v>
      </c>
      <c r="Z65" s="238" t="s">
        <v>374</v>
      </c>
      <c r="AA65" s="238" t="s">
        <v>378</v>
      </c>
      <c r="AB65" s="238" t="s">
        <v>37</v>
      </c>
    </row>
    <row r="66" spans="20:28" x14ac:dyDescent="0.25">
      <c r="T66" s="234" t="s">
        <v>367</v>
      </c>
      <c r="U66" s="230">
        <v>5</v>
      </c>
      <c r="V66" s="230">
        <v>2</v>
      </c>
      <c r="W66" s="230">
        <f>U66*V66</f>
        <v>10</v>
      </c>
      <c r="X66" s="230">
        <f>IF(ISODD(ROUNDUP((4*24)*1.25/W66,0)),ROUNDUP((4*24)*1.25/W66,0)+1,ROUNDUP((4*24)*1.25/W66,0))</f>
        <v>12</v>
      </c>
      <c r="Y66" s="251">
        <v>2</v>
      </c>
      <c r="Z66" s="231">
        <f>X66*$X$61</f>
        <v>25200</v>
      </c>
      <c r="AA66" s="231">
        <f>($X$62+$X$63)*Y66</f>
        <v>8000</v>
      </c>
      <c r="AB66" s="235">
        <f>SUM(Z66:AA66)</f>
        <v>33200</v>
      </c>
    </row>
    <row r="67" spans="20:28" x14ac:dyDescent="0.25">
      <c r="T67" s="234" t="s">
        <v>368</v>
      </c>
      <c r="U67" s="230">
        <v>4</v>
      </c>
      <c r="V67" s="230">
        <v>2</v>
      </c>
      <c r="W67" s="230">
        <f t="shared" ref="W67:W68" si="0">U67*V67</f>
        <v>8</v>
      </c>
      <c r="X67" s="230">
        <f t="shared" ref="X67:X68" si="1">IF(ISODD(ROUNDUP((4*24)*1.25/W67,0)),ROUNDUP((4*24)*1.25/W67,0)+1,ROUNDUP((4*24)*1.25/W67,0))</f>
        <v>16</v>
      </c>
      <c r="Y67" s="251">
        <v>2</v>
      </c>
      <c r="Z67" s="231">
        <f>X67*$X$61</f>
        <v>33600</v>
      </c>
      <c r="AA67" s="231">
        <f t="shared" ref="AA67:AA68" si="2">($X$62+$X$63)*Y67</f>
        <v>8000</v>
      </c>
      <c r="AB67" s="235">
        <f>SUM(Z67:AA67)</f>
        <v>41600</v>
      </c>
    </row>
    <row r="68" spans="20:28" x14ac:dyDescent="0.25">
      <c r="T68" s="234" t="s">
        <v>369</v>
      </c>
      <c r="U68" s="230">
        <v>1</v>
      </c>
      <c r="V68" s="230">
        <v>5</v>
      </c>
      <c r="W68" s="230">
        <f t="shared" si="0"/>
        <v>5</v>
      </c>
      <c r="X68" s="230">
        <f t="shared" si="1"/>
        <v>24</v>
      </c>
      <c r="Y68" s="251">
        <v>2</v>
      </c>
      <c r="Z68" s="231">
        <f>X68*$X$61</f>
        <v>50400</v>
      </c>
      <c r="AA68" s="231">
        <f t="shared" si="2"/>
        <v>8000</v>
      </c>
      <c r="AB68" s="235">
        <f>SUM(Z68:AA68)</f>
        <v>58400</v>
      </c>
    </row>
    <row r="69" spans="20:28" x14ac:dyDescent="0.25">
      <c r="T69" s="234" t="s">
        <v>229</v>
      </c>
      <c r="U69" s="234"/>
      <c r="V69" s="234"/>
      <c r="W69" s="234"/>
      <c r="X69" s="234">
        <f>SUM(X66:X68)</f>
        <v>52</v>
      </c>
      <c r="Y69" s="251"/>
      <c r="Z69" s="234"/>
      <c r="AA69" s="234"/>
      <c r="AB69" s="235">
        <f>SUM(AB66:AB68)</f>
        <v>133200</v>
      </c>
    </row>
    <row r="131" spans="11:29" x14ac:dyDescent="0.25">
      <c r="K131" s="240" t="s">
        <v>35</v>
      </c>
      <c r="L131" s="240" t="s">
        <v>415</v>
      </c>
      <c r="M131" s="240" t="s">
        <v>416</v>
      </c>
      <c r="N131" s="240" t="s">
        <v>417</v>
      </c>
      <c r="O131" s="240" t="s">
        <v>418</v>
      </c>
      <c r="P131" s="240" t="s">
        <v>419</v>
      </c>
      <c r="Q131" s="240" t="s">
        <v>37</v>
      </c>
    </row>
    <row r="132" spans="11:29" x14ac:dyDescent="0.25">
      <c r="K132" t="s">
        <v>384</v>
      </c>
      <c r="L132" t="s">
        <v>383</v>
      </c>
      <c r="M132" t="s">
        <v>385</v>
      </c>
      <c r="O132">
        <v>8</v>
      </c>
      <c r="P132" s="76">
        <v>7378</v>
      </c>
      <c r="Q132" s="76">
        <f t="shared" ref="Q132:Q145" si="3">P132*O132</f>
        <v>59024</v>
      </c>
    </row>
    <row r="133" spans="11:29" x14ac:dyDescent="0.25">
      <c r="K133" t="s">
        <v>386</v>
      </c>
      <c r="L133" t="s">
        <v>383</v>
      </c>
      <c r="M133" t="s">
        <v>387</v>
      </c>
      <c r="O133">
        <v>1</v>
      </c>
      <c r="P133" s="76">
        <v>3514</v>
      </c>
      <c r="Q133" s="76">
        <f t="shared" si="3"/>
        <v>3514</v>
      </c>
    </row>
    <row r="134" spans="11:29" x14ac:dyDescent="0.25">
      <c r="K134" t="s">
        <v>388</v>
      </c>
      <c r="L134" t="s">
        <v>383</v>
      </c>
      <c r="O134">
        <v>1</v>
      </c>
      <c r="P134" s="76">
        <v>7245</v>
      </c>
      <c r="Q134" s="76">
        <f t="shared" si="3"/>
        <v>7245</v>
      </c>
    </row>
    <row r="135" spans="11:29" x14ac:dyDescent="0.25">
      <c r="K135" t="s">
        <v>390</v>
      </c>
      <c r="L135" t="s">
        <v>391</v>
      </c>
      <c r="M135" t="s">
        <v>392</v>
      </c>
      <c r="N135" t="s">
        <v>389</v>
      </c>
      <c r="O135">
        <v>100</v>
      </c>
      <c r="P135" s="76">
        <v>146.79</v>
      </c>
      <c r="Q135" s="76">
        <f t="shared" si="3"/>
        <v>14679</v>
      </c>
    </row>
    <row r="136" spans="11:29" x14ac:dyDescent="0.25">
      <c r="K136" t="s">
        <v>393</v>
      </c>
      <c r="L136" t="s">
        <v>394</v>
      </c>
      <c r="M136" t="s">
        <v>395</v>
      </c>
      <c r="O136">
        <v>96</v>
      </c>
      <c r="P136" s="76">
        <v>165.1</v>
      </c>
      <c r="Q136" s="76">
        <f t="shared" si="3"/>
        <v>15849.599999999999</v>
      </c>
    </row>
    <row r="137" spans="11:29" x14ac:dyDescent="0.25">
      <c r="K137" t="s">
        <v>396</v>
      </c>
      <c r="L137" t="s">
        <v>397</v>
      </c>
      <c r="M137" t="s">
        <v>398</v>
      </c>
      <c r="O137">
        <f>3*96</f>
        <v>288</v>
      </c>
      <c r="P137" s="76">
        <v>10.78604</v>
      </c>
      <c r="Q137" s="76">
        <f t="shared" si="3"/>
        <v>3106.37952</v>
      </c>
    </row>
    <row r="138" spans="11:29" x14ac:dyDescent="0.25">
      <c r="K138" t="s">
        <v>399</v>
      </c>
      <c r="L138" t="s">
        <v>397</v>
      </c>
      <c r="M138" t="s">
        <v>400</v>
      </c>
      <c r="O138">
        <v>100</v>
      </c>
      <c r="P138" s="76">
        <v>1.1295999999999999</v>
      </c>
      <c r="Q138" s="76">
        <f t="shared" si="3"/>
        <v>112.96</v>
      </c>
    </row>
    <row r="139" spans="11:29" x14ac:dyDescent="0.25">
      <c r="K139" t="s">
        <v>401</v>
      </c>
      <c r="L139" t="s">
        <v>397</v>
      </c>
      <c r="M139" t="s">
        <v>402</v>
      </c>
      <c r="O139">
        <f>12*96</f>
        <v>1152</v>
      </c>
      <c r="P139" s="76">
        <v>2.4215</v>
      </c>
      <c r="Q139" s="76">
        <f t="shared" si="3"/>
        <v>2789.5680000000002</v>
      </c>
    </row>
    <row r="140" spans="11:29" x14ac:dyDescent="0.25">
      <c r="K140" t="s">
        <v>403</v>
      </c>
      <c r="L140" t="s">
        <v>397</v>
      </c>
      <c r="M140" t="s">
        <v>404</v>
      </c>
      <c r="O140">
        <v>100</v>
      </c>
      <c r="P140" s="76">
        <v>0.55589999999999995</v>
      </c>
      <c r="Q140" s="76">
        <f t="shared" si="3"/>
        <v>55.589999999999996</v>
      </c>
    </row>
    <row r="141" spans="11:29" x14ac:dyDescent="0.25">
      <c r="K141" t="s">
        <v>405</v>
      </c>
      <c r="L141" t="s">
        <v>397</v>
      </c>
      <c r="M141" t="s">
        <v>406</v>
      </c>
      <c r="O141">
        <v>100</v>
      </c>
      <c r="P141" s="76">
        <v>0.1595</v>
      </c>
      <c r="Q141" s="76">
        <f t="shared" si="3"/>
        <v>15.950000000000001</v>
      </c>
    </row>
    <row r="142" spans="11:29" x14ac:dyDescent="0.25">
      <c r="K142" t="s">
        <v>407</v>
      </c>
      <c r="L142" t="s">
        <v>397</v>
      </c>
      <c r="M142" t="s">
        <v>408</v>
      </c>
      <c r="O142">
        <v>2</v>
      </c>
      <c r="P142" s="76">
        <v>184.83</v>
      </c>
      <c r="Q142" s="76">
        <f t="shared" si="3"/>
        <v>369.66</v>
      </c>
      <c r="W142" s="240" t="s">
        <v>35</v>
      </c>
      <c r="X142" s="240" t="s">
        <v>415</v>
      </c>
      <c r="Y142" s="240" t="s">
        <v>416</v>
      </c>
      <c r="Z142" s="240" t="s">
        <v>417</v>
      </c>
      <c r="AA142" s="240" t="s">
        <v>418</v>
      </c>
      <c r="AB142" s="240" t="s">
        <v>419</v>
      </c>
      <c r="AC142" s="240" t="s">
        <v>37</v>
      </c>
    </row>
    <row r="143" spans="11:29" x14ac:dyDescent="0.25">
      <c r="K143" t="s">
        <v>409</v>
      </c>
      <c r="L143" t="s">
        <v>397</v>
      </c>
      <c r="M143" t="s">
        <v>410</v>
      </c>
      <c r="O143">
        <v>2</v>
      </c>
      <c r="P143" s="76">
        <v>184.83</v>
      </c>
      <c r="Q143" s="76">
        <f t="shared" si="3"/>
        <v>369.66</v>
      </c>
      <c r="W143" t="s">
        <v>421</v>
      </c>
      <c r="X143" t="s">
        <v>422</v>
      </c>
      <c r="Y143" t="s">
        <v>423</v>
      </c>
      <c r="AA143">
        <v>48</v>
      </c>
      <c r="AB143" s="76">
        <v>22.96</v>
      </c>
      <c r="AC143" s="76">
        <f t="shared" ref="AC143" si="4">AB143*AA143</f>
        <v>1102.08</v>
      </c>
    </row>
    <row r="144" spans="11:29" ht="16.5" thickBot="1" x14ac:dyDescent="0.3">
      <c r="K144" t="s">
        <v>411</v>
      </c>
      <c r="L144" t="s">
        <v>397</v>
      </c>
      <c r="M144" t="s">
        <v>412</v>
      </c>
      <c r="O144">
        <f>11*96</f>
        <v>1056</v>
      </c>
      <c r="P144" s="76">
        <v>0.51146000000000003</v>
      </c>
      <c r="Q144" s="76">
        <f t="shared" si="3"/>
        <v>540.10176000000001</v>
      </c>
      <c r="W144" s="249" t="s">
        <v>125</v>
      </c>
      <c r="X144" s="139"/>
      <c r="Y144" s="139"/>
      <c r="Z144" s="139"/>
      <c r="AA144" s="139"/>
      <c r="AB144" s="139"/>
      <c r="AC144" s="242">
        <f>AC143</f>
        <v>1102.08</v>
      </c>
    </row>
    <row r="145" spans="11:19" ht="16.5" thickBot="1" x14ac:dyDescent="0.3">
      <c r="K145" t="s">
        <v>413</v>
      </c>
      <c r="L145" t="s">
        <v>397</v>
      </c>
      <c r="M145" t="s">
        <v>414</v>
      </c>
      <c r="O145">
        <f>11*96</f>
        <v>1056</v>
      </c>
      <c r="P145" s="76">
        <v>0.23727000000000001</v>
      </c>
      <c r="Q145" s="76">
        <f t="shared" si="3"/>
        <v>250.55712</v>
      </c>
    </row>
    <row r="146" spans="11:19" x14ac:dyDescent="0.25">
      <c r="K146" s="241" t="s">
        <v>153</v>
      </c>
      <c r="L146" s="139"/>
      <c r="M146" s="139"/>
      <c r="N146" s="139"/>
      <c r="O146" s="139"/>
      <c r="P146" s="139"/>
      <c r="Q146" s="242">
        <f>SUM(Q132:Q145)</f>
        <v>107922.02640000002</v>
      </c>
    </row>
    <row r="149" spans="11:19" ht="16.5" thickBot="1" x14ac:dyDescent="0.3">
      <c r="K149" s="240" t="s">
        <v>35</v>
      </c>
      <c r="L149" s="240" t="s">
        <v>415</v>
      </c>
      <c r="M149" s="240" t="s">
        <v>416</v>
      </c>
      <c r="N149" s="240" t="s">
        <v>417</v>
      </c>
      <c r="O149" s="240" t="s">
        <v>418</v>
      </c>
      <c r="P149" s="240" t="s">
        <v>419</v>
      </c>
      <c r="Q149" s="240" t="s">
        <v>37</v>
      </c>
    </row>
    <row r="150" spans="11:19" x14ac:dyDescent="0.25">
      <c r="K150" s="241" t="s">
        <v>155</v>
      </c>
      <c r="L150" s="139"/>
      <c r="M150" s="139"/>
      <c r="N150" s="139"/>
      <c r="O150" s="139">
        <v>1</v>
      </c>
      <c r="P150" s="242">
        <v>10550</v>
      </c>
      <c r="Q150" s="242">
        <f>P150*O150</f>
        <v>10550</v>
      </c>
      <c r="S150" s="76"/>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Nav</vt:lpstr>
      <vt:lpstr>v1 Field Cage-Summary</vt:lpstr>
      <vt:lpstr>v2 Field Cage-Summary</vt:lpstr>
      <vt:lpstr>Final Field Cage-Summary</vt:lpstr>
      <vt:lpstr>v1 Modules-Summary</vt:lpstr>
      <vt:lpstr>v2 Modules-Summary</vt:lpstr>
      <vt:lpstr>GEM Acquisition-Summary</vt:lpstr>
      <vt:lpstr>High Voltage System-Summary</vt:lpstr>
      <vt:lpstr>Assembly-Summary</vt:lpstr>
      <vt:lpstr>v1 Field Cage--Details</vt:lpstr>
      <vt:lpstr>v2 FIeld Cage-Details</vt:lpstr>
      <vt:lpstr>Final FIeld Cage-Details</vt:lpstr>
      <vt:lpstr>v1 Modules-Details</vt:lpstr>
      <vt:lpstr>v2 Modules-Details</vt:lpstr>
      <vt:lpstr>GEM Acquisition-Details</vt:lpstr>
      <vt:lpstr>High Voltage System-Details</vt:lpstr>
      <vt:lpstr>Assembly-Details</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EdwardOBrien</cp:lastModifiedBy>
  <dcterms:created xsi:type="dcterms:W3CDTF">2017-03-02T14:42:49Z</dcterms:created>
  <dcterms:modified xsi:type="dcterms:W3CDTF">2019-04-02T23:03:47Z</dcterms:modified>
</cp:coreProperties>
</file>