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28125"/>
  <workbookPr showInkAnnotation="0" autoCompressPictures="0"/>
  <bookViews>
    <workbookView xWindow="2640" yWindow="2640" windowWidth="22960" windowHeight="13420" tabRatio="778" activeTab="1"/>
  </bookViews>
  <sheets>
    <sheet name="Sector Assembly &amp; Testing" sheetId="24" r:id="rId1"/>
    <sheet name="Sector Assembly - Details" sheetId="25" r:id="rId2"/>
    <sheet name="Quotations" sheetId="18" r:id="rId3"/>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4" i="25" l="1"/>
  <c r="I16" i="25"/>
  <c r="I18" i="25"/>
  <c r="I22" i="25"/>
  <c r="I24" i="25"/>
  <c r="J3" i="25"/>
  <c r="F35" i="25"/>
  <c r="G34" i="25"/>
  <c r="G38" i="25"/>
  <c r="G41" i="25"/>
  <c r="F44" i="25"/>
  <c r="G44" i="25"/>
  <c r="F47" i="25"/>
  <c r="G47" i="25"/>
  <c r="F50" i="25"/>
  <c r="G50" i="25"/>
  <c r="G53" i="25"/>
  <c r="G55" i="25"/>
  <c r="G58" i="25"/>
  <c r="F61" i="25"/>
  <c r="G60" i="25"/>
  <c r="F63" i="25"/>
  <c r="G63" i="25"/>
  <c r="F66" i="25"/>
  <c r="G66" i="25"/>
  <c r="F69" i="25"/>
  <c r="G69" i="25"/>
  <c r="G72" i="25"/>
  <c r="G74" i="25"/>
  <c r="G76" i="25"/>
  <c r="F76" i="25"/>
  <c r="G30" i="25"/>
  <c r="G32" i="25"/>
  <c r="G57" i="25"/>
  <c r="I20" i="25"/>
  <c r="H60" i="24"/>
  <c r="K60" i="24"/>
</calcChain>
</file>

<file path=xl/sharedStrings.xml><?xml version="1.0" encoding="utf-8"?>
<sst xmlns="http://schemas.openxmlformats.org/spreadsheetml/2006/main" count="253" uniqueCount="137">
  <si>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</si>
  <si>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</si>
  <si>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</si>
  <si>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</si>
  <si>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</si>
  <si>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</si>
  <si>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</si>
  <si>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</si>
  <si>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</si>
  <si>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</si>
  <si>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</si>
  <si>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</si>
  <si>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</si>
  <si>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</si>
  <si>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</si>
  <si>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</si>
  <si>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sPHENIX Detector
Relativistic Heavy Ion Collider
BASIS of ESTIMATE (BoE)</t>
  </si>
  <si>
    <t>Work Package Name:</t>
  </si>
  <si>
    <t>WBS Number:</t>
  </si>
  <si>
    <t>Control Account Number</t>
  </si>
  <si>
    <t>(follow link for detailed summary)</t>
  </si>
  <si>
    <t>John G. Lajoie</t>
  </si>
  <si>
    <t>X</t>
  </si>
  <si>
    <t xml:space="preserve">
Click for detailed summary</t>
  </si>
  <si>
    <t>Guidelines Used in Developing Estimate</t>
  </si>
  <si>
    <t>Materials</t>
  </si>
  <si>
    <t>WBS</t>
  </si>
  <si>
    <t>Description</t>
  </si>
  <si>
    <t>Item</t>
  </si>
  <si>
    <t>Vendor</t>
  </si>
  <si>
    <t>Total</t>
  </si>
  <si>
    <t>Status</t>
  </si>
  <si>
    <t>Basis of Estimate</t>
  </si>
  <si>
    <t>Grand Total</t>
  </si>
  <si>
    <t>Pending</t>
  </si>
  <si>
    <t>Labor</t>
  </si>
  <si>
    <t>Justification</t>
  </si>
  <si>
    <t>Category</t>
  </si>
  <si>
    <t>Hours</t>
  </si>
  <si>
    <t>TOTAL</t>
  </si>
  <si>
    <t>PROF</t>
  </si>
  <si>
    <t>TECH</t>
  </si>
  <si>
    <t>SCI</t>
  </si>
  <si>
    <t>Labor Hours</t>
  </si>
  <si>
    <t>Quotation</t>
  </si>
  <si>
    <t>Uniplast</t>
  </si>
  <si>
    <t>Estimate</t>
  </si>
  <si>
    <t>Tyvec Wrap (8 sqf per large tile)</t>
  </si>
  <si>
    <t>Home Depot</t>
  </si>
  <si>
    <t>Catalog</t>
  </si>
  <si>
    <t>Epoxy</t>
  </si>
  <si>
    <t>EPOTEC</t>
  </si>
  <si>
    <t>Kurary</t>
  </si>
  <si>
    <t>Materials Shipping to Uniplast</t>
  </si>
  <si>
    <t>STUD</t>
  </si>
  <si>
    <t>Assembly and Testing Equipment</t>
  </si>
  <si>
    <t>Light Tighting Materials</t>
  </si>
  <si>
    <t>CRAFT</t>
  </si>
  <si>
    <t>Procure Outer HCAL Assembly &amp; Testing Equipment - 
Provide Requirements to Procurement
(STUD labor is one postdoc and one student)</t>
  </si>
  <si>
    <t>Assembly labor assumes four stations, two undergrad students per station. All four stations are supervised by one postdoc, labor divided equally between stations.</t>
  </si>
  <si>
    <t>This yields 1040 + 1040 + 260 = 2340 STUD hours per station</t>
  </si>
  <si>
    <t xml:space="preserve">Populate Outer HCAL sectors with scintillating tiles 
</t>
  </si>
  <si>
    <t xml:space="preserve">Populate Outer HCAL sectors with electronics 
</t>
  </si>
  <si>
    <t xml:space="preserve">Outer HCAL Sector LED Testing and Light Tighting
</t>
  </si>
  <si>
    <t>Outer HCAL Cosmics Testing and Initial Calibration</t>
  </si>
  <si>
    <t>Outer HCAL Sector Transportation to Storage
(CRAFT assumes 2 riggers x 4 hrs per module)</t>
  </si>
  <si>
    <t xml:space="preserve">Technician Labor assumes two technicians assigned to the factory, dividing time between the first three stations, minus 4 hrs per module for transportation </t>
  </si>
  <si>
    <t>Materials Total</t>
  </si>
  <si>
    <t>Prepare Outer HCAL Assembly Area for Production
(STUD labor is one postdoc and one student)</t>
  </si>
  <si>
    <t>Conceptual Design</t>
  </si>
  <si>
    <t>Build Tile Test Box/Fixture Materials</t>
  </si>
  <si>
    <t>Tile Test Box Fixture Materials</t>
  </si>
  <si>
    <t>Scintillating Tiles
 ($180/tile, 1469 tiles incl. 2% spares)</t>
  </si>
  <si>
    <t>Tile Retainer Clip Injection Molds</t>
  </si>
  <si>
    <t>Outer HCAL Scintillating Tiles (Preproduction)</t>
  </si>
  <si>
    <t>Outer HCAL Sector LED testing and Light Tighting (Preproduction) Material</t>
  </si>
  <si>
    <t>Procure Outer HCAL Scint. Tiles for Preproduction - 
Prepare &amp; Send Solicitation
(STUD labor is one postdoc and one student)</t>
  </si>
  <si>
    <t>Populate Outer HCAL sectors with scintillating tiles (Preproduction)</t>
  </si>
  <si>
    <t>(STUD labor is one postdoc and one student)</t>
  </si>
  <si>
    <t>Populate Outer HCAL sectors with electronics (Preproduction)</t>
  </si>
  <si>
    <t>Outer HCAL Sector LED testing and Light Tighting (Preproduction) Labor</t>
  </si>
  <si>
    <t>Outer HCAL Cosmics testing and initial calibration (Preproduction)</t>
  </si>
  <si>
    <t>Outer HCAL Sector Transportation to Storage Area (Preproduction)</t>
  </si>
  <si>
    <t>Build Tile Test Box/Fixture Labor</t>
  </si>
  <si>
    <t>WLS Fibers (7.5km)</t>
  </si>
  <si>
    <t>Tile Retainer Clips
(1469 @ $1/clip)</t>
  </si>
  <si>
    <t>Tile acceptance testing assumes two undergrad/grad students, one paid by University contract, the other contributed.</t>
  </si>
  <si>
    <t>Uncertainty</t>
  </si>
  <si>
    <t xml:space="preserve">Uncertainty is estimates at 40% for engineering estimates or for parts where a full design does not exist. Small orders for catalog items are assigned a 10-20% uncertainty. 
Engineering design time is assigned a 25% uncertainty based on past experience and the fact that each element includes rounds of review and time for additional redesign. 
Tech labor is assigned a 25% uncertainty based on experience with two previous test beam prototypes. </t>
  </si>
  <si>
    <t>Outer HCAL Scintillating Tile Acceptance Testing (Preproduction) (STUD is grad student and undergrad)</t>
  </si>
  <si>
    <t>Activity</t>
  </si>
  <si>
    <t>1.04.04</t>
  </si>
  <si>
    <t>Procure Outer HCAL Scintillating Tiles (Preproduction)  - Delivery Acceptance</t>
  </si>
  <si>
    <t>Batch 1</t>
  </si>
  <si>
    <t>Batch 2</t>
  </si>
  <si>
    <t>Batch 3</t>
  </si>
  <si>
    <t>Procure Table for Outer HCAL sector assembly and testing area (Preproduction) Material</t>
  </si>
  <si>
    <t>Procure Miscellaneous Tools for HCAL sector assembly and testing area (Preproduction) Material</t>
  </si>
  <si>
    <t>Procure Outer HCAL Scint. Tiles for Preproduction - 
Provide Requirements to Procurement</t>
  </si>
  <si>
    <t>Complete</t>
  </si>
  <si>
    <t>Procure Table for Outer HCAL sector assembly and testing area (STUD is grad student and postdoc)</t>
  </si>
  <si>
    <t>Procure Tools for Outer HCAL sector assembly and testing area (STUD is grad student and postdoc)</t>
  </si>
  <si>
    <t>S202200</t>
  </si>
  <si>
    <t>S202300</t>
  </si>
  <si>
    <t>S202400</t>
  </si>
  <si>
    <t>S202900</t>
  </si>
  <si>
    <t>S203000</t>
  </si>
  <si>
    <t>S203400</t>
  </si>
  <si>
    <t>S203800</t>
  </si>
  <si>
    <t>S209600</t>
  </si>
  <si>
    <t>S210100</t>
  </si>
  <si>
    <t>Procure Outer HCAL Assembly &amp; Testing Equipment- Delivery Acceptance</t>
  </si>
  <si>
    <t>Procure Outer HCAL LED Testing and Light Tighting Materials</t>
  </si>
  <si>
    <t>S201300</t>
  </si>
  <si>
    <t>S201400</t>
  </si>
  <si>
    <t>S202700</t>
  </si>
  <si>
    <t>S202800</t>
  </si>
  <si>
    <t>S203600</t>
  </si>
  <si>
    <t>S203700</t>
  </si>
  <si>
    <t>S209000</t>
  </si>
  <si>
    <t>S209700</t>
  </si>
  <si>
    <t>S210300</t>
  </si>
  <si>
    <t>Preproduction Assembly labor assumes one station, one undergrad student and one postdoc.</t>
  </si>
  <si>
    <t xml:space="preserve">TECHNICAL SCOPE: 
THIS ITEM CONTAINS ALL TASKS WHICH ARE REQUIRED TO ASSEMBLE THE PREPRODUCTION OUTER HADRONIC CALORIMETER SECTORS, AND ALL TASKS WHICH ARE REQUIRED TO ASSEMBLE THE PRODUCTION OUTER HADRONIC CALORIMETER SECTORS.
WORK STATEMENT: 
PROVIDE PREPRODUCTION OUTER CALORIMETER SECTORS. PROVIDE PRODUCTION OUTER CALORIMETER SECTORS, READY FOR INSTALLATION INTO SPHENIX </t>
  </si>
  <si>
    <t>Outer HCAL Sector Assembly and Testing</t>
  </si>
  <si>
    <t>The bulk of the assumptions in this estimate are based on previous experience with the assembly of two test beam prototypes. 
The preproduction assembly area at BNL will consist of one assembly station with overhead crane coverage to allow for bringing in new sectors and sending out finished sectors for assembly.  The production assembly area at BNL will consist of four separate assembly stations with overhead crane coverage to allow for bringing in new sectors and sending out finished sectors for assembly.  It is an expanded version of the preproduction assembly area. All four stations will operate in parallel. Assembly consists of four steps (populate with tiles, electronics, test, cosmics calibration) and each stage is allocated five work days for completion.  All stages and sectors will run in series.</t>
  </si>
  <si>
    <t xml:space="preserve">The assembly process requires four steps: 
-&gt; Scintillating tile installation
-&gt; Electronics Installation
-&gt; LED testing
-&gt; Cosmics calibration
Based on past experince, we assume that each step will require one week with adequate schedule uncertainty. Scintillating tile installation will involve installing SiPM daugtherbords on the tile
and installing them in the sector.  Electronics installtion consists of installting the tower preamps and sector boards, cabling, and LED fibers installtion.  LED testing will test each tile, and tiles/SiPMs that do not meet spec or appear to be dead will be repaired/replaced. Finally, cosmics data will be collected to set the initial tower calibration for the sector. 
This estimate assumes one full-time BNL technician for preproduction and two for production, and rigging labor for moving the modules.  The bulk of the assembly will be done by collaboration students and postdocs. </t>
  </si>
  <si>
    <t>156 v2</t>
  </si>
  <si>
    <t>S202500 / S202510</t>
  </si>
  <si>
    <t>S203100 / S203110</t>
  </si>
  <si>
    <t>S203200 / S203210</t>
  </si>
  <si>
    <t>S203300 / S203310</t>
  </si>
  <si>
    <t>S203500 / S203510</t>
  </si>
  <si>
    <t>S209800 / S209810</t>
  </si>
  <si>
    <t>S209900 / S209910</t>
  </si>
  <si>
    <t>S210000 / S210010</t>
  </si>
  <si>
    <t>S210200 / S210210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</si>
</sst>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_);[Red]\(&quot;$&quot;#,##0.00\)"/>
    <numFmt numFmtId="164" formatCode="&quot;$&quot;#,##0.00"/>
    <numFmt numFmtId="165" formatCode="&quot;$&quot;#,##0"/>
  </numFmts>
  <fonts count="18"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u/>
      <sz val="12"/>
      <color theme="1"/>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2"/>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6" tint="0.59999389629810485"/>
        <bgColor indexed="64"/>
      </patternFill>
    </fill>
  </fills>
  <borders count="36">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diagonal/>
    </border>
    <border>
      <left style="thin">
        <color auto="1"/>
      </left>
      <right/>
      <top style="medium">
        <color auto="1"/>
      </top>
      <bottom/>
      <diagonal/>
    </border>
    <border>
      <left/>
      <right style="thin">
        <color auto="1"/>
      </right>
      <top style="medium">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thin">
        <color auto="1"/>
      </right>
      <top/>
      <bottom/>
      <diagonal/>
    </border>
    <border>
      <left style="medium">
        <color auto="1"/>
      </left>
      <right style="thin">
        <color auto="1"/>
      </right>
      <top/>
      <bottom style="thin">
        <color auto="1"/>
      </bottom>
      <diagonal/>
    </border>
    <border>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thin">
        <color auto="1"/>
      </left>
      <right/>
      <top style="thin">
        <color auto="1"/>
      </top>
      <bottom style="thin">
        <color auto="1"/>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0" fillId="5" borderId="0" applyNumberFormat="0" applyBorder="0" applyAlignment="0" applyProtection="0"/>
    <xf numFmtId="0" fontId="2" fillId="6" borderId="0" applyNumberFormat="0" applyBorder="0" applyAlignment="0" applyProtection="0"/>
  </cellStyleXfs>
  <cellXfs count="204">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164" fontId="0" fillId="3" borderId="0" xfId="0" applyNumberFormat="1" applyFill="1" applyAlignment="1" applyProtection="1">
      <alignment horizontal="left" vertical="top"/>
      <protection locked="0"/>
    </xf>
    <xf numFmtId="0" fontId="12" fillId="7" borderId="0" xfId="0" applyFont="1" applyFill="1"/>
    <xf numFmtId="165" fontId="12" fillId="7" borderId="0" xfId="0" applyNumberFormat="1" applyFont="1" applyFill="1"/>
    <xf numFmtId="0" fontId="11" fillId="4" borderId="12" xfId="0" applyFont="1" applyFill="1" applyBorder="1"/>
    <xf numFmtId="0" fontId="11" fillId="4" borderId="13" xfId="0" applyFont="1" applyFill="1" applyBorder="1"/>
    <xf numFmtId="165" fontId="11" fillId="4" borderId="13" xfId="0" applyNumberFormat="1" applyFont="1" applyFill="1" applyBorder="1"/>
    <xf numFmtId="165" fontId="11" fillId="4" borderId="14" xfId="0" applyNumberFormat="1" applyFont="1" applyFill="1" applyBorder="1"/>
    <xf numFmtId="0" fontId="0" fillId="8" borderId="15" xfId="0" applyFill="1" applyBorder="1"/>
    <xf numFmtId="0" fontId="0" fillId="8" borderId="16" xfId="0" applyFill="1" applyBorder="1"/>
    <xf numFmtId="165" fontId="0" fillId="8" borderId="16" xfId="0" applyNumberFormat="1" applyFill="1" applyBorder="1"/>
    <xf numFmtId="165" fontId="13" fillId="8" borderId="16" xfId="0" applyNumberFormat="1" applyFont="1" applyFill="1" applyBorder="1"/>
    <xf numFmtId="165" fontId="13" fillId="8" borderId="17" xfId="0" applyNumberFormat="1" applyFont="1" applyFill="1" applyBorder="1"/>
    <xf numFmtId="0" fontId="0" fillId="8" borderId="12" xfId="0" applyFill="1" applyBorder="1"/>
    <xf numFmtId="0" fontId="0" fillId="8" borderId="13" xfId="0" applyFill="1" applyBorder="1"/>
    <xf numFmtId="165" fontId="0" fillId="8" borderId="13" xfId="0" applyNumberFormat="1" applyFill="1" applyBorder="1"/>
    <xf numFmtId="0" fontId="10" fillId="5" borderId="15" xfId="8" applyBorder="1"/>
    <xf numFmtId="0" fontId="10" fillId="5" borderId="16" xfId="8" applyBorder="1"/>
    <xf numFmtId="165" fontId="10" fillId="5" borderId="16" xfId="8" applyNumberFormat="1" applyBorder="1"/>
    <xf numFmtId="165" fontId="10" fillId="5" borderId="18" xfId="8" applyNumberFormat="1" applyBorder="1"/>
    <xf numFmtId="0" fontId="14" fillId="7" borderId="0" xfId="0" applyFont="1" applyFill="1"/>
    <xf numFmtId="165" fontId="14" fillId="7" borderId="0" xfId="0" applyNumberFormat="1" applyFont="1" applyFill="1"/>
    <xf numFmtId="0" fontId="11" fillId="4" borderId="19" xfId="0" applyFont="1" applyFill="1" applyBorder="1"/>
    <xf numFmtId="0" fontId="11" fillId="4" borderId="20" xfId="0" applyFont="1" applyFill="1" applyBorder="1"/>
    <xf numFmtId="0" fontId="11" fillId="4" borderId="0" xfId="0" applyFont="1" applyFill="1"/>
    <xf numFmtId="0" fontId="15" fillId="4" borderId="0" xfId="0" applyFont="1" applyFill="1"/>
    <xf numFmtId="165" fontId="15" fillId="4" borderId="0" xfId="0" applyNumberFormat="1" applyFont="1" applyFill="1"/>
    <xf numFmtId="1" fontId="0" fillId="9" borderId="21" xfId="0" applyNumberFormat="1" applyFill="1" applyBorder="1" applyAlignment="1">
      <alignment horizontal="center" vertical="top"/>
    </xf>
    <xf numFmtId="0" fontId="0" fillId="9" borderId="22" xfId="0" applyFill="1" applyBorder="1" applyAlignment="1">
      <alignment horizontal="left" vertical="top" wrapText="1"/>
    </xf>
    <xf numFmtId="0" fontId="0" fillId="9" borderId="23" xfId="0" applyFill="1" applyBorder="1" applyAlignment="1">
      <alignment horizontal="left" vertical="top" wrapText="1"/>
    </xf>
    <xf numFmtId="0" fontId="0" fillId="9" borderId="21" xfId="0" applyFill="1" applyBorder="1"/>
    <xf numFmtId="0" fontId="16" fillId="9" borderId="21" xfId="0" applyFont="1" applyFill="1" applyBorder="1"/>
    <xf numFmtId="1" fontId="16" fillId="9" borderId="21" xfId="0" applyNumberFormat="1" applyFont="1" applyFill="1" applyBorder="1" applyAlignment="1">
      <alignment horizontal="center"/>
    </xf>
    <xf numFmtId="0" fontId="0" fillId="9" borderId="24" xfId="0" applyFill="1" applyBorder="1" applyAlignment="1">
      <alignment horizontal="left" vertical="top"/>
    </xf>
    <xf numFmtId="0" fontId="0" fillId="9" borderId="24" xfId="0" applyFill="1" applyBorder="1" applyAlignment="1">
      <alignment horizontal="left" vertical="top" wrapText="1"/>
    </xf>
    <xf numFmtId="0" fontId="0" fillId="9" borderId="21" xfId="0" applyFill="1" applyBorder="1" applyAlignment="1" applyProtection="1">
      <alignment horizontal="center" vertical="top"/>
      <protection locked="0"/>
    </xf>
    <xf numFmtId="1" fontId="0" fillId="3" borderId="21" xfId="0" applyNumberFormat="1" applyFill="1" applyBorder="1" applyAlignment="1" applyProtection="1">
      <alignment horizontal="center" vertical="top"/>
      <protection locked="0"/>
    </xf>
    <xf numFmtId="0" fontId="5" fillId="5" borderId="16" xfId="7" applyFill="1" applyBorder="1"/>
    <xf numFmtId="0" fontId="10" fillId="5" borderId="16" xfId="8" applyBorder="1" applyAlignment="1">
      <alignment wrapText="1"/>
    </xf>
    <xf numFmtId="0" fontId="0" fillId="9" borderId="21" xfId="0" applyFill="1" applyBorder="1" applyAlignment="1">
      <alignment horizontal="left" vertical="top"/>
    </xf>
    <xf numFmtId="0" fontId="0" fillId="9" borderId="21" xfId="0" applyFill="1" applyBorder="1" applyAlignment="1">
      <alignment horizontal="left" vertical="top" wrapText="1"/>
    </xf>
    <xf numFmtId="0" fontId="0" fillId="8" borderId="13" xfId="0" applyFill="1" applyBorder="1" applyAlignment="1">
      <alignment wrapText="1"/>
    </xf>
    <xf numFmtId="0" fontId="2" fillId="6" borderId="21" xfId="9" applyBorder="1" applyAlignment="1" applyProtection="1">
      <alignment horizontal="center" vertical="top"/>
      <protection locked="0"/>
    </xf>
    <xf numFmtId="164" fontId="0" fillId="3" borderId="21" xfId="0" applyNumberFormat="1" applyFill="1" applyBorder="1" applyAlignment="1" applyProtection="1">
      <alignment horizontal="center" vertical="top"/>
      <protection locked="0"/>
    </xf>
    <xf numFmtId="0" fontId="0" fillId="3" borderId="0" xfId="0" applyFill="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1" fillId="4" borderId="27" xfId="0" applyFont="1" applyFill="1" applyBorder="1"/>
    <xf numFmtId="0" fontId="0" fillId="8" borderId="28" xfId="0" applyFill="1" applyBorder="1"/>
    <xf numFmtId="0" fontId="10" fillId="5" borderId="28" xfId="8" applyBorder="1"/>
    <xf numFmtId="0" fontId="11" fillId="4" borderId="11" xfId="0" applyFont="1" applyFill="1" applyBorder="1"/>
    <xf numFmtId="0" fontId="0" fillId="8" borderId="13" xfId="0" applyFill="1" applyBorder="1" applyAlignment="1">
      <alignment vertical="top" wrapText="1"/>
    </xf>
    <xf numFmtId="0" fontId="10" fillId="5" borderId="28" xfId="8" applyBorder="1" applyAlignment="1">
      <alignment vertical="top"/>
    </xf>
    <xf numFmtId="165" fontId="13" fillId="8" borderId="13" xfId="0" applyNumberFormat="1" applyFont="1" applyFill="1" applyBorder="1"/>
    <xf numFmtId="0" fontId="0" fillId="8" borderId="31" xfId="0" applyFill="1" applyBorder="1" applyAlignment="1">
      <alignment horizontal="center" vertical="top" wrapText="1"/>
    </xf>
    <xf numFmtId="0" fontId="0" fillId="8" borderId="13" xfId="0" applyFill="1" applyBorder="1" applyAlignment="1">
      <alignment horizontal="center" vertical="top" wrapText="1"/>
    </xf>
    <xf numFmtId="0" fontId="0" fillId="8" borderId="21" xfId="0" applyFill="1" applyBorder="1" applyAlignment="1">
      <alignment horizontal="center" vertical="top" wrapText="1"/>
    </xf>
    <xf numFmtId="0" fontId="0" fillId="8" borderId="23" xfId="0" applyFill="1" applyBorder="1" applyAlignment="1">
      <alignment vertical="top" wrapText="1"/>
    </xf>
    <xf numFmtId="0" fontId="0" fillId="8" borderId="23" xfId="0" applyFill="1" applyBorder="1"/>
    <xf numFmtId="165" fontId="0" fillId="8" borderId="23" xfId="0" applyNumberFormat="1" applyFill="1" applyBorder="1"/>
    <xf numFmtId="165" fontId="13" fillId="8" borderId="23" xfId="0" applyNumberFormat="1" applyFont="1" applyFill="1" applyBorder="1"/>
    <xf numFmtId="0" fontId="0" fillId="9" borderId="21" xfId="0" applyFill="1" applyBorder="1" applyAlignment="1">
      <alignment horizontal="center" vertical="top"/>
    </xf>
    <xf numFmtId="1" fontId="17" fillId="9" borderId="21" xfId="0" applyNumberFormat="1" applyFont="1" applyFill="1" applyBorder="1" applyAlignment="1">
      <alignment horizontal="center" vertical="top"/>
    </xf>
    <xf numFmtId="1" fontId="17" fillId="10" borderId="21" xfId="0" applyNumberFormat="1" applyFont="1" applyFill="1" applyBorder="1" applyAlignment="1">
      <alignment horizontal="center" vertical="top"/>
    </xf>
    <xf numFmtId="0" fontId="0" fillId="10" borderId="33" xfId="0" applyFill="1" applyBorder="1"/>
    <xf numFmtId="0" fontId="0" fillId="10" borderId="34" xfId="0" applyFill="1" applyBorder="1"/>
    <xf numFmtId="1" fontId="17" fillId="9" borderId="35" xfId="0" applyNumberFormat="1" applyFont="1" applyFill="1" applyBorder="1" applyAlignment="1">
      <alignment horizontal="center" vertical="top"/>
    </xf>
    <xf numFmtId="1" fontId="0" fillId="10" borderId="32" xfId="0" applyNumberFormat="1" applyFill="1" applyBorder="1" applyAlignment="1">
      <alignment horizontal="left" vertical="top"/>
    </xf>
    <xf numFmtId="0" fontId="0" fillId="8" borderId="27" xfId="0" applyFill="1" applyBorder="1" applyAlignment="1">
      <alignment horizontal="center"/>
    </xf>
    <xf numFmtId="165" fontId="17" fillId="8" borderId="13" xfId="0" applyNumberFormat="1" applyFont="1" applyFill="1" applyBorder="1"/>
    <xf numFmtId="165" fontId="0" fillId="10" borderId="13" xfId="0" applyNumberFormat="1" applyFill="1" applyBorder="1"/>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5" fillId="3" borderId="2" xfId="7" applyFill="1" applyBorder="1" applyAlignment="1" applyProtection="1">
      <alignment horizontal="center" vertical="center"/>
      <protection locked="0"/>
    </xf>
    <xf numFmtId="0" fontId="5" fillId="3" borderId="3" xfId="7" applyFill="1" applyBorder="1" applyAlignment="1" applyProtection="1">
      <alignment horizontal="center" vertical="center"/>
      <protection locked="0"/>
    </xf>
    <xf numFmtId="0" fontId="5" fillId="3" borderId="7" xfId="7" applyFill="1" applyBorder="1" applyAlignment="1" applyProtection="1">
      <alignment horizontal="center" vertical="center"/>
      <protection locked="0"/>
    </xf>
    <xf numFmtId="0" fontId="5" fillId="3" borderId="8" xfId="7" applyFill="1" applyBorder="1" applyAlignment="1" applyProtection="1">
      <alignment horizontal="center" vertical="center"/>
      <protection locked="0"/>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5" fillId="3" borderId="6" xfId="7" applyFill="1" applyBorder="1" applyAlignment="1" applyProtection="1">
      <alignment horizontal="left" vertical="top" indent="1"/>
      <protection locked="0"/>
    </xf>
    <xf numFmtId="0" fontId="5" fillId="3" borderId="7" xfId="7" applyFill="1" applyBorder="1" applyAlignment="1" applyProtection="1">
      <alignment horizontal="left" vertical="top" indent="1"/>
      <protection locked="0"/>
    </xf>
    <xf numFmtId="0" fontId="5" fillId="3" borderId="8" xfId="7" applyFill="1" applyBorder="1" applyAlignment="1" applyProtection="1">
      <alignment horizontal="left" vertical="top" indent="1"/>
      <protection locked="0"/>
    </xf>
    <xf numFmtId="0" fontId="1" fillId="6" borderId="21" xfId="9" applyFont="1" applyBorder="1" applyAlignment="1" applyProtection="1">
      <alignment horizontal="center" vertical="top"/>
      <protection locked="0"/>
    </xf>
    <xf numFmtId="0" fontId="2" fillId="6" borderId="21" xfId="9" applyBorder="1" applyAlignment="1" applyProtection="1">
      <alignment horizontal="center" vertical="top"/>
      <protection locked="0"/>
    </xf>
    <xf numFmtId="164" fontId="0" fillId="3" borderId="21" xfId="0" applyNumberFormat="1" applyFill="1" applyBorder="1" applyAlignment="1" applyProtection="1">
      <alignment horizontal="center" vertical="top"/>
      <protection locked="0"/>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0" fillId="9" borderId="21" xfId="0" applyFill="1" applyBorder="1" applyAlignment="1">
      <alignment horizontal="left" vertical="top"/>
    </xf>
    <xf numFmtId="0" fontId="0" fillId="9" borderId="21" xfId="0" applyFill="1" applyBorder="1" applyAlignment="1">
      <alignment horizontal="left" vertical="top" wrapText="1"/>
    </xf>
    <xf numFmtId="1" fontId="0" fillId="9" borderId="22" xfId="0" applyNumberFormat="1" applyFill="1" applyBorder="1" applyAlignment="1">
      <alignment horizontal="center" vertical="top"/>
    </xf>
    <xf numFmtId="1" fontId="0" fillId="9" borderId="24" xfId="0" applyNumberFormat="1" applyFill="1" applyBorder="1" applyAlignment="1">
      <alignment horizontal="center" vertical="top"/>
    </xf>
    <xf numFmtId="1" fontId="0" fillId="9" borderId="23" xfId="0" applyNumberFormat="1" applyFill="1" applyBorder="1" applyAlignment="1">
      <alignment horizontal="center" vertical="top"/>
    </xf>
    <xf numFmtId="0" fontId="0" fillId="9" borderId="22" xfId="0" applyFill="1" applyBorder="1" applyAlignment="1">
      <alignment horizontal="left" vertical="top"/>
    </xf>
    <xf numFmtId="0" fontId="0" fillId="9" borderId="23" xfId="0" applyFill="1" applyBorder="1" applyAlignment="1">
      <alignment horizontal="left" vertical="top"/>
    </xf>
    <xf numFmtId="0" fontId="0" fillId="9" borderId="22" xfId="0" applyFill="1" applyBorder="1" applyAlignment="1">
      <alignment horizontal="left" vertical="top" wrapText="1"/>
    </xf>
    <xf numFmtId="0" fontId="0" fillId="9" borderId="23" xfId="0" applyFill="1" applyBorder="1" applyAlignment="1">
      <alignment horizontal="left" vertical="top" wrapText="1"/>
    </xf>
    <xf numFmtId="0" fontId="0" fillId="9" borderId="22" xfId="0" applyFill="1" applyBorder="1" applyAlignment="1">
      <alignment horizontal="center" vertical="top"/>
    </xf>
    <xf numFmtId="0" fontId="0" fillId="9" borderId="23" xfId="0" applyFill="1" applyBorder="1" applyAlignment="1">
      <alignment horizontal="center" vertical="top"/>
    </xf>
    <xf numFmtId="0" fontId="0" fillId="8" borderId="19" xfId="0" applyFill="1" applyBorder="1" applyAlignment="1">
      <alignment horizontal="center"/>
    </xf>
    <xf numFmtId="0" fontId="0" fillId="8" borderId="29" xfId="0" applyFill="1" applyBorder="1" applyAlignment="1">
      <alignment horizontal="center"/>
    </xf>
    <xf numFmtId="0" fontId="0" fillId="8" borderId="30" xfId="0" applyFill="1" applyBorder="1" applyAlignment="1">
      <alignment horizontal="center"/>
    </xf>
    <xf numFmtId="0" fontId="0" fillId="9" borderId="22" xfId="0" applyFill="1" applyBorder="1" applyAlignment="1">
      <alignment horizontal="center" vertical="top" wrapText="1"/>
    </xf>
    <xf numFmtId="0" fontId="0" fillId="9" borderId="24" xfId="0" applyFill="1" applyBorder="1" applyAlignment="1">
      <alignment horizontal="center" vertical="top" wrapText="1"/>
    </xf>
    <xf numFmtId="0" fontId="0" fillId="9" borderId="23" xfId="0" applyFill="1" applyBorder="1" applyAlignment="1">
      <alignment horizontal="center" vertical="top" wrapText="1"/>
    </xf>
    <xf numFmtId="0" fontId="0" fillId="9" borderId="24" xfId="0" applyFill="1" applyBorder="1" applyAlignment="1">
      <alignment horizontal="center" vertical="top"/>
    </xf>
    <xf numFmtId="0" fontId="0" fillId="8" borderId="20" xfId="0" applyFill="1" applyBorder="1" applyAlignment="1">
      <alignment horizontal="center"/>
    </xf>
    <xf numFmtId="0" fontId="0" fillId="8" borderId="24" xfId="0" applyFill="1" applyBorder="1" applyAlignment="1">
      <alignment horizontal="center"/>
    </xf>
    <xf numFmtId="0" fontId="0" fillId="8" borderId="23" xfId="0" applyFill="1" applyBorder="1" applyAlignment="1">
      <alignment horizontal="center"/>
    </xf>
    <xf numFmtId="165" fontId="13" fillId="8" borderId="10" xfId="0" applyNumberFormat="1" applyFont="1" applyFill="1" applyBorder="1" applyAlignment="1">
      <alignment horizontal="center"/>
    </xf>
    <xf numFmtId="165" fontId="13" fillId="8" borderId="9" xfId="0" applyNumberFormat="1" applyFont="1" applyFill="1" applyBorder="1" applyAlignment="1">
      <alignment horizontal="center"/>
    </xf>
    <xf numFmtId="165" fontId="13" fillId="8" borderId="26" xfId="0" applyNumberFormat="1" applyFont="1" applyFill="1" applyBorder="1" applyAlignment="1">
      <alignment horizontal="center"/>
    </xf>
    <xf numFmtId="1" fontId="17" fillId="10" borderId="25" xfId="0" applyNumberFormat="1" applyFont="1" applyFill="1" applyBorder="1" applyAlignment="1">
      <alignment horizontal="center" vertical="top"/>
    </xf>
    <xf numFmtId="1" fontId="17" fillId="10" borderId="26" xfId="0" applyNumberFormat="1" applyFont="1" applyFill="1" applyBorder="1" applyAlignment="1">
      <alignment horizontal="center" vertical="top"/>
    </xf>
    <xf numFmtId="165" fontId="0" fillId="8" borderId="20" xfId="0" applyNumberFormat="1" applyFill="1" applyBorder="1" applyAlignment="1">
      <alignment horizontal="center"/>
    </xf>
    <xf numFmtId="165" fontId="0" fillId="8" borderId="24" xfId="0" applyNumberFormat="1" applyFill="1" applyBorder="1" applyAlignment="1">
      <alignment horizontal="center"/>
    </xf>
    <xf numFmtId="165" fontId="0" fillId="8" borderId="23" xfId="0" applyNumberFormat="1" applyFill="1" applyBorder="1" applyAlignment="1">
      <alignment horizontal="center"/>
    </xf>
    <xf numFmtId="0" fontId="0" fillId="9" borderId="24" xfId="0" applyFill="1" applyBorder="1" applyAlignment="1">
      <alignment horizontal="left" vertical="top"/>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505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208</xdr:row>
      <xdr:rowOff>0</xdr:rowOff>
    </xdr:from>
    <xdr:to>
      <xdr:col>11</xdr:col>
      <xdr:colOff>228153</xdr:colOff>
      <xdr:row>258</xdr:row>
      <xdr:rowOff>56880</xdr:rowOff>
    </xdr:to>
    <xdr:pic>
      <xdr:nvPicPr>
        <xdr:cNvPr id="9" name="Picture 8">
          <a:extLst>
            <a:ext uri="{FF2B5EF4-FFF2-40B4-BE49-F238E27FC236}">
              <a16:creationId xmlns:a16="http://schemas.microsoft.com/office/drawing/2014/main" xmlns="" id="{00000000-0008-0000-09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41605200"/>
          <a:ext cx="7771953" cy="100581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69"/>
  <sheetViews>
    <sheetView topLeftCell="A46" zoomScale="80" zoomScaleNormal="80" zoomScalePageLayoutView="80" workbookViewId="0">
      <selection activeCell="N8" sqref="N8:Q8"/>
    </sheetView>
  </sheetViews>
  <sheetFormatPr baseColWidth="10" defaultColWidth="10.83203125" defaultRowHeight="15" x14ac:dyDescent="0"/>
  <cols>
    <col min="1" max="1" width="3.5" style="6" customWidth="1"/>
    <col min="2" max="2" width="5" style="6" customWidth="1"/>
    <col min="3" max="3" width="6.1640625" style="6" customWidth="1"/>
    <col min="4" max="4" width="14" style="6" customWidth="1"/>
    <col min="5" max="5" width="14.6640625" style="6" customWidth="1"/>
    <col min="6" max="6" width="7.6640625" style="6" customWidth="1"/>
    <col min="7" max="7" width="10.83203125" style="6"/>
    <col min="8" max="8" width="14.83203125" style="6" customWidth="1"/>
    <col min="9" max="9" width="12.6640625" style="6" customWidth="1"/>
    <col min="10" max="10" width="14.5" style="6" customWidth="1"/>
    <col min="11" max="11" width="11.83203125" style="6" customWidth="1"/>
    <col min="12" max="12" width="13.5" style="6" customWidth="1"/>
    <col min="13" max="13" width="16" style="6" customWidth="1"/>
    <col min="14" max="16384" width="10.83203125" style="6"/>
  </cols>
  <sheetData>
    <row r="1" spans="2:17" ht="16.25" thickBot="1"/>
    <row r="2" spans="2:17" ht="26.25" customHeight="1">
      <c r="B2" s="1"/>
      <c r="C2" s="2"/>
      <c r="D2" s="2"/>
      <c r="E2" s="2"/>
      <c r="F2" s="92" t="s">
        <v>16</v>
      </c>
      <c r="G2" s="93"/>
      <c r="H2" s="93"/>
      <c r="I2" s="93"/>
      <c r="J2" s="93"/>
      <c r="K2" s="93"/>
      <c r="L2" s="94"/>
      <c r="M2" s="99" t="s">
        <v>1</v>
      </c>
      <c r="N2" s="101">
        <v>43515</v>
      </c>
      <c r="O2" s="102"/>
      <c r="P2" s="102"/>
      <c r="Q2" s="103"/>
    </row>
    <row r="3" spans="2:17" ht="16.25" customHeight="1" thickBot="1">
      <c r="B3" s="3"/>
      <c r="C3" s="4"/>
      <c r="D3" s="4"/>
      <c r="E3" s="4"/>
      <c r="F3" s="95"/>
      <c r="G3" s="96"/>
      <c r="H3" s="96"/>
      <c r="I3" s="96"/>
      <c r="J3" s="96"/>
      <c r="K3" s="96"/>
      <c r="L3" s="97"/>
      <c r="M3" s="100"/>
      <c r="N3" s="104"/>
      <c r="O3" s="104"/>
      <c r="P3" s="104"/>
      <c r="Q3" s="105"/>
    </row>
    <row r="4" spans="2:17" ht="18" customHeight="1">
      <c r="B4" s="3"/>
      <c r="C4" s="4"/>
      <c r="D4" s="4"/>
      <c r="E4" s="4"/>
      <c r="F4" s="95"/>
      <c r="G4" s="96"/>
      <c r="H4" s="96"/>
      <c r="I4" s="96"/>
      <c r="J4" s="96"/>
      <c r="K4" s="96"/>
      <c r="L4" s="97"/>
      <c r="M4" s="99" t="s">
        <v>0</v>
      </c>
      <c r="N4" s="102" t="s">
        <v>21</v>
      </c>
      <c r="O4" s="102"/>
      <c r="P4" s="102"/>
      <c r="Q4" s="103"/>
    </row>
    <row r="5" spans="2:17" ht="16.25" thickBot="1">
      <c r="B5" s="3"/>
      <c r="C5" s="4"/>
      <c r="D5" s="4"/>
      <c r="E5" s="4"/>
      <c r="F5" s="95"/>
      <c r="G5" s="96"/>
      <c r="H5" s="96"/>
      <c r="I5" s="96"/>
      <c r="J5" s="96"/>
      <c r="K5" s="96"/>
      <c r="L5" s="97"/>
      <c r="M5" s="106"/>
      <c r="N5" s="107"/>
      <c r="O5" s="107"/>
      <c r="P5" s="107"/>
      <c r="Q5" s="108"/>
    </row>
    <row r="6" spans="2:17" ht="21" customHeight="1">
      <c r="B6" s="3"/>
      <c r="C6" s="4"/>
      <c r="D6" s="4"/>
      <c r="E6" s="4"/>
      <c r="F6" s="95"/>
      <c r="G6" s="96"/>
      <c r="H6" s="96"/>
      <c r="I6" s="96"/>
      <c r="J6" s="96"/>
      <c r="K6" s="96"/>
      <c r="L6" s="96"/>
      <c r="M6" s="109" t="s">
        <v>2</v>
      </c>
      <c r="N6" s="111" t="s">
        <v>127</v>
      </c>
      <c r="O6" s="111"/>
      <c r="P6" s="111"/>
      <c r="Q6" s="112"/>
    </row>
    <row r="7" spans="2:17" ht="16.25" thickBot="1">
      <c r="B7" s="3"/>
      <c r="C7" s="4"/>
      <c r="D7" s="4"/>
      <c r="E7" s="4"/>
      <c r="F7" s="95"/>
      <c r="G7" s="98"/>
      <c r="H7" s="98"/>
      <c r="I7" s="98"/>
      <c r="J7" s="98"/>
      <c r="K7" s="98"/>
      <c r="L7" s="98"/>
      <c r="M7" s="110"/>
      <c r="N7" s="113"/>
      <c r="O7" s="113"/>
      <c r="P7" s="113"/>
      <c r="Q7" s="114"/>
    </row>
    <row r="8" spans="2:17" s="13" customFormat="1" ht="27" customHeight="1">
      <c r="B8" s="127" t="s">
        <v>17</v>
      </c>
      <c r="C8" s="128"/>
      <c r="D8" s="128"/>
      <c r="E8" s="128"/>
      <c r="F8" s="129"/>
      <c r="G8" s="127" t="s">
        <v>18</v>
      </c>
      <c r="H8" s="128"/>
      <c r="I8" s="128"/>
      <c r="J8" s="128"/>
      <c r="K8" s="128"/>
      <c r="L8" s="128"/>
      <c r="M8" s="130"/>
      <c r="N8" s="131" t="s">
        <v>19</v>
      </c>
      <c r="O8" s="132"/>
      <c r="P8" s="132"/>
      <c r="Q8" s="130"/>
    </row>
    <row r="9" spans="2:17">
      <c r="B9" s="133" t="s">
        <v>124</v>
      </c>
      <c r="C9" s="134"/>
      <c r="D9" s="134"/>
      <c r="E9" s="134"/>
      <c r="F9" s="135"/>
      <c r="G9" s="133" t="s">
        <v>91</v>
      </c>
      <c r="H9" s="134"/>
      <c r="I9" s="134"/>
      <c r="J9" s="134"/>
      <c r="K9" s="134"/>
      <c r="L9" s="134"/>
      <c r="M9" s="135"/>
      <c r="N9" s="139"/>
      <c r="O9" s="140"/>
      <c r="P9" s="140"/>
      <c r="Q9" s="141"/>
    </row>
    <row r="10" spans="2:17" ht="16.25" thickBot="1">
      <c r="B10" s="136"/>
      <c r="C10" s="137"/>
      <c r="D10" s="137"/>
      <c r="E10" s="137"/>
      <c r="F10" s="138"/>
      <c r="G10" s="136"/>
      <c r="H10" s="137"/>
      <c r="I10" s="137"/>
      <c r="J10" s="137"/>
      <c r="K10" s="137"/>
      <c r="L10" s="137"/>
      <c r="M10" s="138"/>
      <c r="N10" s="142"/>
      <c r="O10" s="143"/>
      <c r="P10" s="143"/>
      <c r="Q10" s="144"/>
    </row>
    <row r="11" spans="2:17" s="13" customFormat="1" ht="27" customHeight="1">
      <c r="B11" s="127" t="s">
        <v>3</v>
      </c>
      <c r="C11" s="128"/>
      <c r="D11" s="128"/>
      <c r="E11" s="128"/>
      <c r="F11" s="128"/>
      <c r="G11" s="128"/>
      <c r="H11" s="128"/>
      <c r="I11" s="128"/>
      <c r="J11" s="128"/>
      <c r="K11" s="128"/>
      <c r="L11" s="128"/>
      <c r="M11" s="128"/>
      <c r="N11" s="128"/>
      <c r="O11" s="128"/>
      <c r="P11" s="128"/>
      <c r="Q11" s="129"/>
    </row>
    <row r="12" spans="2:17" ht="18" customHeight="1">
      <c r="B12" s="145" t="s">
        <v>123</v>
      </c>
      <c r="C12" s="146"/>
      <c r="D12" s="146"/>
      <c r="E12" s="146"/>
      <c r="F12" s="146"/>
      <c r="G12" s="146"/>
      <c r="H12" s="146"/>
      <c r="I12" s="146"/>
      <c r="J12" s="146"/>
      <c r="K12" s="146"/>
      <c r="L12" s="146"/>
      <c r="M12" s="146"/>
      <c r="N12" s="146"/>
      <c r="O12" s="146"/>
      <c r="P12" s="146"/>
      <c r="Q12" s="147"/>
    </row>
    <row r="13" spans="2:17" ht="18" customHeight="1">
      <c r="B13" s="148"/>
      <c r="C13" s="146"/>
      <c r="D13" s="146"/>
      <c r="E13" s="146"/>
      <c r="F13" s="146"/>
      <c r="G13" s="146"/>
      <c r="H13" s="146"/>
      <c r="I13" s="146"/>
      <c r="J13" s="146"/>
      <c r="K13" s="146"/>
      <c r="L13" s="146"/>
      <c r="M13" s="146"/>
      <c r="N13" s="146"/>
      <c r="O13" s="146"/>
      <c r="P13" s="146"/>
      <c r="Q13" s="147"/>
    </row>
    <row r="14" spans="2:17" ht="18" customHeight="1">
      <c r="B14" s="148"/>
      <c r="C14" s="146"/>
      <c r="D14" s="146"/>
      <c r="E14" s="146"/>
      <c r="F14" s="146"/>
      <c r="G14" s="146"/>
      <c r="H14" s="146"/>
      <c r="I14" s="146"/>
      <c r="J14" s="146"/>
      <c r="K14" s="146"/>
      <c r="L14" s="146"/>
      <c r="M14" s="146"/>
      <c r="N14" s="146"/>
      <c r="O14" s="146"/>
      <c r="P14" s="146"/>
      <c r="Q14" s="147"/>
    </row>
    <row r="15" spans="2:17">
      <c r="B15" s="148"/>
      <c r="C15" s="146"/>
      <c r="D15" s="146"/>
      <c r="E15" s="146"/>
      <c r="F15" s="146"/>
      <c r="G15" s="146"/>
      <c r="H15" s="146"/>
      <c r="I15" s="146"/>
      <c r="J15" s="146"/>
      <c r="K15" s="146"/>
      <c r="L15" s="146"/>
      <c r="M15" s="146"/>
      <c r="N15" s="146"/>
      <c r="O15" s="146"/>
      <c r="P15" s="146"/>
      <c r="Q15" s="147"/>
    </row>
    <row r="16" spans="2:17" ht="16.25" thickBot="1">
      <c r="B16" s="148"/>
      <c r="C16" s="146"/>
      <c r="D16" s="146"/>
      <c r="E16" s="146"/>
      <c r="F16" s="146"/>
      <c r="G16" s="146"/>
      <c r="H16" s="146"/>
      <c r="I16" s="146"/>
      <c r="J16" s="146"/>
      <c r="K16" s="146"/>
      <c r="L16" s="146"/>
      <c r="M16" s="146"/>
      <c r="N16" s="146"/>
      <c r="O16" s="146"/>
      <c r="P16" s="146"/>
      <c r="Q16" s="147"/>
    </row>
    <row r="17" spans="2:17" s="13" customFormat="1" ht="27" customHeight="1">
      <c r="B17" s="127" t="s">
        <v>4</v>
      </c>
      <c r="C17" s="128"/>
      <c r="D17" s="128"/>
      <c r="E17" s="128"/>
      <c r="F17" s="128"/>
      <c r="G17" s="128"/>
      <c r="H17" s="128"/>
      <c r="I17" s="128"/>
      <c r="J17" s="128"/>
      <c r="K17" s="128"/>
      <c r="L17" s="128"/>
      <c r="M17" s="128"/>
      <c r="N17" s="128"/>
      <c r="O17" s="128"/>
      <c r="P17" s="128"/>
      <c r="Q17" s="129"/>
    </row>
    <row r="18" spans="2:17">
      <c r="B18" s="5"/>
      <c r="Q18" s="7"/>
    </row>
    <row r="19" spans="2:17">
      <c r="B19" s="5"/>
      <c r="Q19" s="7"/>
    </row>
    <row r="20" spans="2:17" ht="18.5" thickBot="1">
      <c r="B20" s="5"/>
      <c r="C20" s="12"/>
      <c r="D20" s="11" t="s">
        <v>5</v>
      </c>
      <c r="Q20" s="7"/>
    </row>
    <row r="21" spans="2:17" ht="18.5" thickBot="1">
      <c r="B21" s="5"/>
      <c r="C21" s="12"/>
      <c r="D21" s="11" t="s">
        <v>6</v>
      </c>
      <c r="Q21" s="7"/>
    </row>
    <row r="22" spans="2:17" ht="18.5" thickBot="1">
      <c r="B22" s="5"/>
      <c r="C22" s="12" t="s">
        <v>22</v>
      </c>
      <c r="D22" s="11" t="s">
        <v>7</v>
      </c>
      <c r="Q22" s="7"/>
    </row>
    <row r="23" spans="2:17" ht="18.5" thickBot="1">
      <c r="B23" s="5"/>
      <c r="C23" s="12"/>
      <c r="D23" s="11" t="s">
        <v>8</v>
      </c>
      <c r="Q23" s="7"/>
    </row>
    <row r="24" spans="2:17" ht="18.5" thickBot="1">
      <c r="B24" s="5"/>
      <c r="C24" s="12" t="s">
        <v>22</v>
      </c>
      <c r="D24" s="11" t="s">
        <v>9</v>
      </c>
      <c r="Q24" s="7"/>
    </row>
    <row r="25" spans="2:17" ht="18.5" thickBot="1">
      <c r="B25" s="5"/>
      <c r="C25" s="12" t="s">
        <v>22</v>
      </c>
      <c r="D25" s="11" t="s">
        <v>10</v>
      </c>
      <c r="Q25" s="7"/>
    </row>
    <row r="26" spans="2:17" ht="18.5" thickBot="1">
      <c r="B26" s="5"/>
      <c r="C26" s="12"/>
      <c r="D26" s="11" t="s">
        <v>11</v>
      </c>
      <c r="Q26" s="7"/>
    </row>
    <row r="27" spans="2:17" ht="18.5" thickBot="1">
      <c r="B27" s="5"/>
      <c r="C27" s="12"/>
      <c r="D27" s="11" t="s">
        <v>12</v>
      </c>
      <c r="Q27" s="7"/>
    </row>
    <row r="28" spans="2:17">
      <c r="B28" s="5"/>
      <c r="Q28" s="7"/>
    </row>
    <row r="29" spans="2:17" ht="16.25" thickBot="1">
      <c r="B29" s="8"/>
      <c r="C29" s="9"/>
      <c r="D29" s="9"/>
      <c r="E29" s="9"/>
      <c r="F29" s="9"/>
      <c r="G29" s="9"/>
      <c r="H29" s="9"/>
      <c r="I29" s="9"/>
      <c r="J29" s="9"/>
      <c r="K29" s="9"/>
      <c r="L29" s="9"/>
      <c r="M29" s="9"/>
      <c r="N29" s="9"/>
      <c r="O29" s="9"/>
      <c r="P29" s="9"/>
      <c r="Q29" s="10"/>
    </row>
    <row r="30" spans="2:17" s="13" customFormat="1" ht="26.25" customHeight="1">
      <c r="B30" s="121" t="s">
        <v>13</v>
      </c>
      <c r="C30" s="122"/>
      <c r="D30" s="122"/>
      <c r="E30" s="122"/>
      <c r="F30" s="122"/>
      <c r="G30" s="122"/>
      <c r="H30" s="122"/>
      <c r="I30" s="122"/>
      <c r="J30" s="122"/>
      <c r="K30" s="122"/>
      <c r="L30" s="122"/>
      <c r="M30" s="122"/>
      <c r="N30" s="122"/>
      <c r="O30" s="122"/>
      <c r="P30" s="122"/>
      <c r="Q30" s="123"/>
    </row>
    <row r="31" spans="2:17">
      <c r="B31" s="149" t="s">
        <v>23</v>
      </c>
      <c r="C31" s="150"/>
      <c r="D31" s="150"/>
      <c r="E31" s="150"/>
      <c r="F31" s="150"/>
      <c r="G31" s="150"/>
      <c r="H31" s="150"/>
      <c r="I31" s="150"/>
      <c r="J31" s="150"/>
      <c r="K31" s="150"/>
      <c r="L31" s="150"/>
      <c r="M31" s="150"/>
      <c r="N31" s="150"/>
      <c r="O31" s="150"/>
      <c r="P31" s="150"/>
      <c r="Q31" s="151"/>
    </row>
    <row r="32" spans="2:17">
      <c r="B32" s="152"/>
      <c r="C32" s="150"/>
      <c r="D32" s="150"/>
      <c r="E32" s="150"/>
      <c r="F32" s="150"/>
      <c r="G32" s="150"/>
      <c r="H32" s="150"/>
      <c r="I32" s="150"/>
      <c r="J32" s="150"/>
      <c r="K32" s="150"/>
      <c r="L32" s="150"/>
      <c r="M32" s="150"/>
      <c r="N32" s="150"/>
      <c r="O32" s="150"/>
      <c r="P32" s="150"/>
      <c r="Q32" s="151"/>
    </row>
    <row r="33" spans="2:17">
      <c r="B33" s="152"/>
      <c r="C33" s="150"/>
      <c r="D33" s="150"/>
      <c r="E33" s="150"/>
      <c r="F33" s="150"/>
      <c r="G33" s="150"/>
      <c r="H33" s="150"/>
      <c r="I33" s="150"/>
      <c r="J33" s="150"/>
      <c r="K33" s="150"/>
      <c r="L33" s="150"/>
      <c r="M33" s="150"/>
      <c r="N33" s="150"/>
      <c r="O33" s="150"/>
      <c r="P33" s="150"/>
      <c r="Q33" s="151"/>
    </row>
    <row r="34" spans="2:17" ht="16.25" thickBot="1">
      <c r="B34" s="153"/>
      <c r="C34" s="154"/>
      <c r="D34" s="154"/>
      <c r="E34" s="154"/>
      <c r="F34" s="154"/>
      <c r="G34" s="154"/>
      <c r="H34" s="154"/>
      <c r="I34" s="154"/>
      <c r="J34" s="154"/>
      <c r="K34" s="154"/>
      <c r="L34" s="154"/>
      <c r="M34" s="154"/>
      <c r="N34" s="154"/>
      <c r="O34" s="154"/>
      <c r="P34" s="154"/>
      <c r="Q34" s="155"/>
    </row>
    <row r="35" spans="2:17">
      <c r="B35" s="121" t="s">
        <v>24</v>
      </c>
      <c r="C35" s="122"/>
      <c r="D35" s="122"/>
      <c r="E35" s="122"/>
      <c r="F35" s="122"/>
      <c r="G35" s="122"/>
      <c r="H35" s="122"/>
      <c r="I35" s="122"/>
      <c r="J35" s="122"/>
      <c r="K35" s="122"/>
      <c r="L35" s="122"/>
      <c r="M35" s="122"/>
      <c r="N35" s="122"/>
      <c r="O35" s="122"/>
      <c r="P35" s="122"/>
      <c r="Q35" s="123"/>
    </row>
    <row r="36" spans="2:17">
      <c r="B36" s="124"/>
      <c r="C36" s="125"/>
      <c r="D36" s="125"/>
      <c r="E36" s="125"/>
      <c r="F36" s="125"/>
      <c r="G36" s="125"/>
      <c r="H36" s="125"/>
      <c r="I36" s="125"/>
      <c r="J36" s="125"/>
      <c r="K36" s="125"/>
      <c r="L36" s="125"/>
      <c r="M36" s="125"/>
      <c r="N36" s="125"/>
      <c r="O36" s="125"/>
      <c r="P36" s="125"/>
      <c r="Q36" s="126"/>
    </row>
    <row r="37" spans="2:17" ht="15.5" customHeight="1">
      <c r="B37" s="115" t="s">
        <v>125</v>
      </c>
      <c r="C37" s="116"/>
      <c r="D37" s="116"/>
      <c r="E37" s="116"/>
      <c r="F37" s="116"/>
      <c r="G37" s="116"/>
      <c r="H37" s="116"/>
      <c r="I37" s="116"/>
      <c r="J37" s="116"/>
      <c r="K37" s="116"/>
      <c r="L37" s="116"/>
      <c r="M37" s="116"/>
      <c r="N37" s="116"/>
      <c r="O37" s="116"/>
      <c r="P37" s="116"/>
      <c r="Q37" s="117"/>
    </row>
    <row r="38" spans="2:17">
      <c r="B38" s="115"/>
      <c r="C38" s="116"/>
      <c r="D38" s="116"/>
      <c r="E38" s="116"/>
      <c r="F38" s="116"/>
      <c r="G38" s="116"/>
      <c r="H38" s="116"/>
      <c r="I38" s="116"/>
      <c r="J38" s="116"/>
      <c r="K38" s="116"/>
      <c r="L38" s="116"/>
      <c r="M38" s="116"/>
      <c r="N38" s="116"/>
      <c r="O38" s="116"/>
      <c r="P38" s="116"/>
      <c r="Q38" s="117"/>
    </row>
    <row r="39" spans="2:17">
      <c r="B39" s="115"/>
      <c r="C39" s="116"/>
      <c r="D39" s="116"/>
      <c r="E39" s="116"/>
      <c r="F39" s="116"/>
      <c r="G39" s="116"/>
      <c r="H39" s="116"/>
      <c r="I39" s="116"/>
      <c r="J39" s="116"/>
      <c r="K39" s="116"/>
      <c r="L39" s="116"/>
      <c r="M39" s="116"/>
      <c r="N39" s="116"/>
      <c r="O39" s="116"/>
      <c r="P39" s="116"/>
      <c r="Q39" s="117"/>
    </row>
    <row r="40" spans="2:17">
      <c r="B40" s="115"/>
      <c r="C40" s="116"/>
      <c r="D40" s="116"/>
      <c r="E40" s="116"/>
      <c r="F40" s="116"/>
      <c r="G40" s="116"/>
      <c r="H40" s="116"/>
      <c r="I40" s="116"/>
      <c r="J40" s="116"/>
      <c r="K40" s="116"/>
      <c r="L40" s="116"/>
      <c r="M40" s="116"/>
      <c r="N40" s="116"/>
      <c r="O40" s="116"/>
      <c r="P40" s="116"/>
      <c r="Q40" s="117"/>
    </row>
    <row r="41" spans="2:17" ht="16.25" thickBot="1">
      <c r="B41" s="118"/>
      <c r="C41" s="119"/>
      <c r="D41" s="119"/>
      <c r="E41" s="119"/>
      <c r="F41" s="119"/>
      <c r="G41" s="119"/>
      <c r="H41" s="119"/>
      <c r="I41" s="119"/>
      <c r="J41" s="119"/>
      <c r="K41" s="119"/>
      <c r="L41" s="119"/>
      <c r="M41" s="119"/>
      <c r="N41" s="119"/>
      <c r="O41" s="119"/>
      <c r="P41" s="119"/>
      <c r="Q41" s="120"/>
    </row>
    <row r="42" spans="2:17">
      <c r="B42" s="121" t="s">
        <v>14</v>
      </c>
      <c r="C42" s="122"/>
      <c r="D42" s="122"/>
      <c r="E42" s="122"/>
      <c r="F42" s="122"/>
      <c r="G42" s="122"/>
      <c r="H42" s="122"/>
      <c r="I42" s="122"/>
      <c r="J42" s="122"/>
      <c r="K42" s="122"/>
      <c r="L42" s="122"/>
      <c r="M42" s="122"/>
      <c r="N42" s="122"/>
      <c r="O42" s="122"/>
      <c r="P42" s="122"/>
      <c r="Q42" s="123"/>
    </row>
    <row r="43" spans="2:17">
      <c r="B43" s="124"/>
      <c r="C43" s="125"/>
      <c r="D43" s="125"/>
      <c r="E43" s="125"/>
      <c r="F43" s="125"/>
      <c r="G43" s="125"/>
      <c r="H43" s="125"/>
      <c r="I43" s="125"/>
      <c r="J43" s="125"/>
      <c r="K43" s="125"/>
      <c r="L43" s="125"/>
      <c r="M43" s="125"/>
      <c r="N43" s="125"/>
      <c r="O43" s="125"/>
      <c r="P43" s="125"/>
      <c r="Q43" s="126"/>
    </row>
    <row r="44" spans="2:17" ht="15.75" customHeight="1">
      <c r="B44" s="14"/>
      <c r="C44" s="15"/>
      <c r="D44" s="166"/>
      <c r="E44" s="166"/>
      <c r="F44" s="166"/>
      <c r="G44" s="166"/>
      <c r="H44" s="166"/>
      <c r="I44" s="166"/>
      <c r="J44" s="166"/>
      <c r="K44" s="166"/>
      <c r="L44" s="166"/>
      <c r="M44" s="166"/>
      <c r="N44" s="166"/>
      <c r="O44" s="166"/>
      <c r="P44" s="166"/>
      <c r="Q44" s="167"/>
    </row>
    <row r="45" spans="2:17" ht="15.75" customHeight="1">
      <c r="B45" s="115" t="s">
        <v>126</v>
      </c>
      <c r="C45" s="168"/>
      <c r="D45" s="168"/>
      <c r="E45" s="168"/>
      <c r="F45" s="168"/>
      <c r="G45" s="168"/>
      <c r="H45" s="168"/>
      <c r="I45" s="168"/>
      <c r="J45" s="168"/>
      <c r="K45" s="168"/>
      <c r="L45" s="168"/>
      <c r="M45" s="168"/>
      <c r="N45" s="168"/>
      <c r="O45" s="168"/>
      <c r="P45" s="168"/>
      <c r="Q45" s="169"/>
    </row>
    <row r="46" spans="2:17" ht="15.75" customHeight="1">
      <c r="B46" s="170"/>
      <c r="C46" s="168"/>
      <c r="D46" s="168"/>
      <c r="E46" s="168"/>
      <c r="F46" s="168"/>
      <c r="G46" s="168"/>
      <c r="H46" s="168"/>
      <c r="I46" s="168"/>
      <c r="J46" s="168"/>
      <c r="K46" s="168"/>
      <c r="L46" s="168"/>
      <c r="M46" s="168"/>
      <c r="N46" s="168"/>
      <c r="O46" s="168"/>
      <c r="P46" s="168"/>
      <c r="Q46" s="169"/>
    </row>
    <row r="47" spans="2:17" ht="15.75" customHeight="1">
      <c r="B47" s="170"/>
      <c r="C47" s="168"/>
      <c r="D47" s="168"/>
      <c r="E47" s="168"/>
      <c r="F47" s="168"/>
      <c r="G47" s="168"/>
      <c r="H47" s="168"/>
      <c r="I47" s="168"/>
      <c r="J47" s="168"/>
      <c r="K47" s="168"/>
      <c r="L47" s="168"/>
      <c r="M47" s="168"/>
      <c r="N47" s="168"/>
      <c r="O47" s="168"/>
      <c r="P47" s="168"/>
      <c r="Q47" s="169"/>
    </row>
    <row r="48" spans="2:17" ht="15.75" customHeight="1">
      <c r="B48" s="170"/>
      <c r="C48" s="168"/>
      <c r="D48" s="168"/>
      <c r="E48" s="168"/>
      <c r="F48" s="168"/>
      <c r="G48" s="168"/>
      <c r="H48" s="168"/>
      <c r="I48" s="168"/>
      <c r="J48" s="168"/>
      <c r="K48" s="168"/>
      <c r="L48" s="168"/>
      <c r="M48" s="168"/>
      <c r="N48" s="168"/>
      <c r="O48" s="168"/>
      <c r="P48" s="168"/>
      <c r="Q48" s="169"/>
    </row>
    <row r="49" spans="2:17" ht="15.75" customHeight="1">
      <c r="B49" s="170"/>
      <c r="C49" s="168"/>
      <c r="D49" s="168"/>
      <c r="E49" s="168"/>
      <c r="F49" s="168"/>
      <c r="G49" s="168"/>
      <c r="H49" s="168"/>
      <c r="I49" s="168"/>
      <c r="J49" s="168"/>
      <c r="K49" s="168"/>
      <c r="L49" s="168"/>
      <c r="M49" s="168"/>
      <c r="N49" s="168"/>
      <c r="O49" s="168"/>
      <c r="P49" s="168"/>
      <c r="Q49" s="169"/>
    </row>
    <row r="50" spans="2:17" ht="15.75" customHeight="1">
      <c r="B50" s="170"/>
      <c r="C50" s="168"/>
      <c r="D50" s="168"/>
      <c r="E50" s="168"/>
      <c r="F50" s="168"/>
      <c r="G50" s="168"/>
      <c r="H50" s="168"/>
      <c r="I50" s="168"/>
      <c r="J50" s="168"/>
      <c r="K50" s="168"/>
      <c r="L50" s="168"/>
      <c r="M50" s="168"/>
      <c r="N50" s="168"/>
      <c r="O50" s="168"/>
      <c r="P50" s="168"/>
      <c r="Q50" s="169"/>
    </row>
    <row r="51" spans="2:17" ht="15.75" customHeight="1">
      <c r="B51" s="170"/>
      <c r="C51" s="168"/>
      <c r="D51" s="168"/>
      <c r="E51" s="168"/>
      <c r="F51" s="168"/>
      <c r="G51" s="168"/>
      <c r="H51" s="168"/>
      <c r="I51" s="168"/>
      <c r="J51" s="168"/>
      <c r="K51" s="168"/>
      <c r="L51" s="168"/>
      <c r="M51" s="168"/>
      <c r="N51" s="168"/>
      <c r="O51" s="168"/>
      <c r="P51" s="168"/>
      <c r="Q51" s="169"/>
    </row>
    <row r="52" spans="2:17" ht="15.75" customHeight="1">
      <c r="B52" s="170"/>
      <c r="C52" s="168"/>
      <c r="D52" s="168"/>
      <c r="E52" s="168"/>
      <c r="F52" s="168"/>
      <c r="G52" s="168"/>
      <c r="H52" s="168"/>
      <c r="I52" s="168"/>
      <c r="J52" s="168"/>
      <c r="K52" s="168"/>
      <c r="L52" s="168"/>
      <c r="M52" s="168"/>
      <c r="N52" s="168"/>
      <c r="O52" s="168"/>
      <c r="P52" s="168"/>
      <c r="Q52" s="169"/>
    </row>
    <row r="53" spans="2:17" ht="15.75" customHeight="1">
      <c r="B53" s="170"/>
      <c r="C53" s="168"/>
      <c r="D53" s="168"/>
      <c r="E53" s="168"/>
      <c r="F53" s="168"/>
      <c r="G53" s="168"/>
      <c r="H53" s="168"/>
      <c r="I53" s="168"/>
      <c r="J53" s="168"/>
      <c r="K53" s="168"/>
      <c r="L53" s="168"/>
      <c r="M53" s="168"/>
      <c r="N53" s="168"/>
      <c r="O53" s="168"/>
      <c r="P53" s="168"/>
      <c r="Q53" s="169"/>
    </row>
    <row r="54" spans="2:17" ht="15.75" customHeight="1">
      <c r="B54" s="170"/>
      <c r="C54" s="168"/>
      <c r="D54" s="168"/>
      <c r="E54" s="168"/>
      <c r="F54" s="168"/>
      <c r="G54" s="168"/>
      <c r="H54" s="168"/>
      <c r="I54" s="168"/>
      <c r="J54" s="168"/>
      <c r="K54" s="168"/>
      <c r="L54" s="168"/>
      <c r="M54" s="168"/>
      <c r="N54" s="168"/>
      <c r="O54" s="168"/>
      <c r="P54" s="168"/>
      <c r="Q54" s="169"/>
    </row>
    <row r="55" spans="2:17" ht="16.25" customHeight="1" thickBot="1">
      <c r="B55" s="171"/>
      <c r="C55" s="172"/>
      <c r="D55" s="172"/>
      <c r="E55" s="172"/>
      <c r="F55" s="172"/>
      <c r="G55" s="172"/>
      <c r="H55" s="172"/>
      <c r="I55" s="172"/>
      <c r="J55" s="172"/>
      <c r="K55" s="172"/>
      <c r="L55" s="172"/>
      <c r="M55" s="172"/>
      <c r="N55" s="172"/>
      <c r="O55" s="172"/>
      <c r="P55" s="172"/>
      <c r="Q55" s="173"/>
    </row>
    <row r="56" spans="2:17">
      <c r="B56" s="121" t="s">
        <v>15</v>
      </c>
      <c r="C56" s="122"/>
      <c r="D56" s="122"/>
      <c r="E56" s="122"/>
      <c r="F56" s="122"/>
      <c r="G56" s="122"/>
      <c r="H56" s="122"/>
      <c r="I56" s="122"/>
      <c r="J56" s="122"/>
      <c r="K56" s="122"/>
      <c r="L56" s="122"/>
      <c r="M56" s="122"/>
      <c r="N56" s="122"/>
      <c r="O56" s="122"/>
      <c r="P56" s="122"/>
      <c r="Q56" s="123"/>
    </row>
    <row r="57" spans="2:17" ht="25.25" customHeight="1">
      <c r="B57" s="124"/>
      <c r="C57" s="125"/>
      <c r="D57" s="125"/>
      <c r="E57" s="125"/>
      <c r="F57" s="125"/>
      <c r="G57" s="125"/>
      <c r="H57" s="125"/>
      <c r="I57" s="125"/>
      <c r="J57" s="125"/>
      <c r="K57" s="125"/>
      <c r="L57" s="125"/>
      <c r="M57" s="125"/>
      <c r="N57" s="125"/>
      <c r="O57" s="125"/>
      <c r="P57" s="125"/>
      <c r="Q57" s="126"/>
    </row>
    <row r="58" spans="2:17" ht="25.25" customHeight="1">
      <c r="B58" s="14"/>
      <c r="C58" s="166" t="s">
        <v>20</v>
      </c>
      <c r="D58" s="166"/>
      <c r="E58" s="166"/>
      <c r="F58" s="166"/>
      <c r="G58" s="166"/>
      <c r="H58" s="166"/>
      <c r="I58" s="166"/>
      <c r="J58" s="166"/>
      <c r="K58" s="166"/>
      <c r="L58" s="166"/>
      <c r="M58" s="166"/>
      <c r="N58" s="166"/>
      <c r="O58" s="166"/>
      <c r="P58" s="166"/>
      <c r="Q58" s="16"/>
    </row>
    <row r="59" spans="2:17" ht="38.25" customHeight="1">
      <c r="B59" s="64"/>
      <c r="C59" s="63"/>
      <c r="D59" s="17"/>
      <c r="E59" s="17"/>
      <c r="F59" s="17"/>
      <c r="G59" s="17"/>
      <c r="H59" s="61" t="s">
        <v>67</v>
      </c>
      <c r="I59" s="156"/>
      <c r="J59" s="157"/>
      <c r="K59" s="54" t="s">
        <v>43</v>
      </c>
      <c r="L59" s="17"/>
      <c r="M59" s="17"/>
      <c r="N59" s="63"/>
      <c r="O59" s="63"/>
      <c r="Q59" s="7"/>
    </row>
    <row r="60" spans="2:17" ht="25.25" customHeight="1">
      <c r="B60" s="64"/>
      <c r="C60" s="63"/>
      <c r="D60" s="18"/>
      <c r="E60" s="18"/>
      <c r="F60" s="63"/>
      <c r="G60" s="19"/>
      <c r="H60" s="62">
        <f>'Sector Assembly - Details'!J3</f>
        <v>442269</v>
      </c>
      <c r="I60" s="158"/>
      <c r="J60" s="158"/>
      <c r="K60" s="55">
        <f>'Sector Assembly - Details'!G76</f>
        <v>19709</v>
      </c>
      <c r="L60" s="20"/>
      <c r="M60" s="20"/>
      <c r="N60" s="63"/>
      <c r="O60" s="63"/>
      <c r="Q60" s="7"/>
    </row>
    <row r="61" spans="2:17" ht="16.25" customHeight="1" thickBot="1">
      <c r="B61" s="65"/>
      <c r="C61" s="66"/>
      <c r="D61" s="66"/>
      <c r="E61" s="66"/>
      <c r="F61" s="66"/>
      <c r="G61" s="66"/>
      <c r="H61" s="66"/>
      <c r="I61" s="66"/>
      <c r="J61" s="66"/>
      <c r="K61" s="66"/>
      <c r="L61" s="66"/>
      <c r="M61" s="66"/>
      <c r="N61" s="66"/>
      <c r="O61" s="66"/>
      <c r="P61" s="66"/>
      <c r="Q61" s="67"/>
    </row>
    <row r="62" spans="2:17">
      <c r="B62" s="121" t="s">
        <v>87</v>
      </c>
      <c r="C62" s="122"/>
      <c r="D62" s="122"/>
      <c r="E62" s="122"/>
      <c r="F62" s="122"/>
      <c r="G62" s="122"/>
      <c r="H62" s="122"/>
      <c r="I62" s="122"/>
      <c r="J62" s="122"/>
      <c r="K62" s="122"/>
      <c r="L62" s="122"/>
      <c r="M62" s="122"/>
      <c r="N62" s="122"/>
      <c r="O62" s="122"/>
      <c r="P62" s="122"/>
      <c r="Q62" s="123"/>
    </row>
    <row r="63" spans="2:17">
      <c r="B63" s="124"/>
      <c r="C63" s="125"/>
      <c r="D63" s="125"/>
      <c r="E63" s="125"/>
      <c r="F63" s="125"/>
      <c r="G63" s="125"/>
      <c r="H63" s="125"/>
      <c r="I63" s="125"/>
      <c r="J63" s="125"/>
      <c r="K63" s="125"/>
      <c r="L63" s="125"/>
      <c r="M63" s="125"/>
      <c r="N63" s="125"/>
      <c r="O63" s="125"/>
      <c r="P63" s="125"/>
      <c r="Q63" s="126"/>
    </row>
    <row r="64" spans="2:17" ht="25.25" customHeight="1">
      <c r="B64" s="159" t="s">
        <v>88</v>
      </c>
      <c r="C64" s="160"/>
      <c r="D64" s="160"/>
      <c r="E64" s="160"/>
      <c r="F64" s="160"/>
      <c r="G64" s="160"/>
      <c r="H64" s="160"/>
      <c r="I64" s="160"/>
      <c r="J64" s="160"/>
      <c r="K64" s="160"/>
      <c r="L64" s="160"/>
      <c r="M64" s="160"/>
      <c r="N64" s="160"/>
      <c r="O64" s="160"/>
      <c r="P64" s="160"/>
      <c r="Q64" s="161"/>
    </row>
    <row r="65" spans="2:17">
      <c r="B65" s="162"/>
      <c r="C65" s="160"/>
      <c r="D65" s="160"/>
      <c r="E65" s="160"/>
      <c r="F65" s="160"/>
      <c r="G65" s="160"/>
      <c r="H65" s="160"/>
      <c r="I65" s="160"/>
      <c r="J65" s="160"/>
      <c r="K65" s="160"/>
      <c r="L65" s="160"/>
      <c r="M65" s="160"/>
      <c r="N65" s="160"/>
      <c r="O65" s="160"/>
      <c r="P65" s="160"/>
      <c r="Q65" s="161"/>
    </row>
    <row r="66" spans="2:17">
      <c r="B66" s="162"/>
      <c r="C66" s="160"/>
      <c r="D66" s="160"/>
      <c r="E66" s="160"/>
      <c r="F66" s="160"/>
      <c r="G66" s="160"/>
      <c r="H66" s="160"/>
      <c r="I66" s="160"/>
      <c r="J66" s="160"/>
      <c r="K66" s="160"/>
      <c r="L66" s="160"/>
      <c r="M66" s="160"/>
      <c r="N66" s="160"/>
      <c r="O66" s="160"/>
      <c r="P66" s="160"/>
      <c r="Q66" s="161"/>
    </row>
    <row r="67" spans="2:17">
      <c r="B67" s="162"/>
      <c r="C67" s="160"/>
      <c r="D67" s="160"/>
      <c r="E67" s="160"/>
      <c r="F67" s="160"/>
      <c r="G67" s="160"/>
      <c r="H67" s="160"/>
      <c r="I67" s="160"/>
      <c r="J67" s="160"/>
      <c r="K67" s="160"/>
      <c r="L67" s="160"/>
      <c r="M67" s="160"/>
      <c r="N67" s="160"/>
      <c r="O67" s="160"/>
      <c r="P67" s="160"/>
      <c r="Q67" s="161"/>
    </row>
    <row r="68" spans="2:17">
      <c r="B68" s="162"/>
      <c r="C68" s="160"/>
      <c r="D68" s="160"/>
      <c r="E68" s="160"/>
      <c r="F68" s="160"/>
      <c r="G68" s="160"/>
      <c r="H68" s="160"/>
      <c r="I68" s="160"/>
      <c r="J68" s="160"/>
      <c r="K68" s="160"/>
      <c r="L68" s="160"/>
      <c r="M68" s="160"/>
      <c r="N68" s="160"/>
      <c r="O68" s="160"/>
      <c r="P68" s="160"/>
      <c r="Q68" s="161"/>
    </row>
    <row r="69" spans="2:17" ht="16.25" thickBot="1">
      <c r="B69" s="163"/>
      <c r="C69" s="164"/>
      <c r="D69" s="164"/>
      <c r="E69" s="164"/>
      <c r="F69" s="164"/>
      <c r="G69" s="164"/>
      <c r="H69" s="164"/>
      <c r="I69" s="164"/>
      <c r="J69" s="164"/>
      <c r="K69" s="164"/>
      <c r="L69" s="164"/>
      <c r="M69" s="164"/>
      <c r="N69" s="164"/>
      <c r="O69" s="164"/>
      <c r="P69" s="164"/>
      <c r="Q69" s="165"/>
    </row>
  </sheetData>
  <mergeCells count="29">
    <mergeCell ref="I59:J59"/>
    <mergeCell ref="I60:J60"/>
    <mergeCell ref="B62:Q63"/>
    <mergeCell ref="B64:Q69"/>
    <mergeCell ref="B42:Q43"/>
    <mergeCell ref="D44:Q44"/>
    <mergeCell ref="B45:Q55"/>
    <mergeCell ref="B56:Q57"/>
    <mergeCell ref="C58:P58"/>
    <mergeCell ref="B37:Q41"/>
    <mergeCell ref="B35:Q36"/>
    <mergeCell ref="B8:F8"/>
    <mergeCell ref="G8:M8"/>
    <mergeCell ref="N8:Q8"/>
    <mergeCell ref="B9:F10"/>
    <mergeCell ref="G9:M10"/>
    <mergeCell ref="N9:Q10"/>
    <mergeCell ref="B11:Q11"/>
    <mergeCell ref="B12:Q16"/>
    <mergeCell ref="B17:Q17"/>
    <mergeCell ref="B30:Q30"/>
    <mergeCell ref="B31:Q34"/>
    <mergeCell ref="F2:L7"/>
    <mergeCell ref="M2:M3"/>
    <mergeCell ref="N2:Q3"/>
    <mergeCell ref="M4:M5"/>
    <mergeCell ref="N4:Q5"/>
    <mergeCell ref="M6:M7"/>
    <mergeCell ref="N6:Q7"/>
  </mergeCells>
  <hyperlinks>
    <hyperlink ref="C58" location="'v1 Field Cage--Details'!A1" display="(follow link for detailed summary)"/>
    <hyperlink ref="B31:Q34" location="'Sector Assembly - Details'!A1" display="'Sector Assembly - Details'!A1"/>
    <hyperlink ref="C58:P58" location="'Preproduction - Details'!A1" display="(follow link for detailed summary)"/>
  </hyperlinks>
  <pageMargins left="0.7" right="0.7" top="0.75" bottom="0.75" header="0.3" footer="0.3"/>
  <pageSetup orientation="portrait" horizontalDpi="1200" verticalDpi="120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3"/>
  <sheetViews>
    <sheetView tabSelected="1" zoomScale="80" zoomScaleNormal="80" zoomScalePageLayoutView="80" workbookViewId="0">
      <selection activeCell="J3" sqref="J3"/>
    </sheetView>
  </sheetViews>
  <sheetFormatPr baseColWidth="10" defaultColWidth="8.83203125" defaultRowHeight="15" x14ac:dyDescent="0"/>
  <cols>
    <col min="1" max="1" width="11.1640625" bestFit="1" customWidth="1"/>
    <col min="2" max="2" width="11.1640625" customWidth="1"/>
    <col min="3" max="3" width="81.1640625" customWidth="1"/>
    <col min="4" max="4" width="31.6640625" customWidth="1"/>
    <col min="5" max="5" width="15.5" customWidth="1"/>
    <col min="6" max="6" width="14.33203125" customWidth="1"/>
    <col min="7" max="7" width="13.1640625" customWidth="1"/>
    <col min="8" max="8" width="17.83203125" customWidth="1"/>
    <col min="9" max="9" width="15.5" customWidth="1"/>
    <col min="10" max="10" width="17.83203125" customWidth="1"/>
  </cols>
  <sheetData>
    <row r="1" spans="1:10" ht="21.5" thickBot="1">
      <c r="A1" s="21" t="s">
        <v>25</v>
      </c>
      <c r="B1" s="21"/>
      <c r="C1" s="21"/>
      <c r="D1" s="21"/>
      <c r="E1" s="21"/>
      <c r="F1" s="22"/>
      <c r="G1" s="21"/>
      <c r="H1" s="21"/>
      <c r="I1" s="21"/>
      <c r="J1" s="22"/>
    </row>
    <row r="2" spans="1:10">
      <c r="A2" s="23" t="s">
        <v>26</v>
      </c>
      <c r="B2" s="68" t="s">
        <v>90</v>
      </c>
      <c r="C2" s="24" t="s">
        <v>27</v>
      </c>
      <c r="D2" s="24" t="s">
        <v>28</v>
      </c>
      <c r="E2" s="24" t="s">
        <v>29</v>
      </c>
      <c r="F2" s="25" t="s">
        <v>30</v>
      </c>
      <c r="G2" s="24" t="s">
        <v>31</v>
      </c>
      <c r="H2" s="24" t="s">
        <v>32</v>
      </c>
      <c r="I2" s="25" t="s">
        <v>30</v>
      </c>
      <c r="J2" s="26" t="s">
        <v>33</v>
      </c>
    </row>
    <row r="3" spans="1:10" ht="16.25" thickBot="1">
      <c r="A3" s="27" t="s">
        <v>91</v>
      </c>
      <c r="B3" s="69"/>
      <c r="C3" s="28" t="s">
        <v>74</v>
      </c>
      <c r="D3" s="28"/>
      <c r="E3" s="28"/>
      <c r="F3" s="29"/>
      <c r="G3" s="28"/>
      <c r="H3" s="28"/>
      <c r="I3" s="30"/>
      <c r="J3" s="31">
        <f>SUM(I3:I18)+SUM(I22:I25)</f>
        <v>442269</v>
      </c>
    </row>
    <row r="4" spans="1:10" ht="16.25" thickBot="1">
      <c r="A4" s="185"/>
      <c r="B4" s="76" t="s">
        <v>102</v>
      </c>
      <c r="C4" s="72" t="s">
        <v>92</v>
      </c>
      <c r="D4" s="33" t="s">
        <v>93</v>
      </c>
      <c r="E4" s="192"/>
      <c r="F4" s="200"/>
      <c r="G4" s="192"/>
      <c r="H4" s="192"/>
      <c r="I4" s="74">
        <v>111394</v>
      </c>
      <c r="J4" s="195"/>
    </row>
    <row r="5" spans="1:10">
      <c r="A5" s="186"/>
      <c r="B5" s="77" t="s">
        <v>103</v>
      </c>
      <c r="C5" s="78" t="s">
        <v>92</v>
      </c>
      <c r="D5" s="33" t="s">
        <v>94</v>
      </c>
      <c r="E5" s="193"/>
      <c r="F5" s="201"/>
      <c r="G5" s="193"/>
      <c r="H5" s="193"/>
      <c r="I5" s="81">
        <v>111394</v>
      </c>
      <c r="J5" s="196"/>
    </row>
    <row r="6" spans="1:10">
      <c r="A6" s="187"/>
      <c r="B6" s="75" t="s">
        <v>104</v>
      </c>
      <c r="C6" s="78" t="s">
        <v>92</v>
      </c>
      <c r="D6" s="79" t="s">
        <v>95</v>
      </c>
      <c r="E6" s="194"/>
      <c r="F6" s="202"/>
      <c r="G6" s="194"/>
      <c r="H6" s="194"/>
      <c r="I6" s="80">
        <v>95481</v>
      </c>
      <c r="J6" s="197"/>
    </row>
    <row r="7" spans="1:10" ht="29.5" thickBot="1">
      <c r="A7" s="35"/>
      <c r="B7" s="73"/>
      <c r="C7" s="36"/>
      <c r="D7" s="57" t="s">
        <v>72</v>
      </c>
      <c r="E7" s="36" t="s">
        <v>45</v>
      </c>
      <c r="F7" s="37">
        <v>264430</v>
      </c>
      <c r="G7" s="36" t="s">
        <v>34</v>
      </c>
      <c r="H7" s="56" t="s">
        <v>44</v>
      </c>
      <c r="I7" s="37"/>
      <c r="J7" s="38"/>
    </row>
    <row r="8" spans="1:10" ht="29.5" thickBot="1">
      <c r="A8" s="35"/>
      <c r="B8" s="70"/>
      <c r="C8" s="36"/>
      <c r="D8" s="57" t="s">
        <v>85</v>
      </c>
      <c r="E8" s="36" t="s">
        <v>45</v>
      </c>
      <c r="F8" s="37">
        <v>1469</v>
      </c>
      <c r="G8" s="36" t="s">
        <v>34</v>
      </c>
      <c r="H8" s="36" t="s">
        <v>46</v>
      </c>
      <c r="I8" s="37"/>
      <c r="J8" s="38"/>
    </row>
    <row r="9" spans="1:10" ht="16.25" thickBot="1">
      <c r="A9" s="35"/>
      <c r="B9" s="70"/>
      <c r="C9" s="36"/>
      <c r="D9" s="36" t="s">
        <v>73</v>
      </c>
      <c r="E9" s="36" t="s">
        <v>45</v>
      </c>
      <c r="F9" s="37">
        <v>10000</v>
      </c>
      <c r="G9" s="36" t="s">
        <v>34</v>
      </c>
      <c r="H9" s="36" t="s">
        <v>46</v>
      </c>
      <c r="I9" s="37"/>
      <c r="J9" s="38"/>
    </row>
    <row r="10" spans="1:10" ht="16.25" thickBot="1">
      <c r="A10" s="35"/>
      <c r="B10" s="70"/>
      <c r="C10" s="36"/>
      <c r="D10" s="36" t="s">
        <v>47</v>
      </c>
      <c r="E10" s="36" t="s">
        <v>48</v>
      </c>
      <c r="F10" s="37">
        <v>15530</v>
      </c>
      <c r="G10" s="36" t="s">
        <v>34</v>
      </c>
      <c r="H10" s="36" t="s">
        <v>49</v>
      </c>
      <c r="I10" s="37"/>
      <c r="J10" s="38"/>
    </row>
    <row r="11" spans="1:10" ht="16.25" thickBot="1">
      <c r="A11" s="35"/>
      <c r="B11" s="70"/>
      <c r="C11" s="36"/>
      <c r="D11" s="36" t="s">
        <v>50</v>
      </c>
      <c r="E11" s="36" t="s">
        <v>51</v>
      </c>
      <c r="F11" s="37">
        <v>4685</v>
      </c>
      <c r="G11" s="36" t="s">
        <v>34</v>
      </c>
      <c r="H11" s="36" t="s">
        <v>46</v>
      </c>
      <c r="I11" s="37"/>
      <c r="J11" s="38"/>
    </row>
    <row r="12" spans="1:10" ht="16.25" thickBot="1">
      <c r="A12" s="35"/>
      <c r="B12" s="70"/>
      <c r="C12" s="36"/>
      <c r="D12" s="36" t="s">
        <v>84</v>
      </c>
      <c r="E12" s="36" t="s">
        <v>52</v>
      </c>
      <c r="F12" s="37">
        <v>19350</v>
      </c>
      <c r="G12" s="36" t="s">
        <v>34</v>
      </c>
      <c r="H12" s="56" t="s">
        <v>44</v>
      </c>
      <c r="I12" s="37"/>
      <c r="J12" s="38"/>
    </row>
    <row r="13" spans="1:10" ht="16.25" thickBot="1">
      <c r="A13" s="35"/>
      <c r="B13" s="70"/>
      <c r="C13" s="36"/>
      <c r="D13" s="36" t="s">
        <v>53</v>
      </c>
      <c r="E13" s="36"/>
      <c r="F13" s="37">
        <v>2805</v>
      </c>
      <c r="G13" s="36" t="s">
        <v>34</v>
      </c>
      <c r="H13" s="36" t="s">
        <v>46</v>
      </c>
      <c r="I13" s="37"/>
      <c r="J13" s="38"/>
    </row>
    <row r="14" spans="1:10">
      <c r="A14" s="32"/>
      <c r="B14" s="89" t="s">
        <v>105</v>
      </c>
      <c r="C14" s="60" t="s">
        <v>96</v>
      </c>
      <c r="D14" s="33"/>
      <c r="E14" s="33"/>
      <c r="F14" s="34"/>
      <c r="G14" s="33"/>
      <c r="H14" s="33"/>
      <c r="I14" s="34">
        <f>SUM(F15:F15)</f>
        <v>15000</v>
      </c>
      <c r="J14" s="34"/>
    </row>
    <row r="15" spans="1:10" ht="16.25" thickBot="1">
      <c r="A15" s="35"/>
      <c r="B15" s="70"/>
      <c r="C15" s="36"/>
      <c r="D15" s="36" t="s">
        <v>55</v>
      </c>
      <c r="E15" s="36"/>
      <c r="F15" s="37">
        <v>15000</v>
      </c>
      <c r="G15" s="36" t="s">
        <v>34</v>
      </c>
      <c r="H15" s="36" t="s">
        <v>69</v>
      </c>
      <c r="I15" s="37"/>
      <c r="J15" s="37"/>
    </row>
    <row r="16" spans="1:10" ht="16.25" customHeight="1">
      <c r="A16" s="32"/>
      <c r="B16" s="89" t="s">
        <v>106</v>
      </c>
      <c r="C16" s="60" t="s">
        <v>97</v>
      </c>
      <c r="D16" s="33"/>
      <c r="E16" s="33"/>
      <c r="F16" s="34"/>
      <c r="G16" s="33"/>
      <c r="H16" s="33"/>
      <c r="I16" s="34">
        <f>SUM(F17:F17)</f>
        <v>10000</v>
      </c>
      <c r="J16" s="34"/>
    </row>
    <row r="17" spans="1:10" ht="16.25" thickBot="1">
      <c r="A17" s="35"/>
      <c r="B17" s="70"/>
      <c r="C17" s="36"/>
      <c r="D17" s="36" t="s">
        <v>55</v>
      </c>
      <c r="E17" s="36"/>
      <c r="F17" s="37">
        <v>10000</v>
      </c>
      <c r="G17" s="36" t="s">
        <v>34</v>
      </c>
      <c r="H17" s="36" t="s">
        <v>69</v>
      </c>
      <c r="I17" s="37"/>
      <c r="J17" s="37"/>
    </row>
    <row r="18" spans="1:10">
      <c r="A18" s="32"/>
      <c r="B18" s="89" t="s">
        <v>107</v>
      </c>
      <c r="C18" s="33" t="s">
        <v>75</v>
      </c>
      <c r="D18" s="33"/>
      <c r="E18" s="33"/>
      <c r="F18" s="34"/>
      <c r="G18" s="33"/>
      <c r="H18" s="33"/>
      <c r="I18" s="34">
        <f>SUM(F19:F19)</f>
        <v>4800</v>
      </c>
      <c r="J18" s="34"/>
    </row>
    <row r="19" spans="1:10" ht="16.25" thickBot="1">
      <c r="A19" s="35"/>
      <c r="B19" s="70"/>
      <c r="C19" s="36"/>
      <c r="D19" s="36" t="s">
        <v>56</v>
      </c>
      <c r="E19" s="36"/>
      <c r="F19" s="37">
        <v>4800</v>
      </c>
      <c r="G19" s="36" t="s">
        <v>34</v>
      </c>
      <c r="H19" s="36" t="s">
        <v>69</v>
      </c>
      <c r="I19" s="37"/>
      <c r="J19" s="37"/>
    </row>
    <row r="20" spans="1:10">
      <c r="A20" s="32"/>
      <c r="B20" s="89" t="s">
        <v>108</v>
      </c>
      <c r="C20" s="33" t="s">
        <v>70</v>
      </c>
      <c r="D20" s="33"/>
      <c r="E20" s="33"/>
      <c r="F20" s="34"/>
      <c r="G20" s="33"/>
      <c r="H20" s="33"/>
      <c r="I20" s="90">
        <f>SUM(F21:F21)</f>
        <v>3000</v>
      </c>
      <c r="J20" s="91" t="s">
        <v>99</v>
      </c>
    </row>
    <row r="21" spans="1:10" ht="16.25" thickBot="1">
      <c r="A21" s="35"/>
      <c r="B21" s="70"/>
      <c r="C21" s="36"/>
      <c r="D21" s="36" t="s">
        <v>71</v>
      </c>
      <c r="E21" s="36"/>
      <c r="F21" s="37">
        <v>3000</v>
      </c>
      <c r="G21" s="36" t="s">
        <v>34</v>
      </c>
      <c r="H21" s="36" t="s">
        <v>69</v>
      </c>
      <c r="I21" s="37"/>
      <c r="J21" s="37"/>
    </row>
    <row r="22" spans="1:10">
      <c r="A22" s="32"/>
      <c r="B22" s="89" t="s">
        <v>109</v>
      </c>
      <c r="C22" s="33" t="s">
        <v>111</v>
      </c>
      <c r="D22" s="33"/>
      <c r="E22" s="33"/>
      <c r="F22" s="34"/>
      <c r="G22" s="33"/>
      <c r="H22" s="33"/>
      <c r="I22" s="34">
        <f>SUM(F23)</f>
        <v>75000</v>
      </c>
      <c r="J22" s="34"/>
    </row>
    <row r="23" spans="1:10" ht="16.25" thickBot="1">
      <c r="A23" s="35"/>
      <c r="B23" s="70"/>
      <c r="C23" s="36"/>
      <c r="D23" s="36" t="s">
        <v>55</v>
      </c>
      <c r="E23" s="36"/>
      <c r="F23" s="37">
        <v>75000</v>
      </c>
      <c r="G23" s="36" t="s">
        <v>34</v>
      </c>
      <c r="H23" s="36" t="s">
        <v>69</v>
      </c>
      <c r="I23" s="37"/>
      <c r="J23" s="37"/>
    </row>
    <row r="24" spans="1:10">
      <c r="A24" s="32"/>
      <c r="B24" s="89" t="s">
        <v>110</v>
      </c>
      <c r="C24" s="33" t="s">
        <v>112</v>
      </c>
      <c r="D24" s="33"/>
      <c r="E24" s="33"/>
      <c r="F24" s="34"/>
      <c r="G24" s="33"/>
      <c r="H24" s="33"/>
      <c r="I24" s="34">
        <f>SUM(F25)</f>
        <v>19200</v>
      </c>
      <c r="J24" s="34"/>
    </row>
    <row r="25" spans="1:10" ht="16.25" thickBot="1">
      <c r="A25" s="35"/>
      <c r="B25" s="70"/>
      <c r="C25" s="36"/>
      <c r="D25" s="36" t="s">
        <v>56</v>
      </c>
      <c r="E25" s="36"/>
      <c r="F25" s="37">
        <v>19200</v>
      </c>
      <c r="G25" s="36" t="s">
        <v>34</v>
      </c>
      <c r="H25" s="36" t="s">
        <v>69</v>
      </c>
      <c r="I25" s="37"/>
      <c r="J25" s="37"/>
    </row>
    <row r="28" spans="1:10" ht="15.75" customHeight="1" thickBot="1">
      <c r="A28" s="21" t="s">
        <v>35</v>
      </c>
      <c r="B28" s="21"/>
      <c r="C28" s="39"/>
      <c r="D28" s="21"/>
      <c r="E28" s="39"/>
      <c r="F28" s="39"/>
      <c r="G28" s="40"/>
    </row>
    <row r="29" spans="1:10" ht="16.25" thickBot="1">
      <c r="A29" s="41" t="s">
        <v>26</v>
      </c>
      <c r="B29" s="71" t="s">
        <v>90</v>
      </c>
      <c r="C29" s="42" t="s">
        <v>27</v>
      </c>
      <c r="D29" s="43" t="s">
        <v>36</v>
      </c>
      <c r="E29" s="44" t="s">
        <v>37</v>
      </c>
      <c r="F29" s="44" t="s">
        <v>38</v>
      </c>
      <c r="G29" s="45" t="s">
        <v>39</v>
      </c>
    </row>
    <row r="30" spans="1:10">
      <c r="A30" s="179" t="s">
        <v>91</v>
      </c>
      <c r="B30" s="183" t="s">
        <v>113</v>
      </c>
      <c r="C30" s="181" t="s">
        <v>98</v>
      </c>
      <c r="D30" s="181" t="s">
        <v>46</v>
      </c>
      <c r="E30" s="46" t="s">
        <v>57</v>
      </c>
      <c r="F30" s="84">
        <v>40</v>
      </c>
      <c r="G30" s="198">
        <f>SUM(F30:F31)</f>
        <v>80</v>
      </c>
      <c r="H30" s="85" t="s">
        <v>99</v>
      </c>
    </row>
    <row r="31" spans="1:10" ht="16.25" thickBot="1">
      <c r="A31" s="180"/>
      <c r="B31" s="184"/>
      <c r="C31" s="182"/>
      <c r="D31" s="182"/>
      <c r="E31" s="46" t="s">
        <v>41</v>
      </c>
      <c r="F31" s="84">
        <v>40</v>
      </c>
      <c r="G31" s="199"/>
      <c r="H31" s="86"/>
    </row>
    <row r="32" spans="1:10">
      <c r="A32" s="179" t="s">
        <v>91</v>
      </c>
      <c r="B32" s="183" t="s">
        <v>114</v>
      </c>
      <c r="C32" s="181" t="s">
        <v>76</v>
      </c>
      <c r="D32" s="181" t="s">
        <v>46</v>
      </c>
      <c r="E32" s="46" t="s">
        <v>57</v>
      </c>
      <c r="F32" s="84">
        <v>8</v>
      </c>
      <c r="G32" s="198">
        <f>SUM(F32:F33)</f>
        <v>48</v>
      </c>
      <c r="H32" s="85" t="s">
        <v>99</v>
      </c>
    </row>
    <row r="33" spans="1:8" ht="16.25" thickBot="1">
      <c r="A33" s="180"/>
      <c r="B33" s="184"/>
      <c r="C33" s="182"/>
      <c r="D33" s="182"/>
      <c r="E33" s="46" t="s">
        <v>41</v>
      </c>
      <c r="F33" s="84">
        <v>40</v>
      </c>
      <c r="G33" s="199"/>
      <c r="H33" s="86"/>
    </row>
    <row r="34" spans="1:8">
      <c r="A34" s="174" t="s">
        <v>91</v>
      </c>
      <c r="B34" s="188" t="s">
        <v>128</v>
      </c>
      <c r="C34" s="175" t="s">
        <v>89</v>
      </c>
      <c r="D34" s="175" t="s">
        <v>46</v>
      </c>
      <c r="E34" s="46" t="s">
        <v>40</v>
      </c>
      <c r="F34" s="46">
        <v>31</v>
      </c>
      <c r="G34" s="176">
        <f>SUM(F34:F37)</f>
        <v>575</v>
      </c>
    </row>
    <row r="35" spans="1:8">
      <c r="A35" s="174"/>
      <c r="B35" s="189"/>
      <c r="C35" s="175"/>
      <c r="D35" s="175"/>
      <c r="E35" s="46" t="s">
        <v>42</v>
      </c>
      <c r="F35" s="46">
        <f>21+97</f>
        <v>118</v>
      </c>
      <c r="G35" s="177"/>
    </row>
    <row r="36" spans="1:8">
      <c r="A36" s="174"/>
      <c r="B36" s="189"/>
      <c r="C36" s="175"/>
      <c r="D36" s="175"/>
      <c r="E36" s="46" t="s">
        <v>41</v>
      </c>
      <c r="F36" s="46">
        <v>10</v>
      </c>
      <c r="G36" s="177"/>
    </row>
    <row r="37" spans="1:8">
      <c r="A37" s="174"/>
      <c r="B37" s="190"/>
      <c r="C37" s="175"/>
      <c r="D37" s="175"/>
      <c r="E37" s="46" t="s">
        <v>54</v>
      </c>
      <c r="F37" s="46">
        <v>416</v>
      </c>
      <c r="G37" s="178"/>
    </row>
    <row r="38" spans="1:8">
      <c r="A38" s="174" t="s">
        <v>91</v>
      </c>
      <c r="B38" s="183" t="s">
        <v>115</v>
      </c>
      <c r="C38" s="175" t="s">
        <v>100</v>
      </c>
      <c r="D38" s="175" t="s">
        <v>46</v>
      </c>
      <c r="E38" s="46" t="s">
        <v>57</v>
      </c>
      <c r="F38" s="46">
        <v>5</v>
      </c>
      <c r="G38" s="176">
        <f>SUM(F38:F40)</f>
        <v>20</v>
      </c>
    </row>
    <row r="39" spans="1:8">
      <c r="A39" s="174"/>
      <c r="B39" s="191"/>
      <c r="C39" s="175"/>
      <c r="D39" s="175"/>
      <c r="E39" s="46" t="s">
        <v>41</v>
      </c>
      <c r="F39" s="46">
        <v>5</v>
      </c>
      <c r="G39" s="177"/>
    </row>
    <row r="40" spans="1:8">
      <c r="A40" s="174"/>
      <c r="B40" s="184"/>
      <c r="C40" s="174"/>
      <c r="D40" s="175"/>
      <c r="E40" s="46" t="s">
        <v>54</v>
      </c>
      <c r="F40" s="46">
        <v>10</v>
      </c>
      <c r="G40" s="178"/>
    </row>
    <row r="41" spans="1:8">
      <c r="A41" s="174" t="s">
        <v>91</v>
      </c>
      <c r="B41" s="183" t="s">
        <v>116</v>
      </c>
      <c r="C41" s="175" t="s">
        <v>101</v>
      </c>
      <c r="D41" s="175" t="s">
        <v>46</v>
      </c>
      <c r="E41" s="46" t="s">
        <v>57</v>
      </c>
      <c r="F41" s="46">
        <v>5</v>
      </c>
      <c r="G41" s="176">
        <f>SUM(F41:F43)</f>
        <v>20</v>
      </c>
    </row>
    <row r="42" spans="1:8">
      <c r="A42" s="174"/>
      <c r="B42" s="191"/>
      <c r="C42" s="175"/>
      <c r="D42" s="175"/>
      <c r="E42" s="46" t="s">
        <v>41</v>
      </c>
      <c r="F42" s="46">
        <v>5</v>
      </c>
      <c r="G42" s="177"/>
    </row>
    <row r="43" spans="1:8">
      <c r="A43" s="174"/>
      <c r="B43" s="184"/>
      <c r="C43" s="174"/>
      <c r="D43" s="175"/>
      <c r="E43" s="46" t="s">
        <v>54</v>
      </c>
      <c r="F43" s="46">
        <v>10</v>
      </c>
      <c r="G43" s="178"/>
    </row>
    <row r="44" spans="1:8" ht="16" customHeight="1">
      <c r="A44" s="174" t="s">
        <v>91</v>
      </c>
      <c r="B44" s="188" t="s">
        <v>129</v>
      </c>
      <c r="C44" s="47" t="s">
        <v>77</v>
      </c>
      <c r="D44" s="47" t="s">
        <v>46</v>
      </c>
      <c r="E44" s="46" t="s">
        <v>41</v>
      </c>
      <c r="F44" s="46">
        <f>186+186</f>
        <v>372</v>
      </c>
      <c r="G44" s="176">
        <f>SUM(F44:F46)</f>
        <v>1027</v>
      </c>
    </row>
    <row r="45" spans="1:8" ht="16" customHeight="1">
      <c r="A45" s="174"/>
      <c r="B45" s="189"/>
      <c r="C45" s="53"/>
      <c r="D45" s="53"/>
      <c r="E45" s="46" t="s">
        <v>42</v>
      </c>
      <c r="F45" s="46">
        <v>97</v>
      </c>
      <c r="G45" s="177"/>
    </row>
    <row r="46" spans="1:8">
      <c r="A46" s="174"/>
      <c r="B46" s="190"/>
      <c r="C46" s="52" t="s">
        <v>78</v>
      </c>
      <c r="D46" s="48"/>
      <c r="E46" s="46" t="s">
        <v>54</v>
      </c>
      <c r="F46" s="46">
        <v>558</v>
      </c>
      <c r="G46" s="178"/>
    </row>
    <row r="47" spans="1:8">
      <c r="A47" s="174" t="s">
        <v>91</v>
      </c>
      <c r="B47" s="188" t="s">
        <v>130</v>
      </c>
      <c r="C47" s="47" t="s">
        <v>79</v>
      </c>
      <c r="D47" s="47" t="s">
        <v>46</v>
      </c>
      <c r="E47" s="46" t="s">
        <v>41</v>
      </c>
      <c r="F47" s="46">
        <f>186+186</f>
        <v>372</v>
      </c>
      <c r="G47" s="176">
        <f>SUM(F47:F49)</f>
        <v>1027</v>
      </c>
    </row>
    <row r="48" spans="1:8">
      <c r="A48" s="174"/>
      <c r="B48" s="189"/>
      <c r="C48" s="53"/>
      <c r="D48" s="53"/>
      <c r="E48" s="46" t="s">
        <v>42</v>
      </c>
      <c r="F48" s="46">
        <v>97</v>
      </c>
      <c r="G48" s="177"/>
    </row>
    <row r="49" spans="1:8">
      <c r="A49" s="174"/>
      <c r="B49" s="190"/>
      <c r="C49" s="52"/>
      <c r="D49" s="48"/>
      <c r="E49" s="46" t="s">
        <v>54</v>
      </c>
      <c r="F49" s="46">
        <v>558</v>
      </c>
      <c r="G49" s="178"/>
    </row>
    <row r="50" spans="1:8" ht="16" customHeight="1">
      <c r="A50" s="174" t="s">
        <v>91</v>
      </c>
      <c r="B50" s="188" t="s">
        <v>131</v>
      </c>
      <c r="C50" s="47" t="s">
        <v>80</v>
      </c>
      <c r="D50" s="47" t="s">
        <v>46</v>
      </c>
      <c r="E50" s="46" t="s">
        <v>41</v>
      </c>
      <c r="F50" s="46">
        <f>124+124</f>
        <v>248</v>
      </c>
      <c r="G50" s="176">
        <f>SUM(F50:F52)</f>
        <v>903</v>
      </c>
    </row>
    <row r="51" spans="1:8" ht="16" customHeight="1">
      <c r="A51" s="174"/>
      <c r="B51" s="189"/>
      <c r="C51" s="53"/>
      <c r="D51" s="53"/>
      <c r="E51" s="46" t="s">
        <v>42</v>
      </c>
      <c r="F51" s="46">
        <v>97</v>
      </c>
      <c r="G51" s="177"/>
    </row>
    <row r="52" spans="1:8">
      <c r="A52" s="174"/>
      <c r="B52" s="190"/>
      <c r="C52" s="52"/>
      <c r="D52" s="48"/>
      <c r="E52" s="46" t="s">
        <v>54</v>
      </c>
      <c r="F52" s="46">
        <v>558</v>
      </c>
      <c r="G52" s="178"/>
    </row>
    <row r="53" spans="1:8">
      <c r="A53" s="179" t="s">
        <v>91</v>
      </c>
      <c r="B53" s="188" t="s">
        <v>132</v>
      </c>
      <c r="C53" s="179" t="s">
        <v>81</v>
      </c>
      <c r="D53" s="181" t="s">
        <v>46</v>
      </c>
      <c r="E53" s="46" t="s">
        <v>54</v>
      </c>
      <c r="F53" s="46">
        <v>558</v>
      </c>
      <c r="G53" s="176">
        <f>SUM(F53:F54)</f>
        <v>655</v>
      </c>
    </row>
    <row r="54" spans="1:8">
      <c r="A54" s="180"/>
      <c r="B54" s="190"/>
      <c r="C54" s="180"/>
      <c r="D54" s="182"/>
      <c r="E54" s="46" t="s">
        <v>42</v>
      </c>
      <c r="F54" s="46">
        <v>97</v>
      </c>
      <c r="G54" s="178"/>
    </row>
    <row r="55" spans="1:8" ht="16" customHeight="1">
      <c r="A55" s="179" t="s">
        <v>91</v>
      </c>
      <c r="B55" s="183" t="s">
        <v>117</v>
      </c>
      <c r="C55" s="47" t="s">
        <v>82</v>
      </c>
      <c r="D55" s="47" t="s">
        <v>46</v>
      </c>
      <c r="E55" s="46" t="s">
        <v>41</v>
      </c>
      <c r="F55" s="46">
        <v>12</v>
      </c>
      <c r="G55" s="176">
        <f>SUM(F55:F56)</f>
        <v>60</v>
      </c>
    </row>
    <row r="56" spans="1:8" ht="16.25" thickBot="1">
      <c r="A56" s="180"/>
      <c r="B56" s="184"/>
      <c r="C56" s="52"/>
      <c r="D56" s="48"/>
      <c r="E56" s="46" t="s">
        <v>57</v>
      </c>
      <c r="F56" s="46">
        <v>48</v>
      </c>
      <c r="G56" s="178"/>
    </row>
    <row r="57" spans="1:8" ht="16.25" thickBot="1">
      <c r="A57" s="58" t="s">
        <v>91</v>
      </c>
      <c r="B57" s="82" t="s">
        <v>118</v>
      </c>
      <c r="C57" s="58" t="s">
        <v>83</v>
      </c>
      <c r="D57" s="59" t="s">
        <v>46</v>
      </c>
      <c r="E57" s="46" t="s">
        <v>41</v>
      </c>
      <c r="F57" s="83">
        <v>80</v>
      </c>
      <c r="G57" s="87">
        <f>SUM(F57:F57)</f>
        <v>80</v>
      </c>
      <c r="H57" s="88" t="s">
        <v>99</v>
      </c>
    </row>
    <row r="58" spans="1:8">
      <c r="A58" s="174" t="s">
        <v>91</v>
      </c>
      <c r="B58" s="183" t="s">
        <v>119</v>
      </c>
      <c r="C58" s="175" t="s">
        <v>58</v>
      </c>
      <c r="D58" s="175" t="s">
        <v>46</v>
      </c>
      <c r="E58" s="46" t="s">
        <v>57</v>
      </c>
      <c r="F58" s="46">
        <v>80</v>
      </c>
      <c r="G58" s="176">
        <f>SUM(F58:F59)</f>
        <v>160</v>
      </c>
    </row>
    <row r="59" spans="1:8">
      <c r="A59" s="174"/>
      <c r="B59" s="184"/>
      <c r="C59" s="174"/>
      <c r="D59" s="175"/>
      <c r="E59" s="46" t="s">
        <v>41</v>
      </c>
      <c r="F59" s="46">
        <v>80</v>
      </c>
      <c r="G59" s="178"/>
    </row>
    <row r="60" spans="1:8">
      <c r="A60" s="174" t="s">
        <v>91</v>
      </c>
      <c r="B60" s="183" t="s">
        <v>120</v>
      </c>
      <c r="C60" s="175" t="s">
        <v>68</v>
      </c>
      <c r="D60" s="175" t="s">
        <v>46</v>
      </c>
      <c r="E60" s="46" t="s">
        <v>57</v>
      </c>
      <c r="F60" s="46">
        <v>160</v>
      </c>
      <c r="G60" s="176">
        <f>SUM(F60:F62)</f>
        <v>800</v>
      </c>
    </row>
    <row r="61" spans="1:8">
      <c r="A61" s="174"/>
      <c r="B61" s="191"/>
      <c r="C61" s="175"/>
      <c r="D61" s="175"/>
      <c r="E61" s="46" t="s">
        <v>41</v>
      </c>
      <c r="F61" s="46">
        <f>160+160</f>
        <v>320</v>
      </c>
      <c r="G61" s="177"/>
    </row>
    <row r="62" spans="1:8">
      <c r="A62" s="174"/>
      <c r="B62" s="184"/>
      <c r="C62" s="174"/>
      <c r="D62" s="175"/>
      <c r="E62" s="46" t="s">
        <v>54</v>
      </c>
      <c r="F62" s="46">
        <v>320</v>
      </c>
      <c r="G62" s="178"/>
    </row>
    <row r="63" spans="1:8" ht="16" customHeight="1">
      <c r="A63" s="179" t="s">
        <v>91</v>
      </c>
      <c r="B63" s="188" t="s">
        <v>133</v>
      </c>
      <c r="C63" s="47" t="s">
        <v>61</v>
      </c>
      <c r="D63" s="47" t="s">
        <v>46</v>
      </c>
      <c r="E63" s="46" t="s">
        <v>41</v>
      </c>
      <c r="F63" s="46">
        <f>659+659</f>
        <v>1318</v>
      </c>
      <c r="G63" s="176">
        <f>SUM(F63:F65)</f>
        <v>3867</v>
      </c>
    </row>
    <row r="64" spans="1:8" ht="16" customHeight="1">
      <c r="A64" s="203"/>
      <c r="B64" s="189"/>
      <c r="C64" s="53"/>
      <c r="D64" s="53"/>
      <c r="E64" s="46" t="s">
        <v>42</v>
      </c>
      <c r="F64" s="46">
        <v>209</v>
      </c>
      <c r="G64" s="177"/>
    </row>
    <row r="65" spans="1:7">
      <c r="A65" s="180"/>
      <c r="B65" s="190"/>
      <c r="C65" s="52"/>
      <c r="D65" s="48"/>
      <c r="E65" s="46" t="s">
        <v>54</v>
      </c>
      <c r="F65" s="46">
        <v>2340</v>
      </c>
      <c r="G65" s="178"/>
    </row>
    <row r="66" spans="1:7" ht="16" customHeight="1">
      <c r="A66" s="179" t="s">
        <v>91</v>
      </c>
      <c r="B66" s="188" t="s">
        <v>134</v>
      </c>
      <c r="C66" s="47" t="s">
        <v>62</v>
      </c>
      <c r="D66" s="47" t="s">
        <v>46</v>
      </c>
      <c r="E66" s="46" t="s">
        <v>41</v>
      </c>
      <c r="F66" s="46">
        <f>659+659</f>
        <v>1318</v>
      </c>
      <c r="G66" s="176">
        <f>SUM(F66:F68)</f>
        <v>3867</v>
      </c>
    </row>
    <row r="67" spans="1:7" ht="16" customHeight="1">
      <c r="A67" s="203"/>
      <c r="B67" s="189"/>
      <c r="C67" s="53"/>
      <c r="D67" s="53"/>
      <c r="E67" s="46" t="s">
        <v>42</v>
      </c>
      <c r="F67" s="46">
        <v>209</v>
      </c>
      <c r="G67" s="177"/>
    </row>
    <row r="68" spans="1:7">
      <c r="A68" s="180"/>
      <c r="B68" s="190"/>
      <c r="C68" s="52"/>
      <c r="D68" s="48"/>
      <c r="E68" s="46" t="s">
        <v>54</v>
      </c>
      <c r="F68" s="46">
        <v>2340</v>
      </c>
      <c r="G68" s="178"/>
    </row>
    <row r="69" spans="1:7" ht="16" customHeight="1">
      <c r="A69" s="179" t="s">
        <v>91</v>
      </c>
      <c r="B69" s="188" t="s">
        <v>135</v>
      </c>
      <c r="C69" s="47" t="s">
        <v>63</v>
      </c>
      <c r="D69" s="47" t="s">
        <v>46</v>
      </c>
      <c r="E69" s="46" t="s">
        <v>41</v>
      </c>
      <c r="F69" s="46">
        <f>659+659</f>
        <v>1318</v>
      </c>
      <c r="G69" s="176">
        <f>SUM(F69:F71)</f>
        <v>3867</v>
      </c>
    </row>
    <row r="70" spans="1:7" ht="16" customHeight="1">
      <c r="A70" s="203"/>
      <c r="B70" s="189"/>
      <c r="C70" s="53"/>
      <c r="D70" s="53"/>
      <c r="E70" s="46" t="s">
        <v>42</v>
      </c>
      <c r="F70" s="46">
        <v>209</v>
      </c>
      <c r="G70" s="177"/>
    </row>
    <row r="71" spans="1:7">
      <c r="A71" s="180"/>
      <c r="B71" s="190"/>
      <c r="C71" s="52"/>
      <c r="D71" s="48"/>
      <c r="E71" s="46" t="s">
        <v>54</v>
      </c>
      <c r="F71" s="46">
        <v>2340</v>
      </c>
      <c r="G71" s="178"/>
    </row>
    <row r="72" spans="1:7">
      <c r="A72" s="179" t="s">
        <v>91</v>
      </c>
      <c r="B72" s="188" t="s">
        <v>136</v>
      </c>
      <c r="C72" s="179" t="s">
        <v>64</v>
      </c>
      <c r="D72" s="181" t="s">
        <v>46</v>
      </c>
      <c r="E72" s="46" t="s">
        <v>54</v>
      </c>
      <c r="F72" s="46">
        <v>2340</v>
      </c>
      <c r="G72" s="176">
        <f>SUM(F72:F73)</f>
        <v>2549</v>
      </c>
    </row>
    <row r="73" spans="1:7">
      <c r="A73" s="180"/>
      <c r="B73" s="190"/>
      <c r="C73" s="180"/>
      <c r="D73" s="182"/>
      <c r="E73" s="46" t="s">
        <v>42</v>
      </c>
      <c r="F73" s="46">
        <v>209</v>
      </c>
      <c r="G73" s="178"/>
    </row>
    <row r="74" spans="1:7" ht="16" customHeight="1">
      <c r="A74" s="179" t="s">
        <v>91</v>
      </c>
      <c r="B74" s="183" t="s">
        <v>121</v>
      </c>
      <c r="C74" s="181" t="s">
        <v>65</v>
      </c>
      <c r="D74" s="47" t="s">
        <v>46</v>
      </c>
      <c r="E74" s="46" t="s">
        <v>41</v>
      </c>
      <c r="F74" s="46">
        <v>104</v>
      </c>
      <c r="G74" s="176">
        <f>SUM(F74:F75)</f>
        <v>312</v>
      </c>
    </row>
    <row r="75" spans="1:7">
      <c r="A75" s="180"/>
      <c r="B75" s="184"/>
      <c r="C75" s="182"/>
      <c r="D75" s="48"/>
      <c r="E75" s="46" t="s">
        <v>57</v>
      </c>
      <c r="F75" s="46">
        <v>208</v>
      </c>
      <c r="G75" s="178"/>
    </row>
    <row r="76" spans="1:7">
      <c r="A76" s="49"/>
      <c r="B76" s="49"/>
      <c r="C76" s="50" t="s">
        <v>33</v>
      </c>
      <c r="D76" s="50"/>
      <c r="E76" s="51"/>
      <c r="F76" s="51">
        <f>SUM(F34:F56)+SUM(F58:F75)</f>
        <v>19709</v>
      </c>
      <c r="G76" s="51">
        <f>SUM(G34:G56)+SUM(G58:G75)</f>
        <v>19709</v>
      </c>
    </row>
    <row r="78" spans="1:7">
      <c r="C78" t="s">
        <v>86</v>
      </c>
    </row>
    <row r="79" spans="1:7">
      <c r="C79" t="s">
        <v>122</v>
      </c>
    </row>
    <row r="81" spans="3:3">
      <c r="C81" t="s">
        <v>59</v>
      </c>
    </row>
    <row r="82" spans="3:3">
      <c r="C82" t="s">
        <v>60</v>
      </c>
    </row>
    <row r="83" spans="3:3">
      <c r="C83" t="s">
        <v>66</v>
      </c>
    </row>
  </sheetData>
  <mergeCells count="76">
    <mergeCell ref="A74:A75"/>
    <mergeCell ref="C74:C75"/>
    <mergeCell ref="G74:G75"/>
    <mergeCell ref="B58:B59"/>
    <mergeCell ref="B60:B62"/>
    <mergeCell ref="B63:B65"/>
    <mergeCell ref="B66:B68"/>
    <mergeCell ref="B69:B71"/>
    <mergeCell ref="B72:B73"/>
    <mergeCell ref="B74:B75"/>
    <mergeCell ref="G66:G68"/>
    <mergeCell ref="G69:G71"/>
    <mergeCell ref="A72:A73"/>
    <mergeCell ref="C72:C73"/>
    <mergeCell ref="D72:D73"/>
    <mergeCell ref="G72:G73"/>
    <mergeCell ref="A66:A68"/>
    <mergeCell ref="A69:A71"/>
    <mergeCell ref="A60:A62"/>
    <mergeCell ref="C60:C62"/>
    <mergeCell ref="D60:D62"/>
    <mergeCell ref="G60:G62"/>
    <mergeCell ref="G63:G65"/>
    <mergeCell ref="A63:A65"/>
    <mergeCell ref="B50:B52"/>
    <mergeCell ref="A58:A59"/>
    <mergeCell ref="C58:C59"/>
    <mergeCell ref="D58:D59"/>
    <mergeCell ref="G58:G59"/>
    <mergeCell ref="A55:A56"/>
    <mergeCell ref="G55:G56"/>
    <mergeCell ref="D53:D54"/>
    <mergeCell ref="H4:H6"/>
    <mergeCell ref="J4:J6"/>
    <mergeCell ref="B30:B31"/>
    <mergeCell ref="B32:B33"/>
    <mergeCell ref="B34:B37"/>
    <mergeCell ref="G4:G6"/>
    <mergeCell ref="G32:G33"/>
    <mergeCell ref="G34:G37"/>
    <mergeCell ref="G30:G31"/>
    <mergeCell ref="E4:E6"/>
    <mergeCell ref="F4:F6"/>
    <mergeCell ref="A41:A43"/>
    <mergeCell ref="C41:C43"/>
    <mergeCell ref="D41:D43"/>
    <mergeCell ref="G41:G43"/>
    <mergeCell ref="B38:B40"/>
    <mergeCell ref="B41:B43"/>
    <mergeCell ref="A30:A31"/>
    <mergeCell ref="C30:C31"/>
    <mergeCell ref="D30:D31"/>
    <mergeCell ref="B55:B56"/>
    <mergeCell ref="A4:A6"/>
    <mergeCell ref="A44:A46"/>
    <mergeCell ref="A47:A49"/>
    <mergeCell ref="A50:A52"/>
    <mergeCell ref="A53:A54"/>
    <mergeCell ref="C53:C54"/>
    <mergeCell ref="B44:B46"/>
    <mergeCell ref="B47:B49"/>
    <mergeCell ref="B53:B54"/>
    <mergeCell ref="A32:A33"/>
    <mergeCell ref="C32:C33"/>
    <mergeCell ref="D32:D33"/>
    <mergeCell ref="G44:G46"/>
    <mergeCell ref="G47:G49"/>
    <mergeCell ref="G53:G54"/>
    <mergeCell ref="G38:G40"/>
    <mergeCell ref="G50:G52"/>
    <mergeCell ref="A34:A37"/>
    <mergeCell ref="C34:C37"/>
    <mergeCell ref="D34:D37"/>
    <mergeCell ref="A38:A40"/>
    <mergeCell ref="C38:C40"/>
    <mergeCell ref="D38:D40"/>
  </mergeCells>
  <hyperlinks>
    <hyperlink ref="H7" location="Quotations!A62" display="Quotation"/>
    <hyperlink ref="H12" location="Quotations!A1" display="Quotation"/>
  </hyperlinks>
  <pageMargins left="0.7" right="0.7" top="0.75" bottom="0.75" header="0.3" footer="0.3"/>
  <pageSetup orientation="portrait" horizontalDpi="300" verticalDpi="30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M157" sqref="M157"/>
    </sheetView>
  </sheetViews>
  <sheetFormatPr baseColWidth="10" defaultColWidth="8.832031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Sector Assembly &amp; Testing</vt:lpstr>
      <vt:lpstr>Sector Assembly - 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Ann O'Brien</cp:lastModifiedBy>
  <dcterms:created xsi:type="dcterms:W3CDTF">2017-03-02T14:42:49Z</dcterms:created>
  <dcterms:modified xsi:type="dcterms:W3CDTF">2019-04-04T01:58:16Z</dcterms:modified>
</cp:coreProperties>
</file>